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 01.1 Hráz" sheetId="2" r:id="rId2"/>
    <sheet name="2 - SO 01.2 Výpustný objekt" sheetId="3" r:id="rId3"/>
    <sheet name="3 - SO 01.3 Bezpečnostní ..." sheetId="4" r:id="rId4"/>
    <sheet name="4 - SO 01.4 Zátopa nádrže" sheetId="5" r:id="rId5"/>
    <sheet name="5 - SO 01.5 Loviště a kád..." sheetId="6" r:id="rId6"/>
    <sheet name="6 - SO 01.6 Ostrovy" sheetId="7" r:id="rId7"/>
    <sheet name="7 - SO 01.7 Sjezd do nádrže" sheetId="8" r:id="rId8"/>
    <sheet name="8.1 - SO 1.8.1  Nátok -Vý..." sheetId="9" r:id="rId9"/>
    <sheet name="8.2 - SO 1.8.2 Nátok - Ch..." sheetId="10" r:id="rId10"/>
    <sheet name="8.3 - SO 1.8.3 Odpadní ko..." sheetId="11" r:id="rId11"/>
    <sheet name="9 - VRN Vedlejší a ostatn..." sheetId="12" r:id="rId12"/>
  </sheets>
  <definedNames>
    <definedName name="_xlnm.Print_Area" localSheetId="0">'Rekapitulace stavby'!$D$4:$AO$76,'Rekapitulace stavby'!$C$82:$AQ$107</definedName>
    <definedName name="_xlnm._FilterDatabase" localSheetId="1" hidden="1">'1 - SO 01.1 Hráz'!$C$122:$K$252</definedName>
    <definedName name="_xlnm.Print_Area" localSheetId="1">'1 - SO 01.1 Hráz'!$C$4:$J$76,'1 - SO 01.1 Hráz'!$C$82:$J$104,'1 - SO 01.1 Hráz'!$C$110:$K$252</definedName>
    <definedName name="_xlnm._FilterDatabase" localSheetId="2" hidden="1">'2 - SO 01.2 Výpustný objekt'!$C$121:$K$180</definedName>
    <definedName name="_xlnm.Print_Area" localSheetId="2">'2 - SO 01.2 Výpustný objekt'!$C$4:$J$76,'2 - SO 01.2 Výpustný objekt'!$C$82:$J$103,'2 - SO 01.2 Výpustný objekt'!$C$109:$K$180</definedName>
    <definedName name="_xlnm._FilterDatabase" localSheetId="3" hidden="1">'3 - SO 01.3 Bezpečnostní ...'!$C$120:$K$204</definedName>
    <definedName name="_xlnm.Print_Area" localSheetId="3">'3 - SO 01.3 Bezpečnostní ...'!$C$4:$J$76,'3 - SO 01.3 Bezpečnostní ...'!$C$82:$J$102,'3 - SO 01.3 Bezpečnostní ...'!$C$108:$K$204</definedName>
    <definedName name="_xlnm._FilterDatabase" localSheetId="4" hidden="1">'4 - SO 01.4 Zátopa nádrže'!$C$117:$K$145</definedName>
    <definedName name="_xlnm.Print_Area" localSheetId="4">'4 - SO 01.4 Zátopa nádrže'!$C$4:$J$76,'4 - SO 01.4 Zátopa nádrže'!$C$82:$J$99,'4 - SO 01.4 Zátopa nádrže'!$C$105:$K$145</definedName>
    <definedName name="_xlnm._FilterDatabase" localSheetId="5" hidden="1">'5 - SO 01.5 Loviště a kád...'!$C$121:$K$179</definedName>
    <definedName name="_xlnm.Print_Area" localSheetId="5">'5 - SO 01.5 Loviště a kád...'!$C$4:$J$76,'5 - SO 01.5 Loviště a kád...'!$C$82:$J$103,'5 - SO 01.5 Loviště a kád...'!$C$109:$K$179</definedName>
    <definedName name="_xlnm._FilterDatabase" localSheetId="6" hidden="1">'6 - SO 01.6 Ostrovy'!$C$120:$K$172</definedName>
    <definedName name="_xlnm.Print_Area" localSheetId="6">'6 - SO 01.6 Ostrovy'!$C$4:$J$76,'6 - SO 01.6 Ostrovy'!$C$82:$J$102,'6 - SO 01.6 Ostrovy'!$C$108:$K$172</definedName>
    <definedName name="_xlnm._FilterDatabase" localSheetId="7" hidden="1">'7 - SO 01.7 Sjezd do nádrže'!$C$120:$K$138</definedName>
    <definedName name="_xlnm.Print_Area" localSheetId="7">'7 - SO 01.7 Sjezd do nádrže'!$C$4:$J$76,'7 - SO 01.7 Sjezd do nádrže'!$C$82:$J$102,'7 - SO 01.7 Sjezd do nádrže'!$C$108:$K$138</definedName>
    <definedName name="_xlnm._FilterDatabase" localSheetId="8" hidden="1">'8.1 - SO 1.8.1  Nátok -Vý...'!$C$121:$K$141</definedName>
    <definedName name="_xlnm.Print_Area" localSheetId="8">'8.1 - SO 1.8.1  Nátok -Vý...'!$C$4:$J$76,'8.1 - SO 1.8.1  Nátok -Vý...'!$C$82:$J$101,'8.1 - SO 1.8.1  Nátok -Vý...'!$C$107:$K$141</definedName>
    <definedName name="_xlnm._FilterDatabase" localSheetId="9" hidden="1">'8.2 - SO 1.8.2 Nátok - Ch...'!$C$121:$K$141</definedName>
    <definedName name="_xlnm.Print_Area" localSheetId="9">'8.2 - SO 1.8.2 Nátok - Ch...'!$C$4:$J$76,'8.2 - SO 1.8.2 Nátok - Ch...'!$C$82:$J$101,'8.2 - SO 1.8.2 Nátok - Ch...'!$C$107:$K$141</definedName>
    <definedName name="_xlnm._FilterDatabase" localSheetId="10" hidden="1">'8.3 - SO 1.8.3 Odpadní ko...'!$C$125:$K$189</definedName>
    <definedName name="_xlnm.Print_Area" localSheetId="10">'8.3 - SO 1.8.3 Odpadní ko...'!$C$4:$J$76,'8.3 - SO 1.8.3 Odpadní ko...'!$C$82:$J$105,'8.3 - SO 1.8.3 Odpadní ko...'!$C$111:$K$189</definedName>
    <definedName name="_xlnm._FilterDatabase" localSheetId="11" hidden="1">'9 - VRN Vedlejší a ostatn...'!$C$119:$K$184</definedName>
    <definedName name="_xlnm.Print_Area" localSheetId="11">'9 - VRN Vedlejší a ostatn...'!$C$4:$J$76,'9 - VRN Vedlejší a ostatn...'!$C$82:$J$101,'9 - VRN Vedlejší a ostatn...'!$C$107:$K$184</definedName>
    <definedName name="_xlnm.Print_Titles" localSheetId="0">'Rekapitulace stavby'!$92:$92</definedName>
    <definedName name="_xlnm.Print_Titles" localSheetId="1">'1 - SO 01.1 Hráz'!$122:$122</definedName>
    <definedName name="_xlnm.Print_Titles" localSheetId="2">'2 - SO 01.2 Výpustný objekt'!$121:$121</definedName>
    <definedName name="_xlnm.Print_Titles" localSheetId="3">'3 - SO 01.3 Bezpečnostní ...'!$120:$120</definedName>
    <definedName name="_xlnm.Print_Titles" localSheetId="4">'4 - SO 01.4 Zátopa nádrže'!$117:$117</definedName>
    <definedName name="_xlnm.Print_Titles" localSheetId="5">'5 - SO 01.5 Loviště a kád...'!$121:$121</definedName>
    <definedName name="_xlnm.Print_Titles" localSheetId="6">'6 - SO 01.6 Ostrovy'!$120:$120</definedName>
    <definedName name="_xlnm.Print_Titles" localSheetId="7">'7 - SO 01.7 Sjezd do nádrže'!$120:$120</definedName>
    <definedName name="_xlnm.Print_Titles" localSheetId="8">'8.1 - SO 1.8.1  Nátok -Vý...'!$121:$121</definedName>
    <definedName name="_xlnm.Print_Titles" localSheetId="9">'8.2 - SO 1.8.2 Nátok - Ch...'!$121:$121</definedName>
    <definedName name="_xlnm.Print_Titles" localSheetId="10">'8.3 - SO 1.8.3 Odpadní ko...'!$125:$125</definedName>
    <definedName name="_xlnm.Print_Titles" localSheetId="11">'9 - VRN Vedlejší a ostatn...'!$119:$119</definedName>
  </definedNames>
  <calcPr fullCalcOnLoad="1"/>
</workbook>
</file>

<file path=xl/sharedStrings.xml><?xml version="1.0" encoding="utf-8"?>
<sst xmlns="http://schemas.openxmlformats.org/spreadsheetml/2006/main" count="7108" uniqueCount="910">
  <si>
    <t>Export Komplet</t>
  </si>
  <si>
    <t/>
  </si>
  <si>
    <t>2.0</t>
  </si>
  <si>
    <t>ZAMOK</t>
  </si>
  <si>
    <t>False</t>
  </si>
  <si>
    <t>{316acf7f-d0c4-4884-ba2d-c60eda24f169}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</si>
  <si>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</si>
  <si>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</si>
  <si>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</si>
  <si>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</si>
  <si>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</si>
  <si>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</si>
  <si>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</si>
  <si>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</si>
  <si>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20210208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</si>
  <si>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</si>
  <si>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</si>
  <si>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VN Skalice - rekonstrukce</t>
  </si>
  <si>
    <t>KSO:</t>
  </si>
  <si>
    <t>833 19 23</t>
  </si>
  <si>
    <t>CC-CZ:</t>
  </si>
  <si>
    <t>24208</t>
  </si>
  <si>
    <t>Místo:</t>
  </si>
  <si>
    <t>Sebranice u Boskovic, Skalice n. Svitavou</t>
  </si>
  <si>
    <t>Datum:</t>
  </si>
  <si>
    <t>29. 9. 2022</t>
  </si>
  <si>
    <t>Zadavatel:</t>
  </si>
  <si>
    <t>IČ:</t>
  </si>
  <si>
    <t>Povodí Moravy,s.p., Dřevařská 11, 602 00 Brno</t>
  </si>
  <si>
    <t>DIČ:</t>
  </si>
  <si>
    <t>Uchazeč:</t>
  </si>
  <si>
    <t>Vyplň údaj</t>
  </si>
  <si>
    <t>Projektant:</t>
  </si>
  <si>
    <t>Šindlar s.r.o., Na Brně 372/2a,500 06 Hradec Král.</t>
  </si>
  <si>
    <t>True</t>
  </si>
  <si>
    <t>Zpracovatel:</t>
  </si>
  <si>
    <t>Ing. Jakub Kološ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</si>
  <si>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</si>
  <si>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</si>
  <si>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</si>
  <si>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</si>
  <si>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</si>
  <si>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</si>
  <si>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</si>
  <si>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</si>
  <si>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</si>
  <si>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</si>
  <si>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</si>
  <si>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</si>
  <si>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</si>
  <si>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</si>
  <si>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</si>
  <si>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</si>
  <si>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</si>
  <si>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</si>
  <si>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</si>
  <si>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</si>
  <si>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</si>
  <si>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</si>
  <si>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</si>
  <si>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</si>
  <si>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</si>
  <si>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</si>
  <si>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</si>
  <si>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</si>
  <si>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</si>
  <si>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</si>
  <si>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</si>
  <si>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</si>
  <si>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</si>
  <si>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</si>
  <si>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</si>
  <si>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</si>
  <si>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</si>
  <si>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</si>
  <si>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</si>
  <si>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</si>
  <si>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</si>
  <si>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</si>
  <si>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</si>
  <si>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</si>
  <si>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</si>
  <si>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</si>
  <si>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</si>
  <si>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01.1 Hráz</t>
  </si>
  <si>
    <t>STA</t>
  </si>
  <si>
    <t>{7eb2e333-ac8e-47dd-83bc-235ee4fa761d}</t>
  </si>
  <si>
    <t>2</t>
  </si>
  <si>
    <t>SO 01.2 Výpustný objekt</t>
  </si>
  <si>
    <t>{b5e1619f-faec-404b-8049-c47dfd7ff506}</t>
  </si>
  <si>
    <t>3</t>
  </si>
  <si>
    <t>SO 01.3 Bezpečnostní přeliv</t>
  </si>
  <si>
    <t>{d885271f-14d0-438a-97ae-31fc3b3c1bf2}</t>
  </si>
  <si>
    <t>4</t>
  </si>
  <si>
    <t>SO 01.4 Zátopa nádrže</t>
  </si>
  <si>
    <t>{5b74fdd0-3eff-4064-9ea1-aec18e38f258}</t>
  </si>
  <si>
    <t>5</t>
  </si>
  <si>
    <t>SO 01.5 Loviště a kádiště</t>
  </si>
  <si>
    <t>{16b901be-482f-412c-b8de-b3c3554aeaf9}</t>
  </si>
  <si>
    <t>6</t>
  </si>
  <si>
    <t>SO 01.6 Ostrovy</t>
  </si>
  <si>
    <t>{026e46ae-4d0e-4ed6-a4a4-4f7fc5c02477}</t>
  </si>
  <si>
    <t>7</t>
  </si>
  <si>
    <t>SO 01.7 Sjezd do nádrže</t>
  </si>
  <si>
    <t>{071eaea3-4652-4ef6-9c74-8acc58d6d33b}</t>
  </si>
  <si>
    <t>8</t>
  </si>
  <si>
    <t>SO 1. 8 Nátoky a výtoky</t>
  </si>
  <si>
    <t>{50d00b2c-a81c-4a60-bd95-2951c90fbce6}</t>
  </si>
  <si>
    <t>8.1</t>
  </si>
  <si>
    <t>SO 1.8.1  Nátok -Výpustek</t>
  </si>
  <si>
    <t>Soupis</t>
  </si>
  <si>
    <t>{6d22bd71-c8be-4afb-916a-3d1ce9a89e62}</t>
  </si>
  <si>
    <t>8.2</t>
  </si>
  <si>
    <t>SO 1.8.2 Nátok - Chlumský potok</t>
  </si>
  <si>
    <t>{99493134-013b-4ea6-959d-0ea01099ccc4}</t>
  </si>
  <si>
    <t>8.3</t>
  </si>
  <si>
    <t>SO 1.8.3 Odpadní koryto</t>
  </si>
  <si>
    <t>{f08e3ab4-523e-4c80-92df-7d47302dcdd7}</t>
  </si>
  <si>
    <t>9</t>
  </si>
  <si>
    <t>VRN Vedlejší a ostatní náklady</t>
  </si>
  <si>
    <t>{cd0d1995-c092-450a-927d-1da92de63253}</t>
  </si>
  <si>
    <t>KRYCÍ LIST SOUPISU PRACÍ</t>
  </si>
  <si>
    <t>Objekt:</t>
  </si>
  <si>
    <t>1 - SO 01.1 Hráz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</si>
  <si>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</si>
  <si>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</si>
  <si>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</si>
  <si>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</si>
  <si>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</si>
  <si>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</si>
  <si>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</si>
  <si>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</si>
  <si>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</si>
  <si>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</si>
  <si>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</si>
  <si>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</si>
  <si>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</si>
  <si>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</si>
  <si>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</si>
  <si>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</si>
  <si>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</si>
  <si>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</si>
  <si>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</si>
  <si>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</si>
  <si>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</si>
  <si>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</si>
  <si>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</si>
  <si>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</si>
  <si>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</si>
  <si>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</si>
  <si>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</si>
  <si>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</si>
  <si>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</si>
  <si>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</si>
  <si>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</si>
  <si>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</si>
  <si>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strojně při souvislé ploše přes 500 m2, tl. vrstvy do 200 mm</t>
  </si>
  <si>
    <t>m2</t>
  </si>
  <si>
    <t>CS ÚRS 2022 02</t>
  </si>
  <si>
    <t>638128077</t>
  </si>
  <si>
    <t>Online PSC</t>
  </si>
  <si>
    <t>https://podminky.urs.cz/item/CS_URS_2022_02/121151123</t>
  </si>
  <si>
    <t>VV</t>
  </si>
  <si>
    <t>4800,0</t>
  </si>
  <si>
    <t>122251105</t>
  </si>
  <si>
    <t>Odkopávky a prokopávky nezapažené strojně v hornině třídy těžitelnosti I skupiny 3 přes 500 do 1 000 m3</t>
  </si>
  <si>
    <t>m3</t>
  </si>
  <si>
    <t>1305880672</t>
  </si>
  <si>
    <t>https://podminky.urs.cz/item/CS_URS_2022_02/122251105</t>
  </si>
  <si>
    <t>5015,0 "odkopávky na hrázi</t>
  </si>
  <si>
    <t>2714,0 "zemina vhodná pro konstrukci hráze</t>
  </si>
  <si>
    <t>Součet</t>
  </si>
  <si>
    <t>122251405</t>
  </si>
  <si>
    <t>Vykopávky v zemnících na suchu strojně zapažených i nezapažených v hornině třídy těžitelnosti I skupiny 3 přes 500 do 1 000 m3</t>
  </si>
  <si>
    <t>1087056962</t>
  </si>
  <si>
    <t>https://podminky.urs.cz/item/CS_URS_2022_02/122251405</t>
  </si>
  <si>
    <t>2714,0 "zemina pro hráz</t>
  </si>
  <si>
    <t>M</t>
  </si>
  <si>
    <t>10364100</t>
  </si>
  <si>
    <t>zemina pro terénní úpravy - tříděná</t>
  </si>
  <si>
    <t>t</t>
  </si>
  <si>
    <t>-706308929</t>
  </si>
  <si>
    <t>2714,0*1,8 "zemina vhodná pro konstrukci hráze</t>
  </si>
  <si>
    <t>součástí položky je:</t>
  </si>
  <si>
    <t>zajištění materiálu do těsnicího jádra hráze, vyhovující požadavkům ČSN 75 2410 (malé vodní nádrže)</t>
  </si>
  <si>
    <t>naložení a složení, odběr vzorku a provedení laboratotních zkoušek minimálně v rozsahu:</t>
  </si>
  <si>
    <t>Stanovení vlhkosti ČSN AN ISO 17892-1</t>
  </si>
  <si>
    <t>Stanovení zrnitosti ČSN AN ISO 17892-4</t>
  </si>
  <si>
    <t>Stanovení konzistenčních mezí ČSN AN ISO 17892-12</t>
  </si>
  <si>
    <t>Stanovení zdánlivé hustoty pevných částic ČSN AN ISO 17892-3</t>
  </si>
  <si>
    <t>Stanovení objemové hmotnosti ČSN AN ISO 17892-2</t>
  </si>
  <si>
    <t>Stlačitelnost zemin  ČSN AN ISO 178925</t>
  </si>
  <si>
    <t>Krabicová smyková zkouška dle   ČSN CEN ISO/TS 17892-10</t>
  </si>
  <si>
    <t>Další viz TZ PD</t>
  </si>
  <si>
    <t>162000000R1</t>
  </si>
  <si>
    <t>Likvidace přebytečné zeminy podle platné legislativy (položka obsahuje přemístění, uložení a případné náklady spojené s uložením v návaznosti na laboratorní rozbor)</t>
  </si>
  <si>
    <t>561738838</t>
  </si>
  <si>
    <t>P</t>
  </si>
  <si>
    <t>Poznámka k položce:
Měrná hmotnost zeminy 1,8t/m3</t>
  </si>
  <si>
    <t>položka obsahuje likvidaci přebytečné zeminy nevhodné pro rekonstrukci hráze,</t>
  </si>
  <si>
    <t>konkrétní způsob likvidace bude zvolen dodavatelem stavby</t>
  </si>
  <si>
    <t>5015,0*1,8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</si>
  <si>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</si>
  <si>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</si>
  <si>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-1642922859</t>
  </si>
  <si>
    <t>https://podminky.urs.cz/item/CS_URS_2022_02/162251102</t>
  </si>
  <si>
    <t>(1102,0+2150,0)*0,10" ornice na meziskládku</t>
  </si>
  <si>
    <t>325,2 "ornice z meziskládky k rozprostření</t>
  </si>
  <si>
    <t>167151111</t>
  </si>
  <si>
    <t>Nakládání, skládání a překládání neulehlého výkopku nebo sypaniny strojně nakládání, množství přes 100 m3, z hornin třídy těžitelnosti I, skupiny 1 až 3</t>
  </si>
  <si>
    <t>1769293127</t>
  </si>
  <si>
    <t>https://podminky.urs.cz/item/CS_URS_2022_02/167151111</t>
  </si>
  <si>
    <t>650,4 "ornice</t>
  </si>
  <si>
    <t>173153101</t>
  </si>
  <si>
    <t>Uložení netříděných sypanin do přechodových vrstev zemních a kamenitých hrází přehradních a jiných vodních nádrží z horniny třídy těžitelnosti I a II, skupiny 1 až 4 pro všechny míry zhutnění vodorovné šířky vrstvy do 2,5 m</t>
  </si>
  <si>
    <t>-1745969947</t>
  </si>
  <si>
    <t>https://podminky.urs.cz/item/CS_URS_2022_02/173153101</t>
  </si>
  <si>
    <t>2714,0</t>
  </si>
  <si>
    <t>181351113</t>
  </si>
  <si>
    <t>Rozprostření a urovnání ornice v rovině nebo ve svahu sklonu do 1:5 strojně při souvislé ploše přes 500 m2, tl. vrstvy do 200 mm</t>
  </si>
  <si>
    <t>1990669665</t>
  </si>
  <si>
    <t>https://podminky.urs.cz/item/CS_URS_2022_02/181351113</t>
  </si>
  <si>
    <t>315,0*3,5</t>
  </si>
  <si>
    <t>10</t>
  </si>
  <si>
    <t>181451311</t>
  </si>
  <si>
    <t>Založení trávníku strojně výsevem včetně utažení na ploše v rovině nebo na svahu do 1:5</t>
  </si>
  <si>
    <t>4142457</t>
  </si>
  <si>
    <t>https://podminky.urs.cz/item/CS_URS_2022_02/181451311</t>
  </si>
  <si>
    <t>11</t>
  </si>
  <si>
    <t>00572472</t>
  </si>
  <si>
    <t>osivo směs travní krajinná-rovinná</t>
  </si>
  <si>
    <t>kg</t>
  </si>
  <si>
    <t>-195573860</t>
  </si>
  <si>
    <t>1102,5*0,025 'Přepočtené koeficientem množství</t>
  </si>
  <si>
    <t>12</t>
  </si>
  <si>
    <t>181451312</t>
  </si>
  <si>
    <t>Založení trávníku strojně výsevem včetně utažení na ploše na svahu přes 1:5 do 1:2</t>
  </si>
  <si>
    <t>1484357332</t>
  </si>
  <si>
    <t>https://podminky.urs.cz/item/CS_URS_2022_02/181451312</t>
  </si>
  <si>
    <t>(315,0-100,0)*4,0 "návodní svah</t>
  </si>
  <si>
    <t>(315,0-100,0)*6,0"vzdušný svah</t>
  </si>
  <si>
    <t>13</t>
  </si>
  <si>
    <t>00572474</t>
  </si>
  <si>
    <t>osivo směs travní krajinná-svahová</t>
  </si>
  <si>
    <t>1882147632</t>
  </si>
  <si>
    <t>2150*0,025 'Přepočtené koeficientem množství</t>
  </si>
  <si>
    <t>14</t>
  </si>
  <si>
    <t>181951112</t>
  </si>
  <si>
    <t>Úprava pláně vyrovnáním výškových rozdílů strojně v hornině třídy těžitelnosti I, skupiny 1 až 3 se zhutněním</t>
  </si>
  <si>
    <t>-1068973607</t>
  </si>
  <si>
    <t>https://podminky.urs.cz/item/CS_URS_2022_02/181951112</t>
  </si>
  <si>
    <t>1102,5 "koruna hráze</t>
  </si>
  <si>
    <t>182251101</t>
  </si>
  <si>
    <t>Svahování trvalých svahů do projektovaných profilů strojně s potřebným přemístěním výkopku při svahování násypů v jakékoliv hornině</t>
  </si>
  <si>
    <t>1764028984</t>
  </si>
  <si>
    <t>https://podminky.urs.cz/item/CS_URS_2022_02/182251101</t>
  </si>
  <si>
    <t>315,0*10,0 "návodní svah</t>
  </si>
  <si>
    <t>16</t>
  </si>
  <si>
    <t>182351133</t>
  </si>
  <si>
    <t>Rozprostření a urovnání ornice ve svahu sklonu přes 1:5 strojně při souvislé ploše přes 500 m2, tl. vrstvy do 200 mm</t>
  </si>
  <si>
    <t>616147433</t>
  </si>
  <si>
    <t>https://podminky.urs.cz/item/CS_URS_2022_02/182351133</t>
  </si>
  <si>
    <t>Zakládání</t>
  </si>
  <si>
    <t>17</t>
  </si>
  <si>
    <t>211561111</t>
  </si>
  <si>
    <t>Výplň kamenivem do rýh odvodňovacích žeber nebo trativodů bez zhutnění, s úpravou povrchu výplně kamenivem hrubým drceným frakce 4 až 16 mm</t>
  </si>
  <si>
    <t>-388650406</t>
  </si>
  <si>
    <t>https://podminky.urs.cz/item/CS_URS_2022_02/211561111</t>
  </si>
  <si>
    <t>170,0*0,5 "frakce 4 až 8 mm</t>
  </si>
  <si>
    <t>18</t>
  </si>
  <si>
    <t>211571112</t>
  </si>
  <si>
    <t>Výplň kamenivem do rýh odvodňovacích žeber nebo trativodů bez zhutnění, s úpravou povrchu výplně štěrkopískem netříděným</t>
  </si>
  <si>
    <t>-1824128655</t>
  </si>
  <si>
    <t>https://podminky.urs.cz/item/CS_URS_2022_02/211571112</t>
  </si>
  <si>
    <t>170,0*0,6 "frakce 0 až 16 mm</t>
  </si>
  <si>
    <t>19</t>
  </si>
  <si>
    <t>212755218</t>
  </si>
  <si>
    <t>Trativody bez lože z drenážních trubek plastových flexibilních D 200 mm</t>
  </si>
  <si>
    <t>m</t>
  </si>
  <si>
    <t>65082286</t>
  </si>
  <si>
    <t>https://podminky.urs.cz/item/CS_URS_2022_02/212755218</t>
  </si>
  <si>
    <t>170,0 "patní drén</t>
  </si>
  <si>
    <t>Vodorovné konstrukce</t>
  </si>
  <si>
    <t>20</t>
  </si>
  <si>
    <t>451571212</t>
  </si>
  <si>
    <t>Lože pod dlažby z kameniva těženého hrubého, tl. vrstvy přes 100 do 150 mm</t>
  </si>
  <si>
    <t>1970425361</t>
  </si>
  <si>
    <t>https://podminky.urs.cz/item/CS_URS_2022_02/451571212</t>
  </si>
  <si>
    <t>2461,0 "frakce 32 -63 mm</t>
  </si>
  <si>
    <t>457971121</t>
  </si>
  <si>
    <t>Zřízení vrstvy z geotextilie s přesahem bez připevnění k podkladu, s potřebným dočasným zatěžováním včetně zakotvení okraje o sklonu přes 10° do 35°, šířky geotextilie do 3 m</t>
  </si>
  <si>
    <t>-2005690887</t>
  </si>
  <si>
    <t>https://podminky.urs.cz/item/CS_URS_2022_02/457971121</t>
  </si>
  <si>
    <t>2461,0</t>
  </si>
  <si>
    <t>22</t>
  </si>
  <si>
    <t>693000000</t>
  </si>
  <si>
    <t>geoNetex A PP  šíře 650cm, 500g/m2</t>
  </si>
  <si>
    <t>2062235552</t>
  </si>
  <si>
    <t>2461*1,2 'Přepočtené koeficientem množství</t>
  </si>
  <si>
    <t>23</t>
  </si>
  <si>
    <t>457979112</t>
  </si>
  <si>
    <t>Zřízení vrstvy z geotextilie s přesahem Příplatek k cenám za připevnění geotextilie k podkladu ocelovými skobami z betonářské oceli o sklonu do 10°, při počtu skob na 10 m2 plochy přes 4 do 8 ks</t>
  </si>
  <si>
    <t>490030258</t>
  </si>
  <si>
    <t>https://podminky.urs.cz/item/CS_URS_2022_02/457979112</t>
  </si>
  <si>
    <t>2652,0</t>
  </si>
  <si>
    <t>24</t>
  </si>
  <si>
    <t>462511270</t>
  </si>
  <si>
    <t>Zához z lomového kamene neupraveného záhozového bez proštěrkování z terénu, hmotnosti jednotlivých kamenů do 200 kg</t>
  </si>
  <si>
    <t>386126830</t>
  </si>
  <si>
    <t>https://podminky.urs.cz/item/CS_URS_2022_02/462511270</t>
  </si>
  <si>
    <t>280,5  "pata opevnění</t>
  </si>
  <si>
    <t>25</t>
  </si>
  <si>
    <t>462511370</t>
  </si>
  <si>
    <t>Zához z lomového kamene neupraveného záhozového bez proštěrkování z terénu, hmotnosti jednotlivých kamenů přes 200 do 500 kg</t>
  </si>
  <si>
    <t>557418567</t>
  </si>
  <si>
    <t>https://podminky.urs.cz/item/CS_URS_2022_02/462511370</t>
  </si>
  <si>
    <t>80,0 "pata opevnění</t>
  </si>
  <si>
    <t>26</t>
  </si>
  <si>
    <t>463212111</t>
  </si>
  <si>
    <t>Rovnanina z lomového kamene upraveného, tříděného jakékoliv tloušťky rovnaniny s vyklínováním spár a dutin úlomky kamene</t>
  </si>
  <si>
    <t>-1378167075</t>
  </si>
  <si>
    <t>https://podminky.urs.cz/item/CS_URS_2022_02/463212111</t>
  </si>
  <si>
    <t>130,0 "hmotnost jednotlivých kamenů 100 až 250 kg</t>
  </si>
  <si>
    <t>27</t>
  </si>
  <si>
    <t>463212191</t>
  </si>
  <si>
    <t>Rovnanina z lomového kamene upraveného, tříděného Příplatek k cenám za vypracování líce</t>
  </si>
  <si>
    <t>1876485774</t>
  </si>
  <si>
    <t>https://podminky.urs.cz/item/CS_URS_2022_02/463212191</t>
  </si>
  <si>
    <t>260,0</t>
  </si>
  <si>
    <t>28</t>
  </si>
  <si>
    <t>464531112</t>
  </si>
  <si>
    <t>Pohoz dna nebo svahů jakékoliv tloušťky z hrubého drceného kameniva, z terénu, frakce 63 - 125 mm</t>
  </si>
  <si>
    <t>-13720950</t>
  </si>
  <si>
    <t>https://podminky.urs.cz/item/CS_URS_2022_02/464531112</t>
  </si>
  <si>
    <t>536,0</t>
  </si>
  <si>
    <t>29</t>
  </si>
  <si>
    <t>465210113r</t>
  </si>
  <si>
    <t>Schody z lomového kamene na sucho tl 300 mm</t>
  </si>
  <si>
    <t>1521449399</t>
  </si>
  <si>
    <t>2*0,6*0,5 "šlapáky</t>
  </si>
  <si>
    <t>Komunikace pozemní</t>
  </si>
  <si>
    <t>30</t>
  </si>
  <si>
    <t>564871116</t>
  </si>
  <si>
    <t>Podklad ze štěrkodrti ŠD s rozprostřením a zhutněním plochy přes 100 m2, po zhutnění tl. 300 mm</t>
  </si>
  <si>
    <t>-345440826</t>
  </si>
  <si>
    <t>https://podminky.urs.cz/item/CS_URS_2022_02/564871116</t>
  </si>
  <si>
    <t>1600,0 "frakce 32 až 63 mm,přístupová komunikace</t>
  </si>
  <si>
    <t>Trubní vedení</t>
  </si>
  <si>
    <t>31</t>
  </si>
  <si>
    <t>895270001</t>
  </si>
  <si>
    <t>Proplachovací a kontrolní šachta z PVC-U pro drenáže budov vnějšího průměru 315 mm pro napojení potrubí DN 200 s lapačem písku užitné výšky 350 mm</t>
  </si>
  <si>
    <t>kus</t>
  </si>
  <si>
    <t>647961425</t>
  </si>
  <si>
    <t>https://podminky.urs.cz/item/CS_URS_2022_02/895270001</t>
  </si>
  <si>
    <t>5 "proměnné výšky,  s orientačním sloupkem</t>
  </si>
  <si>
    <t>32</t>
  </si>
  <si>
    <t>895611111</t>
  </si>
  <si>
    <t>Drenážní výusť z trub betonových</t>
  </si>
  <si>
    <t>1950168495</t>
  </si>
  <si>
    <t>https://podminky.urs.cz/item/CS_URS_2022_02/895611111</t>
  </si>
  <si>
    <t>Drenážní výusť z betonových trub, zřízená jako výtok z patního drénu</t>
  </si>
  <si>
    <t>do místa vývaru. Lícováno s kamenou rovnaninou.</t>
  </si>
  <si>
    <t>33</t>
  </si>
  <si>
    <t>899713111</t>
  </si>
  <si>
    <t>Orientační tabulky na vodovodních a kanalizačních řadech na sloupku ocelovém nebo betonovém</t>
  </si>
  <si>
    <t>193203451</t>
  </si>
  <si>
    <t>https://podminky.urs.cz/item/CS_URS_2022_02/899713111</t>
  </si>
  <si>
    <t>5,0 "v  2,0 m, k drenážním šachtám, ukotveny v bet. patkách</t>
  </si>
  <si>
    <t>34</t>
  </si>
  <si>
    <t>975000000R</t>
  </si>
  <si>
    <t>Statické zajištění sloupu</t>
  </si>
  <si>
    <t>kpl</t>
  </si>
  <si>
    <t>1488966711</t>
  </si>
  <si>
    <t>998</t>
  </si>
  <si>
    <t>Přesun hmot</t>
  </si>
  <si>
    <t>35</t>
  </si>
  <si>
    <t>998321011</t>
  </si>
  <si>
    <t>Přesun hmot pro objekty hráze přehradní zemní a kamenité dopravní vzdálenost do 500 m</t>
  </si>
  <si>
    <t>-1578309480</t>
  </si>
  <si>
    <t>https://podminky.urs.cz/item/CS_URS_2022_02/998321011</t>
  </si>
  <si>
    <t>2 - SO 01.2 Výpustný objekt</t>
  </si>
  <si>
    <t xml:space="preserve">    3 - Svislé a kompletní konstrukce</t>
  </si>
  <si>
    <t xml:space="preserve">    9 - Ostatní konstrukce a práce, bourání</t>
  </si>
  <si>
    <t>129951123</t>
  </si>
  <si>
    <t>Bourání konstrukcí v odkopávkách a prokopávkách strojně s přemístěním suti na hromady na vzdálenost do 20 m nebo s naložením na dopravní prostředek z betonu železového nebo předpjatého</t>
  </si>
  <si>
    <t>-1569440955</t>
  </si>
  <si>
    <t>https://podminky.urs.cz/item/CS_URS_2022_02/129951123</t>
  </si>
  <si>
    <t xml:space="preserve">3,0 "požerák </t>
  </si>
  <si>
    <t>28,0 "čelo</t>
  </si>
  <si>
    <t>131251100</t>
  </si>
  <si>
    <t>Hloubení nezapažených jam a zářezů strojně s urovnáním dna do předepsaného profilu a spádu v hornině třídy těžitelnosti I skupiny 3 do 20 m3</t>
  </si>
  <si>
    <t>491213950</t>
  </si>
  <si>
    <t>https://podminky.urs.cz/item/CS_URS_2022_02/131251100</t>
  </si>
  <si>
    <t>1,83 "pro zaklad požeráku</t>
  </si>
  <si>
    <t>Likvidace přebytečné zeminy podle platné legislativy (přemístění, uložení a poplatek za skládku)</t>
  </si>
  <si>
    <t>1040935857</t>
  </si>
  <si>
    <t xml:space="preserve">položka obsahuje likvidaci přebytečné zeminy </t>
  </si>
  <si>
    <t>1,83*1,8</t>
  </si>
  <si>
    <t>162270000R2</t>
  </si>
  <si>
    <t>Likvidace ŽB konstrukcí podle platné legislativy</t>
  </si>
  <si>
    <t>-1609677770</t>
  </si>
  <si>
    <t>Poznámka k položce:
Měrná hmotnost ŽB konstrukcí 2,2 t/m3</t>
  </si>
  <si>
    <t>31,0*2,2</t>
  </si>
  <si>
    <t>275321118</t>
  </si>
  <si>
    <t>Základové konstrukce z betonu železového patky a bloky ve výkopu nebo na hlavách pilot C 30/37</t>
  </si>
  <si>
    <t>-481837565</t>
  </si>
  <si>
    <t>https://podminky.urs.cz/item/CS_URS_2022_02/275321118</t>
  </si>
  <si>
    <t>1,0*1,83 "základ požeráku</t>
  </si>
  <si>
    <t>Svislé a kompletní konstrukce</t>
  </si>
  <si>
    <t>320101113</t>
  </si>
  <si>
    <t>Osazení betonových a železobetonových prefabrikátů hmotnosti jednotlivě přes 5 000 do 7 000 kg</t>
  </si>
  <si>
    <t>-1066305411</t>
  </si>
  <si>
    <t>https://podminky.urs.cz/item/CS_URS_2022_02/320101113</t>
  </si>
  <si>
    <t>2,5</t>
  </si>
  <si>
    <t>592240000R</t>
  </si>
  <si>
    <t>Prefabrikovaný požerák  dlužemi a poklopem</t>
  </si>
  <si>
    <t>-125441524</t>
  </si>
  <si>
    <t>321321116r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</si>
  <si>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30/37, XC S3</t>
  </si>
  <si>
    <t>940736958</t>
  </si>
  <si>
    <t>2,0*1,83*0,5"roznášecí deska</t>
  </si>
  <si>
    <t>42,5 "čelo</t>
  </si>
  <si>
    <t>380356211</t>
  </si>
  <si>
    <t>Bednění kompletních konstrukcí čistíren odpadních vod, nádrží, vodojemů, kanálů konstrukcí omítaných z betonu prostého nebo železového ploch rovinných zřízení</t>
  </si>
  <si>
    <t>2089406478</t>
  </si>
  <si>
    <t>https://podminky.urs.cz/item/CS_URS_2022_02/380356211</t>
  </si>
  <si>
    <t>2*(2,0+1,83)*0,5</t>
  </si>
  <si>
    <t>73,9</t>
  </si>
  <si>
    <t>380356212</t>
  </si>
  <si>
    <t>Bednění kompletních konstrukcí čistíren odpadních vod, nádrží, vodojemů, kanálů konstrukcí omítaných z betonu prostého nebo železového ploch rovinných odstranění</t>
  </si>
  <si>
    <t>79035676</t>
  </si>
  <si>
    <t>https://podminky.urs.cz/item/CS_URS_2022_02/380356212</t>
  </si>
  <si>
    <t>77,73 "z pol. zřízení</t>
  </si>
  <si>
    <t>457312812</t>
  </si>
  <si>
    <t>Těsnicí nebo opevňovací vrstva z prostého betonu pro prostředí s mrazovými cykly tř. C 25/30, tl. vrstvy 150 mm</t>
  </si>
  <si>
    <t>-1524087834</t>
  </si>
  <si>
    <t>https://podminky.urs.cz/item/CS_URS_2022_02/457312812</t>
  </si>
  <si>
    <t>5,0 "pod dlažbu</t>
  </si>
  <si>
    <t>465513327</t>
  </si>
  <si>
    <t>Dlažba z lomového kamene lomařsky upraveného na cementovou maltu, s vyspárováním cementovou maltou, tl. kamene 300 mm</t>
  </si>
  <si>
    <t>-177296347</t>
  </si>
  <si>
    <t>https://podminky.urs.cz/item/CS_URS_2022_02/465513327</t>
  </si>
  <si>
    <t>5,0 "pod výtokem</t>
  </si>
  <si>
    <t>Ostatní konstrukce a práce, bourání</t>
  </si>
  <si>
    <t>934000000R</t>
  </si>
  <si>
    <t>Nerezová obsluhovací lávka se zábradlím</t>
  </si>
  <si>
    <t>-1794828526</t>
  </si>
  <si>
    <t>8,032*0,6</t>
  </si>
  <si>
    <t xml:space="preserve">Ocelová pozinkovaná lávka š. 0,6 m. Tvořena bude kompozitovým roštem 30x30/30 </t>
  </si>
  <si>
    <t xml:space="preserve">a pozinkovaným zábradlím oprůměru 32 mm. Délka lávky 8,032. Lávka bude vabavena </t>
  </si>
  <si>
    <t>oboustranným pozinkovaným zábradlím výšky 1,1 m, se sloupky v osovém rozestupu</t>
  </si>
  <si>
    <t>1,6 m.  Zábradlí bude opatřeno madlem a bude pevně spojeno s konstrukcí lávky.</t>
  </si>
  <si>
    <t>936501111</t>
  </si>
  <si>
    <t>Limnigrafická lať osazená v jakémkoliv sklonu</t>
  </si>
  <si>
    <t>-586628172</t>
  </si>
  <si>
    <t>https://podminky.urs.cz/item/CS_URS_2022_02/936501111</t>
  </si>
  <si>
    <t>985000000R</t>
  </si>
  <si>
    <t>Polyuretanový nástřik potrubí tl. do 10 mm</t>
  </si>
  <si>
    <t>-1530357506</t>
  </si>
  <si>
    <t>57,0</t>
  </si>
  <si>
    <t>3 - SO 01.3 Bezpečnostní přeliv</t>
  </si>
  <si>
    <t>113106240</t>
  </si>
  <si>
    <t>Rozebrání dílců vozovek a ploch s přemístěním hmot na skládku na vzdálenost do 3 m nebo s naložením na dopravní prostředek, ze silničních dílců jakýchkoliv rozměrů, s ložem z kameniva nebo živice strojně plochy jednotlivě přes 200 m2 se spárami vyplněnými kamenivem</t>
  </si>
  <si>
    <t>744820203</t>
  </si>
  <si>
    <t>https://podminky.urs.cz/item/CS_URS_2022_02/113106240</t>
  </si>
  <si>
    <t>960,0</t>
  </si>
  <si>
    <t>-1409819885</t>
  </si>
  <si>
    <t>600,0+350,0</t>
  </si>
  <si>
    <t>122251106</t>
  </si>
  <si>
    <t>Odkopávky a prokopávky nezapažené strojně v hornině třídy těžitelnosti I skupiny 3 přes 1 000 do 5 000 m3</t>
  </si>
  <si>
    <t>-1282312927</t>
  </si>
  <si>
    <t>https://podminky.urs.cz/item/CS_URS_2022_02/122251106</t>
  </si>
  <si>
    <t>-1151964572</t>
  </si>
  <si>
    <t>131251105</t>
  </si>
  <si>
    <t>Hloubení nezapažených jam a zářezů strojně s urovnáním dna do předepsaného profilu a spádu v hornině třídy těžitelnosti I skupiny 3 přes 500 do 1 000 m3</t>
  </si>
  <si>
    <t>2043436916</t>
  </si>
  <si>
    <t>https://podminky.urs.cz/item/CS_URS_2022_02/131251105</t>
  </si>
  <si>
    <t>887,0</t>
  </si>
  <si>
    <t>Likvidace přebytečnéh zeminy podle platné legislativy (přemístění, uložení a poplatek za skládku)</t>
  </si>
  <si>
    <t>-1764280781</t>
  </si>
  <si>
    <t>(1325,0+887,0)*1,8</t>
  </si>
  <si>
    <t>162700000R2</t>
  </si>
  <si>
    <t>Likvidace vybouraných ŽB konstrukcí podle platné legislativy (přemístění, uložení, poplatek za skládku)</t>
  </si>
  <si>
    <t>-1648126823</t>
  </si>
  <si>
    <t>Poznámka k položce:
Měrná hmotnost 2,2 t/m3</t>
  </si>
  <si>
    <t>50,0*2,2</t>
  </si>
  <si>
    <t>162740000R3</t>
  </si>
  <si>
    <t>Likvidace přebytečných panelů podle platné legislativy (přemístění, uložení, poplatek za skládku)</t>
  </si>
  <si>
    <t>537949925</t>
  </si>
  <si>
    <t>(960,0-188,0)*0,400</t>
  </si>
  <si>
    <t>182151111</t>
  </si>
  <si>
    <t>Svahování trvalých svahů do projektovaných profilů strojně s potřebným přemístěním výkopku při svahování v zářezech v hornině třídy těžitelnosti I, skupiny 1 až 3</t>
  </si>
  <si>
    <t>-1367260172</t>
  </si>
  <si>
    <t>https://podminky.urs.cz/item/CS_URS_2022_02/182151111</t>
  </si>
  <si>
    <t>-818452565</t>
  </si>
  <si>
    <t>20,40"práh za vývarem</t>
  </si>
  <si>
    <t>14,40"práh meziskluzem a vývarem</t>
  </si>
  <si>
    <t>201,5 "vývar</t>
  </si>
  <si>
    <t>17,15"třetí práh skluzu</t>
  </si>
  <si>
    <t>16,10"druhý práh skluzu</t>
  </si>
  <si>
    <t>16,80"první práh skluzu</t>
  </si>
  <si>
    <t>2*93,5 "žebro bezp. přelivu</t>
  </si>
  <si>
    <t>2*4,80 "menší žebro bezp. přelivu</t>
  </si>
  <si>
    <t>7,0+7,0+1,0 "prahy spadiště</t>
  </si>
  <si>
    <t>-751646850</t>
  </si>
  <si>
    <t>3,4+40,8+1,8+39,6+24,0+80,0+32,0+55,3+2,6+46,0+5,7+54,3+170,0+24,2+170,0+24,2+36,0+62,0+3,0+18,4</t>
  </si>
  <si>
    <t>-1379219005</t>
  </si>
  <si>
    <t>893,0 "z pol. zřízení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</si>
  <si>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</si>
  <si>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</si>
  <si>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615237332</t>
  </si>
  <si>
    <t>https://podminky.urs.cz/item/CS_URS_2022_02/321368211</t>
  </si>
  <si>
    <t>893,3*0,006*1,15 "ztratné 15%</t>
  </si>
  <si>
    <t>KARI 10/100/100, žebírková, Krytí 50 mm(vymezeno distančními podložkami)</t>
  </si>
  <si>
    <t>Překrytí KARI sítí: 8,5&lt;profil&gt;12&gt;350 mm</t>
  </si>
  <si>
    <t>451315117</t>
  </si>
  <si>
    <t>Podkladní a výplňové vrstvy z betonu prostého tloušťky do 100 mm, z betonu C 25/30</t>
  </si>
  <si>
    <t>-1634155208</t>
  </si>
  <si>
    <t>https://podminky.urs.cz/item/CS_URS_2022_02/451315117</t>
  </si>
  <si>
    <t>1090,0</t>
  </si>
  <si>
    <t>2017712152</t>
  </si>
  <si>
    <t>970,0 "frakce 32 -63 mm</t>
  </si>
  <si>
    <t>1144120454</t>
  </si>
  <si>
    <t>970,0</t>
  </si>
  <si>
    <t>1716705334</t>
  </si>
  <si>
    <t>970*1,2 'Přepočtené koeficientem množství</t>
  </si>
  <si>
    <t>-1141527372</t>
  </si>
  <si>
    <t>hmotnost jednotlivých kamenů 100 až 250 kg</t>
  </si>
  <si>
    <t>429,0"skluz</t>
  </si>
  <si>
    <t>855,0 "bezp. přeliv</t>
  </si>
  <si>
    <t>60,0"vývar</t>
  </si>
  <si>
    <t>2076222557</t>
  </si>
  <si>
    <t>2688,0</t>
  </si>
  <si>
    <t>465513227</t>
  </si>
  <si>
    <t>Dlažba z lomového kamene lomařsky upraveného na cementovou maltu, s vyspárováním cementovou maltou, tl. kamene 250 mm</t>
  </si>
  <si>
    <t>-2068797058</t>
  </si>
  <si>
    <t>https://podminky.urs.cz/item/CS_URS_2022_02/465513227</t>
  </si>
  <si>
    <t>467510111</t>
  </si>
  <si>
    <t>Balvanitý skluz z lomového kamene hmotnosti kamene jednotlivě přes 300 do 3000 kg s proštěrkováním tl. vrstvy 700 až 1200 mm</t>
  </si>
  <si>
    <t>1809960026</t>
  </si>
  <si>
    <t>https://podminky.urs.cz/item/CS_URS_2022_02/467510111</t>
  </si>
  <si>
    <t>10,0 "rozražeče, práh vývaru</t>
  </si>
  <si>
    <t>15,0 "rozražeče, spadiště</t>
  </si>
  <si>
    <t>-387790631</t>
  </si>
  <si>
    <t>4 - SO 01.4 Zátopa nádrže</t>
  </si>
  <si>
    <t>111151104</t>
  </si>
  <si>
    <t>Odstranění travin a rákosu strojně rákosu pro jakoukoliv plochu</t>
  </si>
  <si>
    <t>-881652936</t>
  </si>
  <si>
    <t>https://podminky.urs.cz/item/CS_URS_2022_02/111151104</t>
  </si>
  <si>
    <t>122703603</t>
  </si>
  <si>
    <t>Odstranění nánosů z vypuštěných vodních nádrží nebo rybníků s uložením do hromad na vzdálenost do 20 m ve výkopišti při únosnosti dna přes 60 kPa</t>
  </si>
  <si>
    <t>-834315637</t>
  </si>
  <si>
    <t>https://podminky.urs.cz/item/CS_URS_2022_02/122703603</t>
  </si>
  <si>
    <t>19645,0</t>
  </si>
  <si>
    <t>124253101</t>
  </si>
  <si>
    <t>Vykopávky pro koryta vodotečí strojně v hornině třídy těžitelnosti I skupiny 3 přes 100 do 1 000 m3</t>
  </si>
  <si>
    <t>-1176131801</t>
  </si>
  <si>
    <t>https://podminky.urs.cz/item/CS_URS_2022_02/124253101</t>
  </si>
  <si>
    <t>(280,0+190,0)*0,35</t>
  </si>
  <si>
    <t>Likvidace přebytečného sedimentu podle platné legislativy (přemístění, uložení apřípadný poplatek za skládku)</t>
  </si>
  <si>
    <t>1021205560</t>
  </si>
  <si>
    <t>Poznámka k položce:
Měrná hmotnost 1,8t/m3</t>
  </si>
  <si>
    <t>likvidace přebytečného sedimentu z nádrže</t>
  </si>
  <si>
    <t>konkrétní způsob likvidace bude zvolen zhotovitelem stavby</t>
  </si>
  <si>
    <t>možnost likvidace je ve vzdálenosti 30 km, včetně provedení rozborů pro uložení</t>
  </si>
  <si>
    <t xml:space="preserve">a poplatku za uložení, nebo rozprostření na zemědělských pozemcích v souladu </t>
  </si>
  <si>
    <t>s vyhláškou 257/2009 Sb. o používání sadimentu na ZPF, včetně vyřízení nezbytných</t>
  </si>
  <si>
    <t>povolení a provedení rozborů sedimentu a rozborů ornice na využívaných pozemcích</t>
  </si>
  <si>
    <t>součástí položky je v případě rozprostření na ZPF zajištění získání souhlasu jejich vlastníků a uživatelů</t>
  </si>
  <si>
    <t>19645,0+164,50-2610,0=17199,5</t>
  </si>
  <si>
    <t>odečet pro nasypání ostrovů</t>
  </si>
  <si>
    <t>17199,5*1,8</t>
  </si>
  <si>
    <t>162100000R</t>
  </si>
  <si>
    <t>Uložení mrtvého dřeva dodaného objednatelem</t>
  </si>
  <si>
    <t>1272631662</t>
  </si>
  <si>
    <t>10 "do litorálu</t>
  </si>
  <si>
    <t>881063588</t>
  </si>
  <si>
    <t>5 - SO 01.5 Loviště a kádiště</t>
  </si>
  <si>
    <t>131251103</t>
  </si>
  <si>
    <t>Hloubení nezapažených jam a zářezů strojně s urovnáním dna do předepsaného profilu a spádu v hornině třídy těžitelnosti I skupiny 3 přes 50 do 100 m3</t>
  </si>
  <si>
    <t>987833301</t>
  </si>
  <si>
    <t>https://podminky.urs.cz/item/CS_URS_2022_02/131251103</t>
  </si>
  <si>
    <t>15,0*6,0</t>
  </si>
  <si>
    <t>162000000R</t>
  </si>
  <si>
    <t>Likvidace přebytečné zeminy podle platné legislativy (přemístění, uložení a případný poplatek za skládku)</t>
  </si>
  <si>
    <t>-545981082</t>
  </si>
  <si>
    <t>Poznámka k položce:
měrná hmotnost 1,8 t/m3</t>
  </si>
  <si>
    <t>90,0*1,8</t>
  </si>
  <si>
    <t>-1466424010</t>
  </si>
  <si>
    <t>52,57 "zídky</t>
  </si>
  <si>
    <t>-2123511870</t>
  </si>
  <si>
    <t>131,30</t>
  </si>
  <si>
    <t>2087108820</t>
  </si>
  <si>
    <t>131,30"z pol. zřízení</t>
  </si>
  <si>
    <t>-684393182</t>
  </si>
  <si>
    <t>131,3*0,006*1,15 "ztratné 15%</t>
  </si>
  <si>
    <t>1275397355</t>
  </si>
  <si>
    <t>30,0*1,6</t>
  </si>
  <si>
    <t>451571211</t>
  </si>
  <si>
    <t>Lože pod dlažby z kameniva těženého hrubého, tl. vrstvy do 100 mm</t>
  </si>
  <si>
    <t>-524161921</t>
  </si>
  <si>
    <t>https://podminky.urs.cz/item/CS_URS_2022_02/451571211</t>
  </si>
  <si>
    <t>240,0 "frakce 32 až 63 mm</t>
  </si>
  <si>
    <t>719776440</t>
  </si>
  <si>
    <t>2145903080</t>
  </si>
  <si>
    <t>240,0</t>
  </si>
  <si>
    <t>693000000r</t>
  </si>
  <si>
    <t>netkaná geotextilie  500g/m2</t>
  </si>
  <si>
    <t>1006329442</t>
  </si>
  <si>
    <t>240*1,2 'Přepočtené koeficientem množství</t>
  </si>
  <si>
    <t>-310774260</t>
  </si>
  <si>
    <t>240,0*0,5  "hmotnost jednotlivých kamenů 100 až 250 kg</t>
  </si>
  <si>
    <t>-442144442</t>
  </si>
  <si>
    <t>467955111</t>
  </si>
  <si>
    <t>Srubová stěna z výřezů jehličnatých stavebních Ø od 200 do 300 mm, s přitesáním ložných ploch přibitých na piloty Ø od 160 do 180 mm, délky 2 m, zaražené v osové vzdálenosti 2 m, se zavázáním stěny kleštinami Ø 120 mm do záhozu nebo zásypu za stěnou v. stěny od 0,8 do 1,5 m</t>
  </si>
  <si>
    <t>-84816963</t>
  </si>
  <si>
    <t>https://podminky.urs.cz/item/CS_URS_2022_02/467955111</t>
  </si>
  <si>
    <t>15,0*1,1</t>
  </si>
  <si>
    <t>Osová vzdálenost 1,5 m, zaraženy minimálně ze 2/3 své délky, dubové</t>
  </si>
  <si>
    <t>dřevo průměru 0,3 a více. Horní část konstrukce provázána závitovýmí tyčemi M16. Detail viz PD.</t>
  </si>
  <si>
    <t>564231012</t>
  </si>
  <si>
    <t>Podklad nebo podsyp ze štěrkopísku ŠP s rozprostřením, vlhčením a zhutněním plochy jednotlivě do 100 m2, po zhutnění tl. 110 mm</t>
  </si>
  <si>
    <t>1371123645</t>
  </si>
  <si>
    <t>https://podminky.urs.cz/item/CS_URS_2022_02/564231012</t>
  </si>
  <si>
    <t>16,0*2,0 "frakce 32 až 63 mm</t>
  </si>
  <si>
    <t>584121111</t>
  </si>
  <si>
    <t>Osazení silničních dílců ze železového betonu s podkladem z kameniva těženého do tl. 40 mm jakéhokoliv druhu a velikosti, na plochu jednotlivě přes 50 do 200 m2</t>
  </si>
  <si>
    <t>1531912523</t>
  </si>
  <si>
    <t>https://podminky.urs.cz/item/CS_URS_2022_02/584121111</t>
  </si>
  <si>
    <t>16,0*2,0 "lože frakce 32 až 63 mm, materiál (panely) z rozebraných ploch</t>
  </si>
  <si>
    <t>-2038117299</t>
  </si>
  <si>
    <t>6 - SO 01.6 Ostrovy</t>
  </si>
  <si>
    <t>-1264942640</t>
  </si>
  <si>
    <t>-1019242669</t>
  </si>
  <si>
    <t>2610,0 "zemina z nádrže</t>
  </si>
  <si>
    <t>171151131</t>
  </si>
  <si>
    <t>Uložení sypanin do násypů strojně s rozprostřením sypaniny ve vrstvách a s hrubým urovnáním zhutněných z hornin nesoudržných a soudržných střídavě ukládaných</t>
  </si>
  <si>
    <t>1238015692</t>
  </si>
  <si>
    <t>https://podminky.urs.cz/item/CS_URS_2022_02/171151131</t>
  </si>
  <si>
    <t>2610,0 "nasypání ostrova</t>
  </si>
  <si>
    <t>183101115</t>
  </si>
  <si>
    <t>Hloubení jamek pro vysazování rostlin v zemině tř.1 až 4 bez výměny půdy v rovině nebo na svahu do 1:5, objemu přes 0,125 do 0,40 m3</t>
  </si>
  <si>
    <t>-713588564</t>
  </si>
  <si>
    <t>https://podminky.urs.cz/item/CS_URS_2022_02/183101115</t>
  </si>
  <si>
    <t>3 "pro odrostky vrb</t>
  </si>
  <si>
    <t>184201111</t>
  </si>
  <si>
    <t>Výsadba stromů bez balu do předem vyhloubené jamky se zalitím v rovině nebo na svahu do 1:5, při výšce kmene do 1,8 m</t>
  </si>
  <si>
    <t>728093105</t>
  </si>
  <si>
    <t>https://podminky.urs.cz/item/CS_URS_2022_02/184201111</t>
  </si>
  <si>
    <t>026400000R</t>
  </si>
  <si>
    <t>Vrba bílá, obvod kmínku 12 - 14 cm, se zapěstovanou korunkou</t>
  </si>
  <si>
    <t>1735164265</t>
  </si>
  <si>
    <t>184215113</t>
  </si>
  <si>
    <t>Ukotvení dřeviny kůly jedním kůlem, délky přes 2 do 3 m</t>
  </si>
  <si>
    <t>-1868027843</t>
  </si>
  <si>
    <t>https://podminky.urs.cz/item/CS_URS_2022_02/184215113</t>
  </si>
  <si>
    <t>60591257</t>
  </si>
  <si>
    <t>kůl vyvazovací dřevěný impregnovaný D 8cm dl 3m</t>
  </si>
  <si>
    <t>-211688426</t>
  </si>
  <si>
    <t>3 "k odrostkům</t>
  </si>
  <si>
    <t>1+1 "kotvení loďky</t>
  </si>
  <si>
    <t>232312111</t>
  </si>
  <si>
    <t>Opracování pilot ze dřeva průměru přes 120 mm</t>
  </si>
  <si>
    <t>525034055</t>
  </si>
  <si>
    <t>https://podminky.urs.cz/item/CS_URS_2022_02/232312111</t>
  </si>
  <si>
    <t>420*4,0*3,14*0,2*0,2*1,15</t>
  </si>
  <si>
    <t>232321121</t>
  </si>
  <si>
    <t>Zaražení nebo nastražení a zaberanění dřevěných kůlů nebo pilot svislých průměru přes 120 mm, na délku od 0 do 3 m</t>
  </si>
  <si>
    <t>-2099376941</t>
  </si>
  <si>
    <t>https://podminky.urs.cz/item/CS_URS_2022_02/232321121</t>
  </si>
  <si>
    <t>05217108r</t>
  </si>
  <si>
    <t>kulatina</t>
  </si>
  <si>
    <t>-568392017</t>
  </si>
  <si>
    <t>420*4,0*3,14*0,15*0,15*1,15</t>
  </si>
  <si>
    <t>bude vybráno dřevo dubové, nejlépe z lokálního výskytu</t>
  </si>
  <si>
    <t>Průměr kulatiny 0,3 m a více, délka min. 4 m, zaraženy minimálně z 1/2 své délky</t>
  </si>
  <si>
    <t>-2112182460</t>
  </si>
  <si>
    <t>396,0</t>
  </si>
  <si>
    <t>2066468883</t>
  </si>
  <si>
    <t>396*1,2 'Přepočtené koeficientem množství</t>
  </si>
  <si>
    <t>1036455190</t>
  </si>
  <si>
    <t>80,0*2,0</t>
  </si>
  <si>
    <t>80,0*2,8</t>
  </si>
  <si>
    <t>464511111</t>
  </si>
  <si>
    <t>Pohoz dna nebo svahů jakékoliv tloušťky z lomového kamene neupraveného tříděného z terénu</t>
  </si>
  <si>
    <t>-1252490446</t>
  </si>
  <si>
    <t>https://podminky.urs.cz/item/CS_URS_2022_02/464511111</t>
  </si>
  <si>
    <t>135,0*0,5 " směs kameniva,  zrnitost  63 až 125 mm</t>
  </si>
  <si>
    <t>2008997367</t>
  </si>
  <si>
    <t>135,0*0,5</t>
  </si>
  <si>
    <t>624430789</t>
  </si>
  <si>
    <t>7 - SO 01.7 Sjezd do nádrže</t>
  </si>
  <si>
    <t>PSV - Práce a dodávky PSV</t>
  </si>
  <si>
    <t xml:space="preserve">    783 - Dokončovací práce - nátěry</t>
  </si>
  <si>
    <t>HZS - Hodinové zúčtovací sazby</t>
  </si>
  <si>
    <t>1957816145</t>
  </si>
  <si>
    <t>18,0*6,0+12,0*4,0 "pod panely, frakce 32 až 63 mm</t>
  </si>
  <si>
    <t>-545772062</t>
  </si>
  <si>
    <t>18,0*6,0+12,0*4,0 "lože frakce 32 až 63 mm, materiál (panely) z rozebraných ploch</t>
  </si>
  <si>
    <t>PSV</t>
  </si>
  <si>
    <t>Práce a dodávky PSV</t>
  </si>
  <si>
    <t>783</t>
  </si>
  <si>
    <t>Dokončovací práce - nátěry</t>
  </si>
  <si>
    <t>783314201</t>
  </si>
  <si>
    <t>Základní antikorozní nátěr zámečnických konstrukcí jednonásobný syntetický standardní</t>
  </si>
  <si>
    <t>690179247</t>
  </si>
  <si>
    <t>https://podminky.urs.cz/item/CS_URS_2022_02/783314201</t>
  </si>
  <si>
    <t>70,0 "kontejner</t>
  </si>
  <si>
    <t>HZS</t>
  </si>
  <si>
    <t>Hodinové zúčtovací sazby</t>
  </si>
  <si>
    <t>HZS1292</t>
  </si>
  <si>
    <t>Hodinové zúčtovací sazby profesí HSV zemní a pomocné práce stavební dělník</t>
  </si>
  <si>
    <t>hod</t>
  </si>
  <si>
    <t>512</t>
  </si>
  <si>
    <t>-283984298</t>
  </si>
  <si>
    <t>https://podminky.urs.cz/item/CS_URS_2022_02/HZS1292</t>
  </si>
  <si>
    <t>2*1,0 "pomocné práce, přemístění kontejneru</t>
  </si>
  <si>
    <t>8 - SO 1. 8 Nátoky a výtoky</t>
  </si>
  <si>
    <t>Soupis:</t>
  </si>
  <si>
    <t>8.1 - SO 1.8.1  Nátok -Výpustek</t>
  </si>
  <si>
    <t>111103213</t>
  </si>
  <si>
    <t>Kosení travin a vodních rostlin ve vegetačním období divokého porostu hustého</t>
  </si>
  <si>
    <t>ha</t>
  </si>
  <si>
    <t>1843602048</t>
  </si>
  <si>
    <t>https://podminky.urs.cz/item/CS_URS_2022_02/111103213</t>
  </si>
  <si>
    <t>50,0*8,0*0,0001</t>
  </si>
  <si>
    <t>111251102</t>
  </si>
  <si>
    <t>Odstranění křovin a stromů s odstraněním kořenů strojně průměru kmene do 100 mm v rovině nebo ve svahu sklonu terénu do 1:5, při celkové ploše přes 100 do 500 m2</t>
  </si>
  <si>
    <t>-1357471185</t>
  </si>
  <si>
    <t>https://podminky.urs.cz/item/CS_URS_2022_02/111251102</t>
  </si>
  <si>
    <t>50,0</t>
  </si>
  <si>
    <t>112150000R</t>
  </si>
  <si>
    <t>Likvidace dřevní hmoty z náletových dřevin</t>
  </si>
  <si>
    <t>-580209032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</si>
  <si>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</si>
  <si>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</si>
  <si>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-963899729</t>
  </si>
  <si>
    <t>https://podminky.urs.cz/item/CS_URS_2022_02/129253101</t>
  </si>
  <si>
    <t>50,0*4,0*0,2</t>
  </si>
  <si>
    <t>-141896870</t>
  </si>
  <si>
    <t>40,0*1,8</t>
  </si>
  <si>
    <t>185803107</t>
  </si>
  <si>
    <t>Shrabání pokoseného porostu a organických naplavenin s odvozem do 20 km vodního rostlinstva z břehu i z vody</t>
  </si>
  <si>
    <t>-2058035897</t>
  </si>
  <si>
    <t>https://podminky.urs.cz/item/CS_URS_2022_02/185803107</t>
  </si>
  <si>
    <t>8.2 - SO 1.8.2 Nátok - Chlumský potok</t>
  </si>
  <si>
    <t>111103313</t>
  </si>
  <si>
    <t>Kosení travin a vodních rostlin po vegetačním období divokého porostu hustého</t>
  </si>
  <si>
    <t>-745686047</t>
  </si>
  <si>
    <t>https://podminky.urs.cz/item/CS_URS_2022_02/111103313</t>
  </si>
  <si>
    <t>50,0*6,2*0,0001</t>
  </si>
  <si>
    <t>1213773441</t>
  </si>
  <si>
    <t>100,0</t>
  </si>
  <si>
    <t>1507032997</t>
  </si>
  <si>
    <t>851358765</t>
  </si>
  <si>
    <t>50,0*2,0*0,2</t>
  </si>
  <si>
    <t>-1063100946</t>
  </si>
  <si>
    <t>Poznámka k položce:
měrná hmotnost 1,8t/m3</t>
  </si>
  <si>
    <t>20,0*1,8</t>
  </si>
  <si>
    <t>424963811</t>
  </si>
  <si>
    <t>0,031</t>
  </si>
  <si>
    <t>8.3 - SO 1.8.3 Odpadní koryto</t>
  </si>
  <si>
    <t>-357641550</t>
  </si>
  <si>
    <t>Likvidace přebytečné zeminy podle platné legislativy (přemístění, uložení apřípadný  poplatek za skládku)</t>
  </si>
  <si>
    <t>-828922146</t>
  </si>
  <si>
    <t>544621174</t>
  </si>
  <si>
    <t>2 "pro odrostky olše lepkavé</t>
  </si>
  <si>
    <t>-895252868</t>
  </si>
  <si>
    <t>026422000R</t>
  </si>
  <si>
    <t>olše lepkavá, obvod kmínku 12 - 14 cm, se zapěstovanou korunkou</t>
  </si>
  <si>
    <t>1581489263</t>
  </si>
  <si>
    <t>1922930429</t>
  </si>
  <si>
    <t>1109752103</t>
  </si>
  <si>
    <t>2 "k odrostkům</t>
  </si>
  <si>
    <t>321000000R</t>
  </si>
  <si>
    <t>Osazení ocelových prvků</t>
  </si>
  <si>
    <t>-590949027</t>
  </si>
  <si>
    <t>1498695858</t>
  </si>
  <si>
    <t>6,8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</si>
  <si>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</si>
  <si>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</si>
  <si>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-536675259</t>
  </si>
  <si>
    <t>https://podminky.urs.cz/item/CS_URS_2022_02/321351010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</si>
  <si>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</si>
  <si>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</si>
  <si>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-180904874</t>
  </si>
  <si>
    <t>https://podminky.urs.cz/item/CS_URS_2022_02/321352010</t>
  </si>
  <si>
    <t>13389001r</t>
  </si>
  <si>
    <t>ocel profilová jakost S235JR (11 375) průřez HEM 160</t>
  </si>
  <si>
    <t>257362581</t>
  </si>
  <si>
    <t>Poznámka k položce:
Hmotnost: 76,20 kg/m</t>
  </si>
  <si>
    <t>0,090 "vodicí drážky a příslušenství</t>
  </si>
  <si>
    <t>668611617</t>
  </si>
  <si>
    <t>20,8*0,006*1,15</t>
  </si>
  <si>
    <t>-1776682392</t>
  </si>
  <si>
    <t>6,2*1,4</t>
  </si>
  <si>
    <t>444992663</t>
  </si>
  <si>
    <t>14,40 "frakce 32 až 63 mm</t>
  </si>
  <si>
    <t>1921083012</t>
  </si>
  <si>
    <t>-537654549</t>
  </si>
  <si>
    <t>14,40</t>
  </si>
  <si>
    <t>-449425380</t>
  </si>
  <si>
    <t>14,4*1,2 'Přepočtené koeficientem množství</t>
  </si>
  <si>
    <t>-1923205598</t>
  </si>
  <si>
    <t>36,0 "hmotnost jednotlivých kamenů 100 až 200 kg</t>
  </si>
  <si>
    <t>1302325792</t>
  </si>
  <si>
    <t>72,0</t>
  </si>
  <si>
    <t>934956124</t>
  </si>
  <si>
    <t>Přepadová a ochranná zařízení nádrží dřevěná hradítka (dluže požeráku) š.150 mm, bez nátěru, s potřebným kováním z dubového dřeva, tl. 50 mm</t>
  </si>
  <si>
    <t>31654228</t>
  </si>
  <si>
    <t>https://podminky.urs.cz/item/CS_URS_2022_02/934956124</t>
  </si>
  <si>
    <t>-248490756</t>
  </si>
  <si>
    <t>9 - VRN Vedlejší a ostatní náklady</t>
  </si>
  <si>
    <t>OST - Vedlejší a ostatní rozpočtové náklady</t>
  </si>
  <si>
    <t xml:space="preserve">    09 - Ostatní náklady</t>
  </si>
  <si>
    <t>N00 - VON Vedlejší a ostatní práce</t>
  </si>
  <si>
    <t>VRN - Vedlejší rozpočtové náklady</t>
  </si>
  <si>
    <t>OST</t>
  </si>
  <si>
    <t>Vedlejší a ostatní rozpočtové náklady</t>
  </si>
  <si>
    <t>09</t>
  </si>
  <si>
    <t>Ostatní náklady</t>
  </si>
  <si>
    <t>09921</t>
  </si>
  <si>
    <t>Zajištění biologického dozoru odborně způsobilou osobou</t>
  </si>
  <si>
    <t>soubor</t>
  </si>
  <si>
    <t>895454886</t>
  </si>
  <si>
    <t>"viz příloha ...."</t>
  </si>
  <si>
    <t>"biologický dozor po dobu stavby"</t>
  </si>
  <si>
    <t>"zajištění terénního monitoringu staveniště"</t>
  </si>
  <si>
    <t>"sledování výskytu ochranářsky významných organismů"</t>
  </si>
  <si>
    <t>"zajištění plnění podmínek orgánu ochrany přírody"</t>
  </si>
  <si>
    <t>"zpracování zprávy o výsledcích biologického dozoru"</t>
  </si>
  <si>
    <t>0993</t>
  </si>
  <si>
    <t>Zajištění dopravně inženýrských opatření</t>
  </si>
  <si>
    <t>-630678496</t>
  </si>
  <si>
    <t>- zajištění dopravně inženýrských opatření</t>
  </si>
  <si>
    <t>- zajištění zřízení a likvidace dopravního značení</t>
  </si>
  <si>
    <t>09991</t>
  </si>
  <si>
    <t>Zajištění fotodokumentace veškerých konstrukcí, které budou v průběhu výstavby skryty nebo zakryty</t>
  </si>
  <si>
    <t>1125266684</t>
  </si>
  <si>
    <t>N00</t>
  </si>
  <si>
    <t>VON Vedlejší a ostatní práce</t>
  </si>
  <si>
    <t>011 R</t>
  </si>
  <si>
    <t xml:space="preserve">Protokolární předání stavbou dotčených pozemků a komunikací, uvedených do původního stavu, zpět jejich vlastníkům. </t>
  </si>
  <si>
    <t>163251560</t>
  </si>
  <si>
    <t>1 "včetně uvedení do půvpdního stavu přístupů a komunikací</t>
  </si>
  <si>
    <t>013 R</t>
  </si>
  <si>
    <t>Zpracování a předání dokumentace skutečného provedení stavby (2 paré + 1 v elektronické formě) objednateli a zaměření skutečného provedení stavby – geodetická část dokumentace (2 paré + 1 v elektronické formě) v rozsahu odpovídajícím příslušným právním předpisům. Pořízení fotodokumentace stavby.</t>
  </si>
  <si>
    <t>-937630571</t>
  </si>
  <si>
    <t>014 R</t>
  </si>
  <si>
    <t xml:space="preserve">Zpracování realizační dokumentace, jedna se především o:
-Výrobní dokumentace pažení stavebních jam
-Podrobné vytyčovací výkresy
-Aktualizace prováděcí dokumentace dle nových skutečností
</t>
  </si>
  <si>
    <t>-759596072</t>
  </si>
  <si>
    <t>1 R</t>
  </si>
  <si>
    <t>Vytýčení inženýrských sítí a zařízení, včetně zajištění případné aktualizace vyjádření správců sítí, která pozbudou platnosti v období mezi předáním staveniště a vytyčením sítí.</t>
  </si>
  <si>
    <t>1816598316</t>
  </si>
  <si>
    <t>16 R</t>
  </si>
  <si>
    <t>Zpracování geometrického plánu.</t>
  </si>
  <si>
    <t>-1004477214</t>
  </si>
  <si>
    <t xml:space="preserve">1 </t>
  </si>
  <si>
    <t>17 R</t>
  </si>
  <si>
    <t>Plnění a zajištění poviností vyplývajících ze zpracovaného plánu BOZP</t>
  </si>
  <si>
    <t>1255222158</t>
  </si>
  <si>
    <t>18 R</t>
  </si>
  <si>
    <t>Aktualizace manipulačního a provozního řádu, povodňového a havarijního  plánu</t>
  </si>
  <si>
    <t>-2032330689</t>
  </si>
  <si>
    <t>1 "Aktualizace manipulačního řádu, povodňového</t>
  </si>
  <si>
    <t>19 R</t>
  </si>
  <si>
    <t>Posouzení geotechnika pro založení objektů a posouzení zemin vč. návrhu jejich úprav a potřeb. zkoušek</t>
  </si>
  <si>
    <t>608894988</t>
  </si>
  <si>
    <t xml:space="preserve">V rámci IGP byla nalezena vrstva písků, plně saturovaných. Její rozsah není znám, </t>
  </si>
  <si>
    <t>ale předpokládáme, že jde o lokální záležitost, která nijak nenarušuje bezpečnost hráze.</t>
  </si>
  <si>
    <t xml:space="preserve">Pokud však bude při stavebních pracích na tuto vrstvu naraženo, bude nutná její sanace. </t>
  </si>
  <si>
    <t xml:space="preserve">Sanace bude v tomto případě zahrnovat odstranění této části vrstvy a její nahrazení jílovým, </t>
  </si>
  <si>
    <t>nepropustným těsněním.</t>
  </si>
  <si>
    <t xml:space="preserve">Je navržena rekonstrukce stávající hráze. Z IGP je patrné, že část zemní hráze je tvořena jak vhodnými, </t>
  </si>
  <si>
    <t>tak nevhodnými materiály pro homogenní hráz (místy až do hloubky 1,1 m)</t>
  </si>
  <si>
    <t>Z tohoto důvodu je nutné nejprve odstranit stávající nevhodné půdní vrstvy.</t>
  </si>
  <si>
    <t xml:space="preserve">Jejich mocnost není známa v každém místě hráze. </t>
  </si>
  <si>
    <t>Z těchto důvodů je nutná pravidelná účast geotechnika přímo na stavbě.</t>
  </si>
  <si>
    <t>3 R</t>
  </si>
  <si>
    <t>Vytyčení stavby (případně pozemků nebo provedení jiných geodetických prací*) odborně způsobilou osobou v oboru zeměměřictví.</t>
  </si>
  <si>
    <t>1426016525</t>
  </si>
  <si>
    <t>5 R</t>
  </si>
  <si>
    <t>Zajištění umístění štítku o povolení stavby na viditelném místě u vstupu na staveniště.</t>
  </si>
  <si>
    <t>-1219955515</t>
  </si>
  <si>
    <t>6 R</t>
  </si>
  <si>
    <t>Provedení opatření vyplývajících z povodňového a havarijního plánu.</t>
  </si>
  <si>
    <t>-1768440089</t>
  </si>
  <si>
    <t>R011</t>
  </si>
  <si>
    <t>Zajištění kompletního zařízení staveniště a jeho připojení na sítě včetně následného odstranění</t>
  </si>
  <si>
    <t>-710906368</t>
  </si>
  <si>
    <t>- zajištění místnosti pro TDI v ZS vč. jejího vybavení</t>
  </si>
  <si>
    <t xml:space="preserve"> po celou dobu realizace stavby </t>
  </si>
  <si>
    <t>- součástí zajištěných prostor na stavebě bude stůl, židle pro jednání a projednání. Včetně elektropřípojky a topení</t>
  </si>
  <si>
    <t>- zajištění ohlášení všech staveb zařízení staveniště dle §104 odst. (2) zákona č. 183/2006 Sb.</t>
  </si>
  <si>
    <t>- zajištění oplocení prostoru ZS, jeho napojení na inž. sítě</t>
  </si>
  <si>
    <t>- zajištění zřízení a odstranění dočasných komunikací, sjezdů a nájezdů pro realizaci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</si>
  <si>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</si>
  <si>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 a průběžné čištění používaných komunikací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</si>
  <si>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</si>
  <si>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</si>
  <si>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ochrany veškeré zeleně v prostoru staveniště a v jeho bezprostřední blízkosti proti poškození během realizace stavby</t>
  </si>
  <si>
    <t>- vedení deníku - nakládání s ornicí, ochrana ZPF</t>
  </si>
  <si>
    <t xml:space="preserve">-zajištění opatření proti znehodnocení ornice a jejich deponií </t>
  </si>
  <si>
    <t>- vedení deníku - evidence odpadů</t>
  </si>
  <si>
    <t>R012</t>
  </si>
  <si>
    <t>Náhrada za ušlý zisk při využití pozemku mezideponie na ZPF</t>
  </si>
  <si>
    <t>-1734527262</t>
  </si>
  <si>
    <t>- Náhrada za ušlý zisk při realizaci stavby za využití mezideponie uživateli pozemku - panu Musilovi</t>
  </si>
  <si>
    <t>VRN</t>
  </si>
  <si>
    <t>Vedlejší rozpočtové náklady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</si>
</sst>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1251102" TargetMode="External" /><Relationship Id="rId3" Type="http://schemas.openxmlformats.org/officeDocument/2006/relationships/hyperlink" Target="https://podminky.urs.cz/item/CS_URS_2022_02/129253101" TargetMode="External" /><Relationship Id="rId4" Type="http://schemas.openxmlformats.org/officeDocument/2006/relationships/hyperlink" Target="https://podminky.urs.cz/item/CS_URS_2022_02/185803107" TargetMode="External" /><Relationship Id="rId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9253101" TargetMode="External" /><Relationship Id="rId2" Type="http://schemas.openxmlformats.org/officeDocument/2006/relationships/hyperlink" Target="https://podminky.urs.cz/item/CS_URS_2022_02/183101115" TargetMode="External" /><Relationship Id="rId3" Type="http://schemas.openxmlformats.org/officeDocument/2006/relationships/hyperlink" Target="https://podminky.urs.cz/item/CS_URS_2022_02/184201111" TargetMode="External" /><Relationship Id="rId4" Type="http://schemas.openxmlformats.org/officeDocument/2006/relationships/hyperlink" Target="https://podminky.urs.cz/item/CS_URS_2022_02/184215113" TargetMode="External" /><Relationship Id="rId5" Type="http://schemas.openxmlformats.org/officeDocument/2006/relationships/hyperlink" Target="https://podminky.urs.cz/item/CS_URS_2022_02/321351010" TargetMode="External" /><Relationship Id="rId6" Type="http://schemas.openxmlformats.org/officeDocument/2006/relationships/hyperlink" Target="https://podminky.urs.cz/item/CS_URS_2022_02/321352010" TargetMode="External" /><Relationship Id="rId7" Type="http://schemas.openxmlformats.org/officeDocument/2006/relationships/hyperlink" Target="https://podminky.urs.cz/item/CS_URS_2022_02/321368211" TargetMode="External" /><Relationship Id="rId8" Type="http://schemas.openxmlformats.org/officeDocument/2006/relationships/hyperlink" Target="https://podminky.urs.cz/item/CS_URS_2022_02/451315117" TargetMode="External" /><Relationship Id="rId9" Type="http://schemas.openxmlformats.org/officeDocument/2006/relationships/hyperlink" Target="https://podminky.urs.cz/item/CS_URS_2022_02/451571211" TargetMode="External" /><Relationship Id="rId10" Type="http://schemas.openxmlformats.org/officeDocument/2006/relationships/hyperlink" Target="https://podminky.urs.cz/item/CS_URS_2022_02/451571212" TargetMode="External" /><Relationship Id="rId11" Type="http://schemas.openxmlformats.org/officeDocument/2006/relationships/hyperlink" Target="https://podminky.urs.cz/item/CS_URS_2022_02/457971121" TargetMode="External" /><Relationship Id="rId12" Type="http://schemas.openxmlformats.org/officeDocument/2006/relationships/hyperlink" Target="https://podminky.urs.cz/item/CS_URS_2022_02/463212111" TargetMode="External" /><Relationship Id="rId13" Type="http://schemas.openxmlformats.org/officeDocument/2006/relationships/hyperlink" Target="https://podminky.urs.cz/item/CS_URS_2022_02/463212191" TargetMode="External" /><Relationship Id="rId14" Type="http://schemas.openxmlformats.org/officeDocument/2006/relationships/hyperlink" Target="https://podminky.urs.cz/item/CS_URS_2022_02/934956124" TargetMode="External" /><Relationship Id="rId15" Type="http://schemas.openxmlformats.org/officeDocument/2006/relationships/hyperlink" Target="https://podminky.urs.cz/item/CS_URS_2022_02/998321011" TargetMode="External" /><Relationship Id="rId16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1151123" TargetMode="External" /><Relationship Id="rId2" Type="http://schemas.openxmlformats.org/officeDocument/2006/relationships/hyperlink" Target="https://podminky.urs.cz/item/CS_URS_2022_02/122251105" TargetMode="External" /><Relationship Id="rId3" Type="http://schemas.openxmlformats.org/officeDocument/2006/relationships/hyperlink" Target="https://podminky.urs.cz/item/CS_URS_2022_02/122251405" TargetMode="External" /><Relationship Id="rId4" Type="http://schemas.openxmlformats.org/officeDocument/2006/relationships/hyperlink" Target="https://podminky.urs.cz/item/CS_URS_2022_02/162251102" TargetMode="External" /><Relationship Id="rId5" Type="http://schemas.openxmlformats.org/officeDocument/2006/relationships/hyperlink" Target="https://podminky.urs.cz/item/CS_URS_2022_02/167151111" TargetMode="External" /><Relationship Id="rId6" Type="http://schemas.openxmlformats.org/officeDocument/2006/relationships/hyperlink" Target="https://podminky.urs.cz/item/CS_URS_2022_02/173153101" TargetMode="External" /><Relationship Id="rId7" Type="http://schemas.openxmlformats.org/officeDocument/2006/relationships/hyperlink" Target="https://podminky.urs.cz/item/CS_URS_2022_02/181351113" TargetMode="External" /><Relationship Id="rId8" Type="http://schemas.openxmlformats.org/officeDocument/2006/relationships/hyperlink" Target="https://podminky.urs.cz/item/CS_URS_2022_02/181451311" TargetMode="External" /><Relationship Id="rId9" Type="http://schemas.openxmlformats.org/officeDocument/2006/relationships/hyperlink" Target="https://podminky.urs.cz/item/CS_URS_2022_02/181451312" TargetMode="External" /><Relationship Id="rId10" Type="http://schemas.openxmlformats.org/officeDocument/2006/relationships/hyperlink" Target="https://podminky.urs.cz/item/CS_URS_2022_02/181951112" TargetMode="External" /><Relationship Id="rId11" Type="http://schemas.openxmlformats.org/officeDocument/2006/relationships/hyperlink" Target="https://podminky.urs.cz/item/CS_URS_2022_02/182251101" TargetMode="External" /><Relationship Id="rId12" Type="http://schemas.openxmlformats.org/officeDocument/2006/relationships/hyperlink" Target="https://podminky.urs.cz/item/CS_URS_2022_02/182351133" TargetMode="External" /><Relationship Id="rId13" Type="http://schemas.openxmlformats.org/officeDocument/2006/relationships/hyperlink" Target="https://podminky.urs.cz/item/CS_URS_2022_02/211561111" TargetMode="External" /><Relationship Id="rId14" Type="http://schemas.openxmlformats.org/officeDocument/2006/relationships/hyperlink" Target="https://podminky.urs.cz/item/CS_URS_2022_02/211571112" TargetMode="External" /><Relationship Id="rId15" Type="http://schemas.openxmlformats.org/officeDocument/2006/relationships/hyperlink" Target="https://podminky.urs.cz/item/CS_URS_2022_02/212755218" TargetMode="External" /><Relationship Id="rId16" Type="http://schemas.openxmlformats.org/officeDocument/2006/relationships/hyperlink" Target="https://podminky.urs.cz/item/CS_URS_2022_02/451571212" TargetMode="External" /><Relationship Id="rId17" Type="http://schemas.openxmlformats.org/officeDocument/2006/relationships/hyperlink" Target="https://podminky.urs.cz/item/CS_URS_2022_02/457971121" TargetMode="External" /><Relationship Id="rId18" Type="http://schemas.openxmlformats.org/officeDocument/2006/relationships/hyperlink" Target="https://podminky.urs.cz/item/CS_URS_2022_02/457979112" TargetMode="External" /><Relationship Id="rId19" Type="http://schemas.openxmlformats.org/officeDocument/2006/relationships/hyperlink" Target="https://podminky.urs.cz/item/CS_URS_2022_02/462511270" TargetMode="External" /><Relationship Id="rId20" Type="http://schemas.openxmlformats.org/officeDocument/2006/relationships/hyperlink" Target="https://podminky.urs.cz/item/CS_URS_2022_02/462511370" TargetMode="External" /><Relationship Id="rId21" Type="http://schemas.openxmlformats.org/officeDocument/2006/relationships/hyperlink" Target="https://podminky.urs.cz/item/CS_URS_2022_02/463212111" TargetMode="External" /><Relationship Id="rId22" Type="http://schemas.openxmlformats.org/officeDocument/2006/relationships/hyperlink" Target="https://podminky.urs.cz/item/CS_URS_2022_02/463212191" TargetMode="External" /><Relationship Id="rId23" Type="http://schemas.openxmlformats.org/officeDocument/2006/relationships/hyperlink" Target="https://podminky.urs.cz/item/CS_URS_2022_02/464531112" TargetMode="External" /><Relationship Id="rId24" Type="http://schemas.openxmlformats.org/officeDocument/2006/relationships/hyperlink" Target="https://podminky.urs.cz/item/CS_URS_2022_02/564871116" TargetMode="External" /><Relationship Id="rId25" Type="http://schemas.openxmlformats.org/officeDocument/2006/relationships/hyperlink" Target="https://podminky.urs.cz/item/CS_URS_2022_02/895270001" TargetMode="External" /><Relationship Id="rId26" Type="http://schemas.openxmlformats.org/officeDocument/2006/relationships/hyperlink" Target="https://podminky.urs.cz/item/CS_URS_2022_02/895611111" TargetMode="External" /><Relationship Id="rId27" Type="http://schemas.openxmlformats.org/officeDocument/2006/relationships/hyperlink" Target="https://podminky.urs.cz/item/CS_URS_2022_02/899713111" TargetMode="External" /><Relationship Id="rId28" Type="http://schemas.openxmlformats.org/officeDocument/2006/relationships/hyperlink" Target="https://podminky.urs.cz/item/CS_URS_2022_02/998321011" TargetMode="External" /><Relationship Id="rId2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9951123" TargetMode="External" /><Relationship Id="rId2" Type="http://schemas.openxmlformats.org/officeDocument/2006/relationships/hyperlink" Target="https://podminky.urs.cz/item/CS_URS_2022_02/131251100" TargetMode="External" /><Relationship Id="rId3" Type="http://schemas.openxmlformats.org/officeDocument/2006/relationships/hyperlink" Target="https://podminky.urs.cz/item/CS_URS_2022_02/275321118" TargetMode="External" /><Relationship Id="rId4" Type="http://schemas.openxmlformats.org/officeDocument/2006/relationships/hyperlink" Target="https://podminky.urs.cz/item/CS_URS_2022_02/320101113" TargetMode="External" /><Relationship Id="rId5" Type="http://schemas.openxmlformats.org/officeDocument/2006/relationships/hyperlink" Target="https://podminky.urs.cz/item/CS_URS_2022_02/380356211" TargetMode="External" /><Relationship Id="rId6" Type="http://schemas.openxmlformats.org/officeDocument/2006/relationships/hyperlink" Target="https://podminky.urs.cz/item/CS_URS_2022_02/380356212" TargetMode="External" /><Relationship Id="rId7" Type="http://schemas.openxmlformats.org/officeDocument/2006/relationships/hyperlink" Target="https://podminky.urs.cz/item/CS_URS_2022_02/457312812" TargetMode="External" /><Relationship Id="rId8" Type="http://schemas.openxmlformats.org/officeDocument/2006/relationships/hyperlink" Target="https://podminky.urs.cz/item/CS_URS_2022_02/465513327" TargetMode="External" /><Relationship Id="rId9" Type="http://schemas.openxmlformats.org/officeDocument/2006/relationships/hyperlink" Target="https://podminky.urs.cz/item/CS_URS_2022_02/936501111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240" TargetMode="External" /><Relationship Id="rId2" Type="http://schemas.openxmlformats.org/officeDocument/2006/relationships/hyperlink" Target="https://podminky.urs.cz/item/CS_URS_2022_02/121151123" TargetMode="External" /><Relationship Id="rId3" Type="http://schemas.openxmlformats.org/officeDocument/2006/relationships/hyperlink" Target="https://podminky.urs.cz/item/CS_URS_2022_02/122251106" TargetMode="External" /><Relationship Id="rId4" Type="http://schemas.openxmlformats.org/officeDocument/2006/relationships/hyperlink" Target="https://podminky.urs.cz/item/CS_URS_2022_02/129951123" TargetMode="External" /><Relationship Id="rId5" Type="http://schemas.openxmlformats.org/officeDocument/2006/relationships/hyperlink" Target="https://podminky.urs.cz/item/CS_URS_2022_02/131251105" TargetMode="External" /><Relationship Id="rId6" Type="http://schemas.openxmlformats.org/officeDocument/2006/relationships/hyperlink" Target="https://podminky.urs.cz/item/CS_URS_2022_02/182151111" TargetMode="External" /><Relationship Id="rId7" Type="http://schemas.openxmlformats.org/officeDocument/2006/relationships/hyperlink" Target="https://podminky.urs.cz/item/CS_URS_2022_02/380356211" TargetMode="External" /><Relationship Id="rId8" Type="http://schemas.openxmlformats.org/officeDocument/2006/relationships/hyperlink" Target="https://podminky.urs.cz/item/CS_URS_2022_02/380356212" TargetMode="External" /><Relationship Id="rId9" Type="http://schemas.openxmlformats.org/officeDocument/2006/relationships/hyperlink" Target="https://podminky.urs.cz/item/CS_URS_2022_02/321368211" TargetMode="External" /><Relationship Id="rId10" Type="http://schemas.openxmlformats.org/officeDocument/2006/relationships/hyperlink" Target="https://podminky.urs.cz/item/CS_URS_2022_02/451315117" TargetMode="External" /><Relationship Id="rId11" Type="http://schemas.openxmlformats.org/officeDocument/2006/relationships/hyperlink" Target="https://podminky.urs.cz/item/CS_URS_2022_02/451571212" TargetMode="External" /><Relationship Id="rId12" Type="http://schemas.openxmlformats.org/officeDocument/2006/relationships/hyperlink" Target="https://podminky.urs.cz/item/CS_URS_2022_02/457971121" TargetMode="External" /><Relationship Id="rId13" Type="http://schemas.openxmlformats.org/officeDocument/2006/relationships/hyperlink" Target="https://podminky.urs.cz/item/CS_URS_2022_02/463212111" TargetMode="External" /><Relationship Id="rId14" Type="http://schemas.openxmlformats.org/officeDocument/2006/relationships/hyperlink" Target="https://podminky.urs.cz/item/CS_URS_2022_02/463212191" TargetMode="External" /><Relationship Id="rId15" Type="http://schemas.openxmlformats.org/officeDocument/2006/relationships/hyperlink" Target="https://podminky.urs.cz/item/CS_URS_2022_02/465513227" TargetMode="External" /><Relationship Id="rId16" Type="http://schemas.openxmlformats.org/officeDocument/2006/relationships/hyperlink" Target="https://podminky.urs.cz/item/CS_URS_2022_02/467510111" TargetMode="External" /><Relationship Id="rId17" Type="http://schemas.openxmlformats.org/officeDocument/2006/relationships/hyperlink" Target="https://podminky.urs.cz/item/CS_URS_2022_02/998321011" TargetMode="External" /><Relationship Id="rId1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51104" TargetMode="External" /><Relationship Id="rId2" Type="http://schemas.openxmlformats.org/officeDocument/2006/relationships/hyperlink" Target="https://podminky.urs.cz/item/CS_URS_2022_02/122703603" TargetMode="External" /><Relationship Id="rId3" Type="http://schemas.openxmlformats.org/officeDocument/2006/relationships/hyperlink" Target="https://podminky.urs.cz/item/CS_URS_2022_02/124253101" TargetMode="External" /><Relationship Id="rId4" Type="http://schemas.openxmlformats.org/officeDocument/2006/relationships/hyperlink" Target="https://podminky.urs.cz/item/CS_URS_2022_02/167151111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51103" TargetMode="External" /><Relationship Id="rId2" Type="http://schemas.openxmlformats.org/officeDocument/2006/relationships/hyperlink" Target="https://podminky.urs.cz/item/CS_URS_2022_02/380356211" TargetMode="External" /><Relationship Id="rId3" Type="http://schemas.openxmlformats.org/officeDocument/2006/relationships/hyperlink" Target="https://podminky.urs.cz/item/CS_URS_2022_02/380356212" TargetMode="External" /><Relationship Id="rId4" Type="http://schemas.openxmlformats.org/officeDocument/2006/relationships/hyperlink" Target="https://podminky.urs.cz/item/CS_URS_2022_02/321368211" TargetMode="External" /><Relationship Id="rId5" Type="http://schemas.openxmlformats.org/officeDocument/2006/relationships/hyperlink" Target="https://podminky.urs.cz/item/CS_URS_2022_02/451315117" TargetMode="External" /><Relationship Id="rId6" Type="http://schemas.openxmlformats.org/officeDocument/2006/relationships/hyperlink" Target="https://podminky.urs.cz/item/CS_URS_2022_02/451571211" TargetMode="External" /><Relationship Id="rId7" Type="http://schemas.openxmlformats.org/officeDocument/2006/relationships/hyperlink" Target="https://podminky.urs.cz/item/CS_URS_2022_02/451571212" TargetMode="External" /><Relationship Id="rId8" Type="http://schemas.openxmlformats.org/officeDocument/2006/relationships/hyperlink" Target="https://podminky.urs.cz/item/CS_URS_2022_02/457971121" TargetMode="External" /><Relationship Id="rId9" Type="http://schemas.openxmlformats.org/officeDocument/2006/relationships/hyperlink" Target="https://podminky.urs.cz/item/CS_URS_2022_02/463212111" TargetMode="External" /><Relationship Id="rId10" Type="http://schemas.openxmlformats.org/officeDocument/2006/relationships/hyperlink" Target="https://podminky.urs.cz/item/CS_URS_2022_02/463212191" TargetMode="External" /><Relationship Id="rId11" Type="http://schemas.openxmlformats.org/officeDocument/2006/relationships/hyperlink" Target="https://podminky.urs.cz/item/CS_URS_2022_02/467955111" TargetMode="External" /><Relationship Id="rId12" Type="http://schemas.openxmlformats.org/officeDocument/2006/relationships/hyperlink" Target="https://podminky.urs.cz/item/CS_URS_2022_02/564231012" TargetMode="External" /><Relationship Id="rId13" Type="http://schemas.openxmlformats.org/officeDocument/2006/relationships/hyperlink" Target="https://podminky.urs.cz/item/CS_URS_2022_02/584121111" TargetMode="External" /><Relationship Id="rId14" Type="http://schemas.openxmlformats.org/officeDocument/2006/relationships/hyperlink" Target="https://podminky.urs.cz/item/CS_URS_2022_02/998321011" TargetMode="External" /><Relationship Id="rId1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62251102" TargetMode="External" /><Relationship Id="rId2" Type="http://schemas.openxmlformats.org/officeDocument/2006/relationships/hyperlink" Target="https://podminky.urs.cz/item/CS_URS_2022_02/171151131" TargetMode="External" /><Relationship Id="rId3" Type="http://schemas.openxmlformats.org/officeDocument/2006/relationships/hyperlink" Target="https://podminky.urs.cz/item/CS_URS_2022_02/183101115" TargetMode="External" /><Relationship Id="rId4" Type="http://schemas.openxmlformats.org/officeDocument/2006/relationships/hyperlink" Target="https://podminky.urs.cz/item/CS_URS_2022_02/184201111" TargetMode="External" /><Relationship Id="rId5" Type="http://schemas.openxmlformats.org/officeDocument/2006/relationships/hyperlink" Target="https://podminky.urs.cz/item/CS_URS_2022_02/184215113" TargetMode="External" /><Relationship Id="rId6" Type="http://schemas.openxmlformats.org/officeDocument/2006/relationships/hyperlink" Target="https://podminky.urs.cz/item/CS_URS_2022_02/232312111" TargetMode="External" /><Relationship Id="rId7" Type="http://schemas.openxmlformats.org/officeDocument/2006/relationships/hyperlink" Target="https://podminky.urs.cz/item/CS_URS_2022_02/232321121" TargetMode="External" /><Relationship Id="rId8" Type="http://schemas.openxmlformats.org/officeDocument/2006/relationships/hyperlink" Target="https://podminky.urs.cz/item/CS_URS_2022_02/457971121" TargetMode="External" /><Relationship Id="rId9" Type="http://schemas.openxmlformats.org/officeDocument/2006/relationships/hyperlink" Target="https://podminky.urs.cz/item/CS_URS_2022_02/462511370" TargetMode="External" /><Relationship Id="rId10" Type="http://schemas.openxmlformats.org/officeDocument/2006/relationships/hyperlink" Target="https://podminky.urs.cz/item/CS_URS_2022_02/464511111" TargetMode="External" /><Relationship Id="rId11" Type="http://schemas.openxmlformats.org/officeDocument/2006/relationships/hyperlink" Target="https://podminky.urs.cz/item/CS_URS_2022_02/464531112" TargetMode="External" /><Relationship Id="rId12" Type="http://schemas.openxmlformats.org/officeDocument/2006/relationships/hyperlink" Target="https://podminky.urs.cz/item/CS_URS_2022_02/998321011" TargetMode="External" /><Relationship Id="rId1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564231012" TargetMode="External" /><Relationship Id="rId2" Type="http://schemas.openxmlformats.org/officeDocument/2006/relationships/hyperlink" Target="https://podminky.urs.cz/item/CS_URS_2022_02/584121111" TargetMode="External" /><Relationship Id="rId3" Type="http://schemas.openxmlformats.org/officeDocument/2006/relationships/hyperlink" Target="https://podminky.urs.cz/item/CS_URS_2022_02/783314201" TargetMode="External" /><Relationship Id="rId4" Type="http://schemas.openxmlformats.org/officeDocument/2006/relationships/hyperlink" Target="https://podminky.urs.cz/item/CS_URS_2022_02/HZS1292" TargetMode="External" /><Relationship Id="rId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3" TargetMode="External" /><Relationship Id="rId2" Type="http://schemas.openxmlformats.org/officeDocument/2006/relationships/hyperlink" Target="https://podminky.urs.cz/item/CS_URS_2022_02/111251102" TargetMode="External" /><Relationship Id="rId3" Type="http://schemas.openxmlformats.org/officeDocument/2006/relationships/hyperlink" Target="https://podminky.urs.cz/item/CS_URS_2022_02/129253101" TargetMode="External" /><Relationship Id="rId4" Type="http://schemas.openxmlformats.org/officeDocument/2006/relationships/hyperlink" Target="https://podminky.urs.cz/item/CS_URS_2022_02/185803107" TargetMode="External" /><Relationship Id="rId5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20210208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VN Skalice - rekonstrukce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Sebranice u Boskovic, Skalice n. Svitavou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IF(AN8="","",AN8)</f>
        <v>29. 9. 2022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26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Povodí Moravy,s.p., Dřevařská 11, 602 00 Brno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Šindlar s.r.o., Na Brně 372/2a,500 06 Hradec Král.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Ing. Jakub Kološ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ROUND(AG95+SUM(AG96:AG102)+AG106,2)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ROUND(AS95+SUM(AS96:AS102)+AS106,2)</f>
        <v>0</v>
      </c>
      <c r="AT94" s="114">
        <f>ROUND(SUM(AV94:AW94),2)</f>
        <v>0</v>
      </c>
      <c r="AU94" s="115">
        <f>ROUND(AU95+SUM(AU96:AU102)+AU106,5)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ROUND(AZ95+SUM(AZ96:AZ102)+AZ106,2)</f>
        <v>0</v>
      </c>
      <c r="BA94" s="114">
        <f>ROUND(BA95+SUM(BA96:BA102)+BA106,2)</f>
        <v>0</v>
      </c>
      <c r="BB94" s="114">
        <f>ROUND(BB95+SUM(BB96:BB102)+BB106,2)</f>
        <v>0</v>
      </c>
      <c r="BC94" s="114">
        <f>ROUND(BC95+SUM(BC96:BC102)+BC106,2)</f>
        <v>0</v>
      </c>
      <c r="BD94" s="116">
        <f>ROUND(BD95+SUM(BD96:BD102)+BD106,2)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19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'1 - SO 01.1 Hráz'!J30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'1 - SO 01.1 Hráz'!P123</f>
        <v>0</v>
      </c>
      <c r="AV95" s="128">
        <f>'1 - SO 01.1 Hráz'!J33</f>
        <v>0</v>
      </c>
      <c r="AW95" s="128">
        <f>'1 - SO 01.1 Hráz'!J34</f>
        <v>0</v>
      </c>
      <c r="AX95" s="128">
        <f>'1 - SO 01.1 Hráz'!J35</f>
        <v>0</v>
      </c>
      <c r="AY95" s="128">
        <f>'1 - SO 01.1 Hráz'!J36</f>
        <v>0</v>
      </c>
      <c r="AZ95" s="128">
        <f>'1 - SO 01.1 Hráz'!F33</f>
        <v>0</v>
      </c>
      <c r="BA95" s="128">
        <f>'1 - SO 01.1 Hráz'!F34</f>
        <v>0</v>
      </c>
      <c r="BB95" s="128">
        <f>'1 - SO 01.1 Hráz'!F35</f>
        <v>0</v>
      </c>
      <c r="BC95" s="128">
        <f>'1 - SO 01.1 Hráz'!F36</f>
        <v>0</v>
      </c>
      <c r="BD95" s="130">
        <f>'1 - SO 01.1 Hráz'!F37</f>
        <v>0</v>
      </c>
      <c r="BE95" s="7"/>
      <c r="BT95" s="131" t="s">
        <v>83</v>
      </c>
      <c r="BV95" s="131" t="s">
        <v>80</v>
      </c>
      <c r="BW95" s="131" t="s">
        <v>86</v>
      </c>
      <c r="BX95" s="131" t="s">
        <v>5</v>
      </c>
      <c r="CL95" s="131" t="s">
        <v>19</v>
      </c>
      <c r="CM95" s="131" t="s">
        <v>87</v>
      </c>
    </row>
    <row r="96" spans="1:91" s="7" customFormat="1" ht="16.5" customHeight="1">
      <c r="A96" s="119" t="s">
        <v>82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'2 - SO 01.2 Výpustný objekt'!J30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'2 - SO 01.2 Výpustný objekt'!P122</f>
        <v>0</v>
      </c>
      <c r="AV96" s="128">
        <f>'2 - SO 01.2 Výpustný objekt'!J33</f>
        <v>0</v>
      </c>
      <c r="AW96" s="128">
        <f>'2 - SO 01.2 Výpustný objekt'!J34</f>
        <v>0</v>
      </c>
      <c r="AX96" s="128">
        <f>'2 - SO 01.2 Výpustný objekt'!J35</f>
        <v>0</v>
      </c>
      <c r="AY96" s="128">
        <f>'2 - SO 01.2 Výpustný objekt'!J36</f>
        <v>0</v>
      </c>
      <c r="AZ96" s="128">
        <f>'2 - SO 01.2 Výpustný objekt'!F33</f>
        <v>0</v>
      </c>
      <c r="BA96" s="128">
        <f>'2 - SO 01.2 Výpustný objekt'!F34</f>
        <v>0</v>
      </c>
      <c r="BB96" s="128">
        <f>'2 - SO 01.2 Výpustný objekt'!F35</f>
        <v>0</v>
      </c>
      <c r="BC96" s="128">
        <f>'2 - SO 01.2 Výpustný objekt'!F36</f>
        <v>0</v>
      </c>
      <c r="BD96" s="130">
        <f>'2 - SO 01.2 Výpustný objekt'!F37</f>
        <v>0</v>
      </c>
      <c r="BE96" s="7"/>
      <c r="BT96" s="131" t="s">
        <v>83</v>
      </c>
      <c r="BV96" s="131" t="s">
        <v>80</v>
      </c>
      <c r="BW96" s="131" t="s">
        <v>89</v>
      </c>
      <c r="BX96" s="131" t="s">
        <v>5</v>
      </c>
      <c r="CL96" s="131" t="s">
        <v>19</v>
      </c>
      <c r="CM96" s="131" t="s">
        <v>87</v>
      </c>
    </row>
    <row r="97" spans="1:91" s="7" customFormat="1" ht="16.5" customHeight="1">
      <c r="A97" s="119" t="s">
        <v>82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'3 - SO 01.3 Bezpečnostní 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27">
        <v>0</v>
      </c>
      <c r="AT97" s="128">
        <f>ROUND(SUM(AV97:AW97),2)</f>
        <v>0</v>
      </c>
      <c r="AU97" s="129">
        <f>'3 - SO 01.3 Bezpečnostní ...'!P121</f>
        <v>0</v>
      </c>
      <c r="AV97" s="128">
        <f>'3 - SO 01.3 Bezpečnostní ...'!J33</f>
        <v>0</v>
      </c>
      <c r="AW97" s="128">
        <f>'3 - SO 01.3 Bezpečnostní ...'!J34</f>
        <v>0</v>
      </c>
      <c r="AX97" s="128">
        <f>'3 - SO 01.3 Bezpečnostní ...'!J35</f>
        <v>0</v>
      </c>
      <c r="AY97" s="128">
        <f>'3 - SO 01.3 Bezpečnostní ...'!J36</f>
        <v>0</v>
      </c>
      <c r="AZ97" s="128">
        <f>'3 - SO 01.3 Bezpečnostní ...'!F33</f>
        <v>0</v>
      </c>
      <c r="BA97" s="128">
        <f>'3 - SO 01.3 Bezpečnostní ...'!F34</f>
        <v>0</v>
      </c>
      <c r="BB97" s="128">
        <f>'3 - SO 01.3 Bezpečnostní ...'!F35</f>
        <v>0</v>
      </c>
      <c r="BC97" s="128">
        <f>'3 - SO 01.3 Bezpečnostní ...'!F36</f>
        <v>0</v>
      </c>
      <c r="BD97" s="130">
        <f>'3 - SO 01.3 Bezpečnostní ...'!F37</f>
        <v>0</v>
      </c>
      <c r="BE97" s="7"/>
      <c r="BT97" s="131" t="s">
        <v>83</v>
      </c>
      <c r="BV97" s="131" t="s">
        <v>80</v>
      </c>
      <c r="BW97" s="131" t="s">
        <v>92</v>
      </c>
      <c r="BX97" s="131" t="s">
        <v>5</v>
      </c>
      <c r="CL97" s="131" t="s">
        <v>19</v>
      </c>
      <c r="CM97" s="131" t="s">
        <v>87</v>
      </c>
    </row>
    <row r="98" spans="1:91" s="7" customFormat="1" ht="16.5" customHeight="1">
      <c r="A98" s="119" t="s">
        <v>82</v>
      </c>
      <c r="B98" s="120"/>
      <c r="C98" s="121"/>
      <c r="D98" s="122" t="s">
        <v>93</v>
      </c>
      <c r="E98" s="122"/>
      <c r="F98" s="122"/>
      <c r="G98" s="122"/>
      <c r="H98" s="122"/>
      <c r="I98" s="123"/>
      <c r="J98" s="122" t="s">
        <v>94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'4 - SO 01.4 Zátopa nádrže'!J30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85</v>
      </c>
      <c r="AR98" s="126"/>
      <c r="AS98" s="127">
        <v>0</v>
      </c>
      <c r="AT98" s="128">
        <f>ROUND(SUM(AV98:AW98),2)</f>
        <v>0</v>
      </c>
      <c r="AU98" s="129">
        <f>'4 - SO 01.4 Zátopa nádrže'!P118</f>
        <v>0</v>
      </c>
      <c r="AV98" s="128">
        <f>'4 - SO 01.4 Zátopa nádrže'!J33</f>
        <v>0</v>
      </c>
      <c r="AW98" s="128">
        <f>'4 - SO 01.4 Zátopa nádrže'!J34</f>
        <v>0</v>
      </c>
      <c r="AX98" s="128">
        <f>'4 - SO 01.4 Zátopa nádrže'!J35</f>
        <v>0</v>
      </c>
      <c r="AY98" s="128">
        <f>'4 - SO 01.4 Zátopa nádrže'!J36</f>
        <v>0</v>
      </c>
      <c r="AZ98" s="128">
        <f>'4 - SO 01.4 Zátopa nádrže'!F33</f>
        <v>0</v>
      </c>
      <c r="BA98" s="128">
        <f>'4 - SO 01.4 Zátopa nádrže'!F34</f>
        <v>0</v>
      </c>
      <c r="BB98" s="128">
        <f>'4 - SO 01.4 Zátopa nádrže'!F35</f>
        <v>0</v>
      </c>
      <c r="BC98" s="128">
        <f>'4 - SO 01.4 Zátopa nádrže'!F36</f>
        <v>0</v>
      </c>
      <c r="BD98" s="130">
        <f>'4 - SO 01.4 Zátopa nádrže'!F37</f>
        <v>0</v>
      </c>
      <c r="BE98" s="7"/>
      <c r="BT98" s="131" t="s">
        <v>83</v>
      </c>
      <c r="BV98" s="131" t="s">
        <v>80</v>
      </c>
      <c r="BW98" s="131" t="s">
        <v>95</v>
      </c>
      <c r="BX98" s="131" t="s">
        <v>5</v>
      </c>
      <c r="CL98" s="131" t="s">
        <v>19</v>
      </c>
      <c r="CM98" s="131" t="s">
        <v>87</v>
      </c>
    </row>
    <row r="99" spans="1:91" s="7" customFormat="1" ht="16.5" customHeight="1">
      <c r="A99" s="119" t="s">
        <v>82</v>
      </c>
      <c r="B99" s="120"/>
      <c r="C99" s="121"/>
      <c r="D99" s="122" t="s">
        <v>96</v>
      </c>
      <c r="E99" s="122"/>
      <c r="F99" s="122"/>
      <c r="G99" s="122"/>
      <c r="H99" s="122"/>
      <c r="I99" s="123"/>
      <c r="J99" s="122" t="s">
        <v>97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'5 - SO 01.5 Loviště a kád...'!J30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85</v>
      </c>
      <c r="AR99" s="126"/>
      <c r="AS99" s="127">
        <v>0</v>
      </c>
      <c r="AT99" s="128">
        <f>ROUND(SUM(AV99:AW99),2)</f>
        <v>0</v>
      </c>
      <c r="AU99" s="129">
        <f>'5 - SO 01.5 Loviště a kád...'!P122</f>
        <v>0</v>
      </c>
      <c r="AV99" s="128">
        <f>'5 - SO 01.5 Loviště a kád...'!J33</f>
        <v>0</v>
      </c>
      <c r="AW99" s="128">
        <f>'5 - SO 01.5 Loviště a kád...'!J34</f>
        <v>0</v>
      </c>
      <c r="AX99" s="128">
        <f>'5 - SO 01.5 Loviště a kád...'!J35</f>
        <v>0</v>
      </c>
      <c r="AY99" s="128">
        <f>'5 - SO 01.5 Loviště a kád...'!J36</f>
        <v>0</v>
      </c>
      <c r="AZ99" s="128">
        <f>'5 - SO 01.5 Loviště a kád...'!F33</f>
        <v>0</v>
      </c>
      <c r="BA99" s="128">
        <f>'5 - SO 01.5 Loviště a kád...'!F34</f>
        <v>0</v>
      </c>
      <c r="BB99" s="128">
        <f>'5 - SO 01.5 Loviště a kád...'!F35</f>
        <v>0</v>
      </c>
      <c r="BC99" s="128">
        <f>'5 - SO 01.5 Loviště a kád...'!F36</f>
        <v>0</v>
      </c>
      <c r="BD99" s="130">
        <f>'5 - SO 01.5 Loviště a kád...'!F37</f>
        <v>0</v>
      </c>
      <c r="BE99" s="7"/>
      <c r="BT99" s="131" t="s">
        <v>83</v>
      </c>
      <c r="BV99" s="131" t="s">
        <v>80</v>
      </c>
      <c r="BW99" s="131" t="s">
        <v>98</v>
      </c>
      <c r="BX99" s="131" t="s">
        <v>5</v>
      </c>
      <c r="CL99" s="131" t="s">
        <v>19</v>
      </c>
      <c r="CM99" s="131" t="s">
        <v>87</v>
      </c>
    </row>
    <row r="100" spans="1:91" s="7" customFormat="1" ht="16.5" customHeight="1">
      <c r="A100" s="119" t="s">
        <v>82</v>
      </c>
      <c r="B100" s="120"/>
      <c r="C100" s="121"/>
      <c r="D100" s="122" t="s">
        <v>99</v>
      </c>
      <c r="E100" s="122"/>
      <c r="F100" s="122"/>
      <c r="G100" s="122"/>
      <c r="H100" s="122"/>
      <c r="I100" s="123"/>
      <c r="J100" s="122" t="s">
        <v>100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'6 - SO 01.6 Ostrovy'!J30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85</v>
      </c>
      <c r="AR100" s="126"/>
      <c r="AS100" s="127">
        <v>0</v>
      </c>
      <c r="AT100" s="128">
        <f>ROUND(SUM(AV100:AW100),2)</f>
        <v>0</v>
      </c>
      <c r="AU100" s="129">
        <f>'6 - SO 01.6 Ostrovy'!P121</f>
        <v>0</v>
      </c>
      <c r="AV100" s="128">
        <f>'6 - SO 01.6 Ostrovy'!J33</f>
        <v>0</v>
      </c>
      <c r="AW100" s="128">
        <f>'6 - SO 01.6 Ostrovy'!J34</f>
        <v>0</v>
      </c>
      <c r="AX100" s="128">
        <f>'6 - SO 01.6 Ostrovy'!J35</f>
        <v>0</v>
      </c>
      <c r="AY100" s="128">
        <f>'6 - SO 01.6 Ostrovy'!J36</f>
        <v>0</v>
      </c>
      <c r="AZ100" s="128">
        <f>'6 - SO 01.6 Ostrovy'!F33</f>
        <v>0</v>
      </c>
      <c r="BA100" s="128">
        <f>'6 - SO 01.6 Ostrovy'!F34</f>
        <v>0</v>
      </c>
      <c r="BB100" s="128">
        <f>'6 - SO 01.6 Ostrovy'!F35</f>
        <v>0</v>
      </c>
      <c r="BC100" s="128">
        <f>'6 - SO 01.6 Ostrovy'!F36</f>
        <v>0</v>
      </c>
      <c r="BD100" s="130">
        <f>'6 - SO 01.6 Ostrovy'!F37</f>
        <v>0</v>
      </c>
      <c r="BE100" s="7"/>
      <c r="BT100" s="131" t="s">
        <v>83</v>
      </c>
      <c r="BV100" s="131" t="s">
        <v>80</v>
      </c>
      <c r="BW100" s="131" t="s">
        <v>101</v>
      </c>
      <c r="BX100" s="131" t="s">
        <v>5</v>
      </c>
      <c r="CL100" s="131" t="s">
        <v>19</v>
      </c>
      <c r="CM100" s="131" t="s">
        <v>87</v>
      </c>
    </row>
    <row r="101" spans="1:91" s="7" customFormat="1" ht="16.5" customHeight="1">
      <c r="A101" s="119" t="s">
        <v>82</v>
      </c>
      <c r="B101" s="120"/>
      <c r="C101" s="121"/>
      <c r="D101" s="122" t="s">
        <v>102</v>
      </c>
      <c r="E101" s="122"/>
      <c r="F101" s="122"/>
      <c r="G101" s="122"/>
      <c r="H101" s="122"/>
      <c r="I101" s="123"/>
      <c r="J101" s="122" t="s">
        <v>103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'7 - SO 01.7 Sjezd do nádrže'!J30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85</v>
      </c>
      <c r="AR101" s="126"/>
      <c r="AS101" s="127">
        <v>0</v>
      </c>
      <c r="AT101" s="128">
        <f>ROUND(SUM(AV101:AW101),2)</f>
        <v>0</v>
      </c>
      <c r="AU101" s="129">
        <f>'7 - SO 01.7 Sjezd do nádrže'!P121</f>
        <v>0</v>
      </c>
      <c r="AV101" s="128">
        <f>'7 - SO 01.7 Sjezd do nádrže'!J33</f>
        <v>0</v>
      </c>
      <c r="AW101" s="128">
        <f>'7 - SO 01.7 Sjezd do nádrže'!J34</f>
        <v>0</v>
      </c>
      <c r="AX101" s="128">
        <f>'7 - SO 01.7 Sjezd do nádrže'!J35</f>
        <v>0</v>
      </c>
      <c r="AY101" s="128">
        <f>'7 - SO 01.7 Sjezd do nádrže'!J36</f>
        <v>0</v>
      </c>
      <c r="AZ101" s="128">
        <f>'7 - SO 01.7 Sjezd do nádrže'!F33</f>
        <v>0</v>
      </c>
      <c r="BA101" s="128">
        <f>'7 - SO 01.7 Sjezd do nádrže'!F34</f>
        <v>0</v>
      </c>
      <c r="BB101" s="128">
        <f>'7 - SO 01.7 Sjezd do nádrže'!F35</f>
        <v>0</v>
      </c>
      <c r="BC101" s="128">
        <f>'7 - SO 01.7 Sjezd do nádrže'!F36</f>
        <v>0</v>
      </c>
      <c r="BD101" s="130">
        <f>'7 - SO 01.7 Sjezd do nádrže'!F37</f>
        <v>0</v>
      </c>
      <c r="BE101" s="7"/>
      <c r="BT101" s="131" t="s">
        <v>83</v>
      </c>
      <c r="BV101" s="131" t="s">
        <v>80</v>
      </c>
      <c r="BW101" s="131" t="s">
        <v>104</v>
      </c>
      <c r="BX101" s="131" t="s">
        <v>5</v>
      </c>
      <c r="CL101" s="131" t="s">
        <v>19</v>
      </c>
      <c r="CM101" s="131" t="s">
        <v>87</v>
      </c>
    </row>
    <row r="102" spans="1:91" s="7" customFormat="1" ht="16.5" customHeight="1">
      <c r="A102" s="7"/>
      <c r="B102" s="120"/>
      <c r="C102" s="121"/>
      <c r="D102" s="122" t="s">
        <v>105</v>
      </c>
      <c r="E102" s="122"/>
      <c r="F102" s="122"/>
      <c r="G102" s="122"/>
      <c r="H102" s="122"/>
      <c r="I102" s="123"/>
      <c r="J102" s="122" t="s">
        <v>106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32">
        <f>ROUND(SUM(AG103:AG105),2)</f>
        <v>0</v>
      </c>
      <c r="AH102" s="123"/>
      <c r="AI102" s="123"/>
      <c r="AJ102" s="123"/>
      <c r="AK102" s="123"/>
      <c r="AL102" s="123"/>
      <c r="AM102" s="123"/>
      <c r="AN102" s="124">
        <f>SUM(AG102,AT102)</f>
        <v>0</v>
      </c>
      <c r="AO102" s="123"/>
      <c r="AP102" s="123"/>
      <c r="AQ102" s="125" t="s">
        <v>85</v>
      </c>
      <c r="AR102" s="126"/>
      <c r="AS102" s="127">
        <f>ROUND(SUM(AS103:AS105),2)</f>
        <v>0</v>
      </c>
      <c r="AT102" s="128">
        <f>ROUND(SUM(AV102:AW102),2)</f>
        <v>0</v>
      </c>
      <c r="AU102" s="129">
        <f>ROUND(SUM(AU103:AU105),5)</f>
        <v>0</v>
      </c>
      <c r="AV102" s="128">
        <f>ROUND(AZ102*L29,2)</f>
        <v>0</v>
      </c>
      <c r="AW102" s="128">
        <f>ROUND(BA102*L30,2)</f>
        <v>0</v>
      </c>
      <c r="AX102" s="128">
        <f>ROUND(BB102*L29,2)</f>
        <v>0</v>
      </c>
      <c r="AY102" s="128">
        <f>ROUND(BC102*L30,2)</f>
        <v>0</v>
      </c>
      <c r="AZ102" s="128">
        <f>ROUND(SUM(AZ103:AZ105),2)</f>
        <v>0</v>
      </c>
      <c r="BA102" s="128">
        <f>ROUND(SUM(BA103:BA105),2)</f>
        <v>0</v>
      </c>
      <c r="BB102" s="128">
        <f>ROUND(SUM(BB103:BB105),2)</f>
        <v>0</v>
      </c>
      <c r="BC102" s="128">
        <f>ROUND(SUM(BC103:BC105),2)</f>
        <v>0</v>
      </c>
      <c r="BD102" s="130">
        <f>ROUND(SUM(BD103:BD105),2)</f>
        <v>0</v>
      </c>
      <c r="BE102" s="7"/>
      <c r="BS102" s="131" t="s">
        <v>77</v>
      </c>
      <c r="BT102" s="131" t="s">
        <v>83</v>
      </c>
      <c r="BU102" s="131" t="s">
        <v>79</v>
      </c>
      <c r="BV102" s="131" t="s">
        <v>80</v>
      </c>
      <c r="BW102" s="131" t="s">
        <v>107</v>
      </c>
      <c r="BX102" s="131" t="s">
        <v>5</v>
      </c>
      <c r="CL102" s="131" t="s">
        <v>19</v>
      </c>
      <c r="CM102" s="131" t="s">
        <v>87</v>
      </c>
    </row>
    <row r="103" spans="1:90" s="4" customFormat="1" ht="16.5" customHeight="1">
      <c r="A103" s="119" t="s">
        <v>82</v>
      </c>
      <c r="B103" s="70"/>
      <c r="C103" s="133"/>
      <c r="D103" s="133"/>
      <c r="E103" s="134" t="s">
        <v>108</v>
      </c>
      <c r="F103" s="134"/>
      <c r="G103" s="134"/>
      <c r="H103" s="134"/>
      <c r="I103" s="134"/>
      <c r="J103" s="133"/>
      <c r="K103" s="134" t="s">
        <v>109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'8.1 - SO 1.8.1  Nátok -Vý...'!J32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110</v>
      </c>
      <c r="AR103" s="72"/>
      <c r="AS103" s="137">
        <v>0</v>
      </c>
      <c r="AT103" s="138">
        <f>ROUND(SUM(AV103:AW103),2)</f>
        <v>0</v>
      </c>
      <c r="AU103" s="139">
        <f>'8.1 - SO 1.8.1  Nátok -Vý...'!P122</f>
        <v>0</v>
      </c>
      <c r="AV103" s="138">
        <f>'8.1 - SO 1.8.1  Nátok -Vý...'!J35</f>
        <v>0</v>
      </c>
      <c r="AW103" s="138">
        <f>'8.1 - SO 1.8.1  Nátok -Vý...'!J36</f>
        <v>0</v>
      </c>
      <c r="AX103" s="138">
        <f>'8.1 - SO 1.8.1  Nátok -Vý...'!J37</f>
        <v>0</v>
      </c>
      <c r="AY103" s="138">
        <f>'8.1 - SO 1.8.1  Nátok -Vý...'!J38</f>
        <v>0</v>
      </c>
      <c r="AZ103" s="138">
        <f>'8.1 - SO 1.8.1  Nátok -Vý...'!F35</f>
        <v>0</v>
      </c>
      <c r="BA103" s="138">
        <f>'8.1 - SO 1.8.1  Nátok -Vý...'!F36</f>
        <v>0</v>
      </c>
      <c r="BB103" s="138">
        <f>'8.1 - SO 1.8.1  Nátok -Vý...'!F37</f>
        <v>0</v>
      </c>
      <c r="BC103" s="138">
        <f>'8.1 - SO 1.8.1  Nátok -Vý...'!F38</f>
        <v>0</v>
      </c>
      <c r="BD103" s="140">
        <f>'8.1 - SO 1.8.1  Nátok -Vý...'!F39</f>
        <v>0</v>
      </c>
      <c r="BE103" s="4"/>
      <c r="BT103" s="141" t="s">
        <v>87</v>
      </c>
      <c r="BV103" s="141" t="s">
        <v>80</v>
      </c>
      <c r="BW103" s="141" t="s">
        <v>111</v>
      </c>
      <c r="BX103" s="141" t="s">
        <v>107</v>
      </c>
      <c r="CL103" s="141" t="s">
        <v>19</v>
      </c>
    </row>
    <row r="104" spans="1:90" s="4" customFormat="1" ht="16.5" customHeight="1">
      <c r="A104" s="119" t="s">
        <v>82</v>
      </c>
      <c r="B104" s="70"/>
      <c r="C104" s="133"/>
      <c r="D104" s="133"/>
      <c r="E104" s="134" t="s">
        <v>112</v>
      </c>
      <c r="F104" s="134"/>
      <c r="G104" s="134"/>
      <c r="H104" s="134"/>
      <c r="I104" s="134"/>
      <c r="J104" s="133"/>
      <c r="K104" s="134" t="s">
        <v>113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'8.2 - SO 1.8.2 Nátok - Ch...'!J32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110</v>
      </c>
      <c r="AR104" s="72"/>
      <c r="AS104" s="137">
        <v>0</v>
      </c>
      <c r="AT104" s="138">
        <f>ROUND(SUM(AV104:AW104),2)</f>
        <v>0</v>
      </c>
      <c r="AU104" s="139">
        <f>'8.2 - SO 1.8.2 Nátok - Ch...'!P122</f>
        <v>0</v>
      </c>
      <c r="AV104" s="138">
        <f>'8.2 - SO 1.8.2 Nátok - Ch...'!J35</f>
        <v>0</v>
      </c>
      <c r="AW104" s="138">
        <f>'8.2 - SO 1.8.2 Nátok - Ch...'!J36</f>
        <v>0</v>
      </c>
      <c r="AX104" s="138">
        <f>'8.2 - SO 1.8.2 Nátok - Ch...'!J37</f>
        <v>0</v>
      </c>
      <c r="AY104" s="138">
        <f>'8.2 - SO 1.8.2 Nátok - Ch...'!J38</f>
        <v>0</v>
      </c>
      <c r="AZ104" s="138">
        <f>'8.2 - SO 1.8.2 Nátok - Ch...'!F35</f>
        <v>0</v>
      </c>
      <c r="BA104" s="138">
        <f>'8.2 - SO 1.8.2 Nátok - Ch...'!F36</f>
        <v>0</v>
      </c>
      <c r="BB104" s="138">
        <f>'8.2 - SO 1.8.2 Nátok - Ch...'!F37</f>
        <v>0</v>
      </c>
      <c r="BC104" s="138">
        <f>'8.2 - SO 1.8.2 Nátok - Ch...'!F38</f>
        <v>0</v>
      </c>
      <c r="BD104" s="140">
        <f>'8.2 - SO 1.8.2 Nátok - Ch...'!F39</f>
        <v>0</v>
      </c>
      <c r="BE104" s="4"/>
      <c r="BT104" s="141" t="s">
        <v>87</v>
      </c>
      <c r="BV104" s="141" t="s">
        <v>80</v>
      </c>
      <c r="BW104" s="141" t="s">
        <v>114</v>
      </c>
      <c r="BX104" s="141" t="s">
        <v>107</v>
      </c>
      <c r="CL104" s="141" t="s">
        <v>19</v>
      </c>
    </row>
    <row r="105" spans="1:90" s="4" customFormat="1" ht="16.5" customHeight="1">
      <c r="A105" s="119" t="s">
        <v>82</v>
      </c>
      <c r="B105" s="70"/>
      <c r="C105" s="133"/>
      <c r="D105" s="133"/>
      <c r="E105" s="134" t="s">
        <v>115</v>
      </c>
      <c r="F105" s="134"/>
      <c r="G105" s="134"/>
      <c r="H105" s="134"/>
      <c r="I105" s="134"/>
      <c r="J105" s="133"/>
      <c r="K105" s="134" t="s">
        <v>116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'8.3 - SO 1.8.3 Odpadní ko...'!J32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110</v>
      </c>
      <c r="AR105" s="72"/>
      <c r="AS105" s="137">
        <v>0</v>
      </c>
      <c r="AT105" s="138">
        <f>ROUND(SUM(AV105:AW105),2)</f>
        <v>0</v>
      </c>
      <c r="AU105" s="139">
        <f>'8.3 - SO 1.8.3 Odpadní ko...'!P126</f>
        <v>0</v>
      </c>
      <c r="AV105" s="138">
        <f>'8.3 - SO 1.8.3 Odpadní ko...'!J35</f>
        <v>0</v>
      </c>
      <c r="AW105" s="138">
        <f>'8.3 - SO 1.8.3 Odpadní ko...'!J36</f>
        <v>0</v>
      </c>
      <c r="AX105" s="138">
        <f>'8.3 - SO 1.8.3 Odpadní ko...'!J37</f>
        <v>0</v>
      </c>
      <c r="AY105" s="138">
        <f>'8.3 - SO 1.8.3 Odpadní ko...'!J38</f>
        <v>0</v>
      </c>
      <c r="AZ105" s="138">
        <f>'8.3 - SO 1.8.3 Odpadní ko...'!F35</f>
        <v>0</v>
      </c>
      <c r="BA105" s="138">
        <f>'8.3 - SO 1.8.3 Odpadní ko...'!F36</f>
        <v>0</v>
      </c>
      <c r="BB105" s="138">
        <f>'8.3 - SO 1.8.3 Odpadní ko...'!F37</f>
        <v>0</v>
      </c>
      <c r="BC105" s="138">
        <f>'8.3 - SO 1.8.3 Odpadní ko...'!F38</f>
        <v>0</v>
      </c>
      <c r="BD105" s="140">
        <f>'8.3 - SO 1.8.3 Odpadní ko...'!F39</f>
        <v>0</v>
      </c>
      <c r="BE105" s="4"/>
      <c r="BT105" s="141" t="s">
        <v>87</v>
      </c>
      <c r="BV105" s="141" t="s">
        <v>80</v>
      </c>
      <c r="BW105" s="141" t="s">
        <v>117</v>
      </c>
      <c r="BX105" s="141" t="s">
        <v>107</v>
      </c>
      <c r="CL105" s="141" t="s">
        <v>19</v>
      </c>
    </row>
    <row r="106" spans="1:91" s="7" customFormat="1" ht="16.5" customHeight="1">
      <c r="A106" s="119" t="s">
        <v>82</v>
      </c>
      <c r="B106" s="120"/>
      <c r="C106" s="121"/>
      <c r="D106" s="122" t="s">
        <v>118</v>
      </c>
      <c r="E106" s="122"/>
      <c r="F106" s="122"/>
      <c r="G106" s="122"/>
      <c r="H106" s="122"/>
      <c r="I106" s="123"/>
      <c r="J106" s="122" t="s">
        <v>119</v>
      </c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4">
        <f>'9 - VRN Vedlejší a ostatn...'!J30</f>
        <v>0</v>
      </c>
      <c r="AH106" s="123"/>
      <c r="AI106" s="123"/>
      <c r="AJ106" s="123"/>
      <c r="AK106" s="123"/>
      <c r="AL106" s="123"/>
      <c r="AM106" s="123"/>
      <c r="AN106" s="124">
        <f>SUM(AG106,AT106)</f>
        <v>0</v>
      </c>
      <c r="AO106" s="123"/>
      <c r="AP106" s="123"/>
      <c r="AQ106" s="125" t="s">
        <v>85</v>
      </c>
      <c r="AR106" s="126"/>
      <c r="AS106" s="142">
        <v>0</v>
      </c>
      <c r="AT106" s="143">
        <f>ROUND(SUM(AV106:AW106),2)</f>
        <v>0</v>
      </c>
      <c r="AU106" s="144">
        <f>'9 - VRN Vedlejší a ostatn...'!P120</f>
        <v>0</v>
      </c>
      <c r="AV106" s="143">
        <f>'9 - VRN Vedlejší a ostatn...'!J33</f>
        <v>0</v>
      </c>
      <c r="AW106" s="143">
        <f>'9 - VRN Vedlejší a ostatn...'!J34</f>
        <v>0</v>
      </c>
      <c r="AX106" s="143">
        <f>'9 - VRN Vedlejší a ostatn...'!J35</f>
        <v>0</v>
      </c>
      <c r="AY106" s="143">
        <f>'9 - VRN Vedlejší a ostatn...'!J36</f>
        <v>0</v>
      </c>
      <c r="AZ106" s="143">
        <f>'9 - VRN Vedlejší a ostatn...'!F33</f>
        <v>0</v>
      </c>
      <c r="BA106" s="143">
        <f>'9 - VRN Vedlejší a ostatn...'!F34</f>
        <v>0</v>
      </c>
      <c r="BB106" s="143">
        <f>'9 - VRN Vedlejší a ostatn...'!F35</f>
        <v>0</v>
      </c>
      <c r="BC106" s="143">
        <f>'9 - VRN Vedlejší a ostatn...'!F36</f>
        <v>0</v>
      </c>
      <c r="BD106" s="145">
        <f>'9 - VRN Vedlejší a ostatn...'!F37</f>
        <v>0</v>
      </c>
      <c r="BE106" s="7"/>
      <c r="BT106" s="131" t="s">
        <v>83</v>
      </c>
      <c r="BV106" s="131" t="s">
        <v>80</v>
      </c>
      <c r="BW106" s="131" t="s">
        <v>120</v>
      </c>
      <c r="BX106" s="131" t="s">
        <v>5</v>
      </c>
      <c r="CL106" s="131" t="s">
        <v>19</v>
      </c>
      <c r="CM106" s="131" t="s">
        <v>87</v>
      </c>
    </row>
    <row r="107" spans="1:57" s="2" customFormat="1" ht="30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4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44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</sheetData>
  <sheetProtection password="CC35" sheet="1" objects="1" scenarios="1" formatColumns="0" formatRows="0"/>
  <mergeCells count="86">
    <mergeCell ref="C92:G92"/>
    <mergeCell ref="D97:H97"/>
    <mergeCell ref="D98:H98"/>
    <mergeCell ref="D96:H96"/>
    <mergeCell ref="D102:H102"/>
    <mergeCell ref="D95:H95"/>
    <mergeCell ref="D99:H99"/>
    <mergeCell ref="D101:H101"/>
    <mergeCell ref="D100:H100"/>
    <mergeCell ref="E104:I104"/>
    <mergeCell ref="E103:I103"/>
    <mergeCell ref="I92:AF92"/>
    <mergeCell ref="J97:AF97"/>
    <mergeCell ref="J99:AF99"/>
    <mergeCell ref="J101:AF101"/>
    <mergeCell ref="J102:AF102"/>
    <mergeCell ref="J95:AF95"/>
    <mergeCell ref="J96:AF96"/>
    <mergeCell ref="J98:AF98"/>
    <mergeCell ref="J100:AF100"/>
    <mergeCell ref="K103:AF103"/>
    <mergeCell ref="K104:AF104"/>
    <mergeCell ref="L85:AJ85"/>
    <mergeCell ref="E105:I105"/>
    <mergeCell ref="K105:AF105"/>
    <mergeCell ref="D106:H106"/>
    <mergeCell ref="J106:AF10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1:AM101"/>
    <mergeCell ref="AG97:AM97"/>
    <mergeCell ref="AG92:AM92"/>
    <mergeCell ref="AG103:AM103"/>
    <mergeCell ref="AG100:AM100"/>
    <mergeCell ref="AG99:AM99"/>
    <mergeCell ref="AG102:AM102"/>
    <mergeCell ref="AG98:AM98"/>
    <mergeCell ref="AG96:AM96"/>
    <mergeCell ref="AG104:AM104"/>
    <mergeCell ref="AG95:AM95"/>
    <mergeCell ref="AM90:AP90"/>
    <mergeCell ref="AM87:AN87"/>
    <mergeCell ref="AM89:AP89"/>
    <mergeCell ref="AN103:AP103"/>
    <mergeCell ref="AN104:AP104"/>
    <mergeCell ref="AN97:AP97"/>
    <mergeCell ref="AN101:AP101"/>
    <mergeCell ref="AN92:AP92"/>
    <mergeCell ref="AN100:AP100"/>
    <mergeCell ref="AN95:AP95"/>
    <mergeCell ref="AN99:AP99"/>
    <mergeCell ref="AN96:AP96"/>
    <mergeCell ref="AN102:AP102"/>
    <mergeCell ref="AN98:AP98"/>
    <mergeCell ref="AS89:AT91"/>
    <mergeCell ref="AN105:AP105"/>
    <mergeCell ref="AG105:AM105"/>
    <mergeCell ref="AN106:AP106"/>
    <mergeCell ref="AG106:AM106"/>
    <mergeCell ref="AG94:AM94"/>
    <mergeCell ref="AN94:AP94"/>
  </mergeCells>
  <hyperlinks>
    <hyperlink ref="A95" location="'1 - SO 01.1 Hráz'!C2" display="/"/>
    <hyperlink ref="A96" location="'2 - SO 01.2 Výpustný objekt'!C2" display="/"/>
    <hyperlink ref="A97" location="'3 - SO 01.3 Bezpečnostní ...'!C2" display="/"/>
    <hyperlink ref="A98" location="'4 - SO 01.4 Zátopa nádrže'!C2" display="/"/>
    <hyperlink ref="A99" location="'5 - SO 01.5 Loviště a kád...'!C2" display="/"/>
    <hyperlink ref="A100" location="'6 - SO 01.6 Ostrovy'!C2" display="/"/>
    <hyperlink ref="A101" location="'7 - SO 01.7 Sjezd do nádrže'!C2" display="/"/>
    <hyperlink ref="A103" location="'8.1 - SO 1.8.1  Nátok -Vý...'!C2" display="/"/>
    <hyperlink ref="A104" location="'8.2 - SO 1.8.2 Nátok - Ch...'!C2" display="/"/>
    <hyperlink ref="A105" location="'8.3 - SO 1.8.3 Odpadní ko...'!C2" display="/"/>
    <hyperlink ref="A106" location="'9 - VRN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121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VN Skalice - rekonstrukce</v>
      </c>
      <c r="F7" s="150"/>
      <c r="G7" s="150"/>
      <c r="H7" s="150"/>
      <c r="L7" s="20"/>
    </row>
    <row r="8" spans="2:12" s="1" customFormat="1" ht="12" customHeight="1">
      <c r="B8" s="20"/>
      <c r="D8" s="150" t="s">
        <v>122</v>
      </c>
      <c r="L8" s="20"/>
    </row>
    <row r="9" spans="1:31" s="2" customFormat="1" ht="16.5" customHeight="1">
      <c r="A9" s="38"/>
      <c r="B9" s="44"/>
      <c r="C9" s="38"/>
      <c r="D9" s="38"/>
      <c r="E9" s="151" t="s">
        <v>717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718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745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29. 9. 2022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26</v>
      </c>
      <c r="E16" s="38"/>
      <c r="F16" s="38"/>
      <c r="G16" s="38"/>
      <c r="H16" s="38"/>
      <c r="I16" s="150" t="s">
        <v>27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28</v>
      </c>
      <c r="F17" s="38"/>
      <c r="G17" s="38"/>
      <c r="H17" s="38"/>
      <c r="I17" s="150" t="s">
        <v>29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29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27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29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27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0" t="s">
        <v>29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38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40</v>
      </c>
      <c r="G34" s="38"/>
      <c r="H34" s="38"/>
      <c r="I34" s="161" t="s">
        <v>39</v>
      </c>
      <c r="J34" s="161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42</v>
      </c>
      <c r="E35" s="150" t="s">
        <v>43</v>
      </c>
      <c r="F35" s="163">
        <f>ROUND((SUM(BE122:BE141)),2)</f>
        <v>0</v>
      </c>
      <c r="G35" s="38"/>
      <c r="H35" s="38"/>
      <c r="I35" s="164">
        <v>0.21</v>
      </c>
      <c r="J35" s="163">
        <f>ROUND(((SUM(BE122:BE141))*I35),2)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44</v>
      </c>
      <c r="F36" s="163">
        <f>ROUND((SUM(BF122:BF141)),2)</f>
        <v>0</v>
      </c>
      <c r="G36" s="38"/>
      <c r="H36" s="38"/>
      <c r="I36" s="164">
        <v>0.15</v>
      </c>
      <c r="J36" s="163">
        <f>ROUND(((SUM(BF122:BF141))*I36),2)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ROUND((SUM(BG122:BG141)),2)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46</v>
      </c>
      <c r="F38" s="163">
        <f>ROUND((SUM(BH122:BH141)),2)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47</v>
      </c>
      <c r="F39" s="163">
        <f>ROUND((SUM(BI122:BI141)),2)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VN Skalice - rekonstrukce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717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718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8.2 - SO 1.8.2 Nátok - Chlumský potok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Sebranice u Boskovic, Skalice n. Svitavou</v>
      </c>
      <c r="G91" s="40"/>
      <c r="H91" s="40"/>
      <c r="I91" s="32" t="s">
        <v>24</v>
      </c>
      <c r="J91" s="79" t="str">
        <f>IF(J14="","",J14)</f>
        <v>29. 9. 2022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26</v>
      </c>
      <c r="D93" s="40"/>
      <c r="E93" s="40"/>
      <c r="F93" s="27" t="str">
        <f>E17</f>
        <v>Povodí Moravy,s.p., Dřevařská 11, 602 00 Brno</v>
      </c>
      <c r="G93" s="40"/>
      <c r="H93" s="40"/>
      <c r="I93" s="32" t="s">
        <v>32</v>
      </c>
      <c r="J93" s="36" t="str">
        <f>E23</f>
        <v>Šindlar s.r.o., Na Brně 372/2a,500 06 Hradec Král.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Ing. Jakub Kološ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126</v>
      </c>
      <c r="D96" s="185"/>
      <c r="E96" s="185"/>
      <c r="F96" s="185"/>
      <c r="G96" s="185"/>
      <c r="H96" s="185"/>
      <c r="I96" s="185"/>
      <c r="J96" s="186" t="s">
        <v>127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128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129</v>
      </c>
    </row>
    <row r="99" spans="1:31" s="9" customFormat="1" ht="24.95" customHeight="1">
      <c r="A99" s="9"/>
      <c r="B99" s="188"/>
      <c r="C99" s="189"/>
      <c r="D99" s="190" t="s">
        <v>130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131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137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VN Skalice - rekonstrukce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122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717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718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8.2 - SO 1.8.2 Nátok - Chlumský potok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22</v>
      </c>
      <c r="D116" s="40"/>
      <c r="E116" s="40"/>
      <c r="F116" s="27" t="str">
        <f>F14</f>
        <v>Sebranice u Boskovic, Skalice n. Svitavou</v>
      </c>
      <c r="G116" s="40"/>
      <c r="H116" s="40"/>
      <c r="I116" s="32" t="s">
        <v>24</v>
      </c>
      <c r="J116" s="79" t="str">
        <f>IF(J14="","",J14)</f>
        <v>29. 9. 2022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0.05" customHeight="1">
      <c r="A118" s="38"/>
      <c r="B118" s="39"/>
      <c r="C118" s="32" t="s">
        <v>26</v>
      </c>
      <c r="D118" s="40"/>
      <c r="E118" s="40"/>
      <c r="F118" s="27" t="str">
        <f>E17</f>
        <v>Povodí Moravy,s.p., Dřevařská 11, 602 00 Brno</v>
      </c>
      <c r="G118" s="40"/>
      <c r="H118" s="40"/>
      <c r="I118" s="32" t="s">
        <v>32</v>
      </c>
      <c r="J118" s="36" t="str">
        <f>E23</f>
        <v>Šindlar s.r.o., Na Brně 372/2a,500 06 Hradec Král.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30</v>
      </c>
      <c r="D119" s="40"/>
      <c r="E119" s="40"/>
      <c r="F119" s="27" t="str">
        <f>IF(E20="","",E20)</f>
        <v>Vyplň údaj</v>
      </c>
      <c r="G119" s="40"/>
      <c r="H119" s="40"/>
      <c r="I119" s="32" t="s">
        <v>35</v>
      </c>
      <c r="J119" s="36" t="str">
        <f>E26</f>
        <v>Ing. Jakub Kološ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138</v>
      </c>
      <c r="D121" s="202" t="s">
        <v>63</v>
      </c>
      <c r="E121" s="202" t="s">
        <v>59</v>
      </c>
      <c r="F121" s="202" t="s">
        <v>60</v>
      </c>
      <c r="G121" s="202" t="s">
        <v>139</v>
      </c>
      <c r="H121" s="202" t="s">
        <v>140</v>
      </c>
      <c r="I121" s="202" t="s">
        <v>141</v>
      </c>
      <c r="J121" s="202" t="s">
        <v>127</v>
      </c>
      <c r="K121" s="203" t="s">
        <v>142</v>
      </c>
      <c r="L121" s="204"/>
      <c r="M121" s="100" t="s">
        <v>1</v>
      </c>
      <c r="N121" s="101" t="s">
        <v>42</v>
      </c>
      <c r="O121" s="101" t="s">
        <v>143</v>
      </c>
      <c r="P121" s="101" t="s">
        <v>144</v>
      </c>
      <c r="Q121" s="101" t="s">
        <v>145</v>
      </c>
      <c r="R121" s="101" t="s">
        <v>146</v>
      </c>
      <c r="S121" s="101" t="s">
        <v>147</v>
      </c>
      <c r="T121" s="102" t="s">
        <v>148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149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129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77</v>
      </c>
      <c r="E123" s="213" t="s">
        <v>150</v>
      </c>
      <c r="F123" s="213" t="s">
        <v>151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77</v>
      </c>
      <c r="AU123" s="222" t="s">
        <v>78</v>
      </c>
      <c r="AY123" s="221" t="s">
        <v>152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77</v>
      </c>
      <c r="E124" s="224" t="s">
        <v>83</v>
      </c>
      <c r="F124" s="224" t="s">
        <v>153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SUM(P125:P141)</f>
        <v>0</v>
      </c>
      <c r="Q124" s="218"/>
      <c r="R124" s="219">
        <f>SUM(R125:R141)</f>
        <v>0</v>
      </c>
      <c r="S124" s="218"/>
      <c r="T124" s="220">
        <f>SUM(T125:T141)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77</v>
      </c>
      <c r="AU124" s="222" t="s">
        <v>83</v>
      </c>
      <c r="AY124" s="221" t="s">
        <v>152</v>
      </c>
      <c r="BK124" s="223">
        <f>SUM(BK125:BK141)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154</v>
      </c>
      <c r="E125" s="227" t="s">
        <v>746</v>
      </c>
      <c r="F125" s="228" t="s">
        <v>747</v>
      </c>
      <c r="G125" s="229" t="s">
        <v>722</v>
      </c>
      <c r="H125" s="230">
        <v>0.031</v>
      </c>
      <c r="I125" s="231"/>
      <c r="J125" s="232">
        <f>ROUND(I125*H125,2)</f>
        <v>0</v>
      </c>
      <c r="K125" s="228" t="s">
        <v>158</v>
      </c>
      <c r="L125" s="44"/>
      <c r="M125" s="233" t="s">
        <v>1</v>
      </c>
      <c r="N125" s="234" t="s">
        <v>43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93</v>
      </c>
      <c r="AT125" s="237" t="s">
        <v>154</v>
      </c>
      <c r="AU125" s="237" t="s">
        <v>87</v>
      </c>
      <c r="AY125" s="17" t="s">
        <v>152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93</v>
      </c>
      <c r="BM125" s="237" t="s">
        <v>748</v>
      </c>
    </row>
    <row r="126" spans="1:47" s="2" customFormat="1" ht="12">
      <c r="A126" s="38"/>
      <c r="B126" s="39"/>
      <c r="C126" s="40"/>
      <c r="D126" s="239" t="s">
        <v>160</v>
      </c>
      <c r="E126" s="40"/>
      <c r="F126" s="240" t="s">
        <v>749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160</v>
      </c>
      <c r="AU126" s="17" t="s">
        <v>87</v>
      </c>
    </row>
    <row r="127" spans="1:51" s="13" customFormat="1" ht="12">
      <c r="A127" s="13"/>
      <c r="B127" s="244"/>
      <c r="C127" s="245"/>
      <c r="D127" s="246" t="s">
        <v>162</v>
      </c>
      <c r="E127" s="247" t="s">
        <v>1</v>
      </c>
      <c r="F127" s="248" t="s">
        <v>750</v>
      </c>
      <c r="G127" s="245"/>
      <c r="H127" s="249">
        <v>0.031</v>
      </c>
      <c r="I127" s="250"/>
      <c r="J127" s="245"/>
      <c r="K127" s="245"/>
      <c r="L127" s="251"/>
      <c r="M127" s="252"/>
      <c r="N127" s="253"/>
      <c r="O127" s="253"/>
      <c r="P127" s="253"/>
      <c r="Q127" s="253"/>
      <c r="R127" s="253"/>
      <c r="S127" s="253"/>
      <c r="T127" s="25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5" t="s">
        <v>162</v>
      </c>
      <c r="AU127" s="255" t="s">
        <v>87</v>
      </c>
      <c r="AV127" s="13" t="s">
        <v>87</v>
      </c>
      <c r="AW127" s="13" t="s">
        <v>34</v>
      </c>
      <c r="AX127" s="13" t="s">
        <v>83</v>
      </c>
      <c r="AY127" s="255" t="s">
        <v>152</v>
      </c>
    </row>
    <row r="128" spans="1:65" s="2" customFormat="1" ht="49.05" customHeight="1">
      <c r="A128" s="38"/>
      <c r="B128" s="39"/>
      <c r="C128" s="226" t="s">
        <v>87</v>
      </c>
      <c r="D128" s="226" t="s">
        <v>154</v>
      </c>
      <c r="E128" s="227" t="s">
        <v>726</v>
      </c>
      <c r="F128" s="228" t="s">
        <v>727</v>
      </c>
      <c r="G128" s="229" t="s">
        <v>157</v>
      </c>
      <c r="H128" s="230">
        <v>100</v>
      </c>
      <c r="I128" s="231"/>
      <c r="J128" s="232">
        <f>ROUND(I128*H128,2)</f>
        <v>0</v>
      </c>
      <c r="K128" s="228" t="s">
        <v>158</v>
      </c>
      <c r="L128" s="44"/>
      <c r="M128" s="233" t="s">
        <v>1</v>
      </c>
      <c r="N128" s="234" t="s">
        <v>43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93</v>
      </c>
      <c r="AT128" s="237" t="s">
        <v>154</v>
      </c>
      <c r="AU128" s="237" t="s">
        <v>87</v>
      </c>
      <c r="AY128" s="17" t="s">
        <v>152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93</v>
      </c>
      <c r="BM128" s="237" t="s">
        <v>751</v>
      </c>
    </row>
    <row r="129" spans="1:47" s="2" customFormat="1" ht="12">
      <c r="A129" s="38"/>
      <c r="B129" s="39"/>
      <c r="C129" s="40"/>
      <c r="D129" s="239" t="s">
        <v>160</v>
      </c>
      <c r="E129" s="40"/>
      <c r="F129" s="240" t="s">
        <v>729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160</v>
      </c>
      <c r="AU129" s="17" t="s">
        <v>87</v>
      </c>
    </row>
    <row r="130" spans="1:51" s="13" customFormat="1" ht="12">
      <c r="A130" s="13"/>
      <c r="B130" s="244"/>
      <c r="C130" s="245"/>
      <c r="D130" s="246" t="s">
        <v>162</v>
      </c>
      <c r="E130" s="247" t="s">
        <v>1</v>
      </c>
      <c r="F130" s="248" t="s">
        <v>752</v>
      </c>
      <c r="G130" s="245"/>
      <c r="H130" s="249">
        <v>100</v>
      </c>
      <c r="I130" s="250"/>
      <c r="J130" s="245"/>
      <c r="K130" s="245"/>
      <c r="L130" s="251"/>
      <c r="M130" s="252"/>
      <c r="N130" s="253"/>
      <c r="O130" s="253"/>
      <c r="P130" s="253"/>
      <c r="Q130" s="253"/>
      <c r="R130" s="253"/>
      <c r="S130" s="253"/>
      <c r="T130" s="25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5" t="s">
        <v>162</v>
      </c>
      <c r="AU130" s="255" t="s">
        <v>87</v>
      </c>
      <c r="AV130" s="13" t="s">
        <v>87</v>
      </c>
      <c r="AW130" s="13" t="s">
        <v>34</v>
      </c>
      <c r="AX130" s="13" t="s">
        <v>83</v>
      </c>
      <c r="AY130" s="255" t="s">
        <v>152</v>
      </c>
    </row>
    <row r="131" spans="1:65" s="2" customFormat="1" ht="16.5" customHeight="1">
      <c r="A131" s="38"/>
      <c r="B131" s="39"/>
      <c r="C131" s="226" t="s">
        <v>90</v>
      </c>
      <c r="D131" s="226" t="s">
        <v>154</v>
      </c>
      <c r="E131" s="227" t="s">
        <v>731</v>
      </c>
      <c r="F131" s="228" t="s">
        <v>732</v>
      </c>
      <c r="G131" s="229" t="s">
        <v>157</v>
      </c>
      <c r="H131" s="230">
        <v>100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43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93</v>
      </c>
      <c r="AT131" s="237" t="s">
        <v>154</v>
      </c>
      <c r="AU131" s="237" t="s">
        <v>87</v>
      </c>
      <c r="AY131" s="17" t="s">
        <v>152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93</v>
      </c>
      <c r="BM131" s="237" t="s">
        <v>753</v>
      </c>
    </row>
    <row r="132" spans="1:51" s="13" customFormat="1" ht="12">
      <c r="A132" s="13"/>
      <c r="B132" s="244"/>
      <c r="C132" s="245"/>
      <c r="D132" s="246" t="s">
        <v>162</v>
      </c>
      <c r="E132" s="247" t="s">
        <v>1</v>
      </c>
      <c r="F132" s="248" t="s">
        <v>752</v>
      </c>
      <c r="G132" s="245"/>
      <c r="H132" s="249">
        <v>100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162</v>
      </c>
      <c r="AU132" s="255" t="s">
        <v>87</v>
      </c>
      <c r="AV132" s="13" t="s">
        <v>87</v>
      </c>
      <c r="AW132" s="13" t="s">
        <v>34</v>
      </c>
      <c r="AX132" s="13" t="s">
        <v>83</v>
      </c>
      <c r="AY132" s="255" t="s">
        <v>152</v>
      </c>
    </row>
    <row r="133" spans="1:65" s="2" customFormat="1" ht="62.7" customHeight="1">
      <c r="A133" s="38"/>
      <c r="B133" s="39"/>
      <c r="C133" s="226" t="s">
        <v>93</v>
      </c>
      <c r="D133" s="226" t="s">
        <v>154</v>
      </c>
      <c r="E133" s="227" t="s">
        <v>734</v>
      </c>
      <c r="F133" s="228" t="s">
        <v>735</v>
      </c>
      <c r="G133" s="229" t="s">
        <v>166</v>
      </c>
      <c r="H133" s="230">
        <v>20</v>
      </c>
      <c r="I133" s="231"/>
      <c r="J133" s="232">
        <f>ROUND(I133*H133,2)</f>
        <v>0</v>
      </c>
      <c r="K133" s="228" t="s">
        <v>158</v>
      </c>
      <c r="L133" s="44"/>
      <c r="M133" s="233" t="s">
        <v>1</v>
      </c>
      <c r="N133" s="234" t="s">
        <v>43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93</v>
      </c>
      <c r="AT133" s="237" t="s">
        <v>154</v>
      </c>
      <c r="AU133" s="237" t="s">
        <v>87</v>
      </c>
      <c r="AY133" s="17" t="s">
        <v>152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93</v>
      </c>
      <c r="BM133" s="237" t="s">
        <v>754</v>
      </c>
    </row>
    <row r="134" spans="1:47" s="2" customFormat="1" ht="12">
      <c r="A134" s="38"/>
      <c r="B134" s="39"/>
      <c r="C134" s="40"/>
      <c r="D134" s="239" t="s">
        <v>160</v>
      </c>
      <c r="E134" s="40"/>
      <c r="F134" s="240" t="s">
        <v>737</v>
      </c>
      <c r="G134" s="40"/>
      <c r="H134" s="40"/>
      <c r="I134" s="241"/>
      <c r="J134" s="40"/>
      <c r="K134" s="40"/>
      <c r="L134" s="44"/>
      <c r="M134" s="242"/>
      <c r="N134" s="24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160</v>
      </c>
      <c r="AU134" s="17" t="s">
        <v>87</v>
      </c>
    </row>
    <row r="135" spans="1:51" s="13" customFormat="1" ht="12">
      <c r="A135" s="13"/>
      <c r="B135" s="244"/>
      <c r="C135" s="245"/>
      <c r="D135" s="246" t="s">
        <v>162</v>
      </c>
      <c r="E135" s="247" t="s">
        <v>1</v>
      </c>
      <c r="F135" s="248" t="s">
        <v>755</v>
      </c>
      <c r="G135" s="245"/>
      <c r="H135" s="249">
        <v>20</v>
      </c>
      <c r="I135" s="250"/>
      <c r="J135" s="245"/>
      <c r="K135" s="245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162</v>
      </c>
      <c r="AU135" s="255" t="s">
        <v>87</v>
      </c>
      <c r="AV135" s="13" t="s">
        <v>87</v>
      </c>
      <c r="AW135" s="13" t="s">
        <v>34</v>
      </c>
      <c r="AX135" s="13" t="s">
        <v>83</v>
      </c>
      <c r="AY135" s="255" t="s">
        <v>152</v>
      </c>
    </row>
    <row r="136" spans="1:65" s="2" customFormat="1" ht="33" customHeight="1">
      <c r="A136" s="38"/>
      <c r="B136" s="39"/>
      <c r="C136" s="226" t="s">
        <v>96</v>
      </c>
      <c r="D136" s="226" t="s">
        <v>154</v>
      </c>
      <c r="E136" s="227" t="s">
        <v>194</v>
      </c>
      <c r="F136" s="228" t="s">
        <v>394</v>
      </c>
      <c r="G136" s="229" t="s">
        <v>180</v>
      </c>
      <c r="H136" s="230">
        <v>36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43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93</v>
      </c>
      <c r="AT136" s="237" t="s">
        <v>154</v>
      </c>
      <c r="AU136" s="237" t="s">
        <v>87</v>
      </c>
      <c r="AY136" s="17" t="s">
        <v>152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93</v>
      </c>
      <c r="BM136" s="237" t="s">
        <v>756</v>
      </c>
    </row>
    <row r="137" spans="1:47" s="2" customFormat="1" ht="12">
      <c r="A137" s="38"/>
      <c r="B137" s="39"/>
      <c r="C137" s="40"/>
      <c r="D137" s="246" t="s">
        <v>197</v>
      </c>
      <c r="E137" s="40"/>
      <c r="F137" s="287" t="s">
        <v>757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197</v>
      </c>
      <c r="AU137" s="17" t="s">
        <v>87</v>
      </c>
    </row>
    <row r="138" spans="1:51" s="13" customFormat="1" ht="12">
      <c r="A138" s="13"/>
      <c r="B138" s="244"/>
      <c r="C138" s="245"/>
      <c r="D138" s="246" t="s">
        <v>162</v>
      </c>
      <c r="E138" s="247" t="s">
        <v>1</v>
      </c>
      <c r="F138" s="248" t="s">
        <v>758</v>
      </c>
      <c r="G138" s="245"/>
      <c r="H138" s="249">
        <v>36</v>
      </c>
      <c r="I138" s="250"/>
      <c r="J138" s="245"/>
      <c r="K138" s="245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162</v>
      </c>
      <c r="AU138" s="255" t="s">
        <v>87</v>
      </c>
      <c r="AV138" s="13" t="s">
        <v>87</v>
      </c>
      <c r="AW138" s="13" t="s">
        <v>34</v>
      </c>
      <c r="AX138" s="13" t="s">
        <v>83</v>
      </c>
      <c r="AY138" s="255" t="s">
        <v>152</v>
      </c>
    </row>
    <row r="139" spans="1:65" s="2" customFormat="1" ht="37.8" customHeight="1">
      <c r="A139" s="38"/>
      <c r="B139" s="39"/>
      <c r="C139" s="226" t="s">
        <v>99</v>
      </c>
      <c r="D139" s="226" t="s">
        <v>154</v>
      </c>
      <c r="E139" s="227" t="s">
        <v>741</v>
      </c>
      <c r="F139" s="228" t="s">
        <v>742</v>
      </c>
      <c r="G139" s="229" t="s">
        <v>722</v>
      </c>
      <c r="H139" s="230">
        <v>0.031</v>
      </c>
      <c r="I139" s="231"/>
      <c r="J139" s="232">
        <f>ROUND(I139*H139,2)</f>
        <v>0</v>
      </c>
      <c r="K139" s="228" t="s">
        <v>158</v>
      </c>
      <c r="L139" s="44"/>
      <c r="M139" s="233" t="s">
        <v>1</v>
      </c>
      <c r="N139" s="234" t="s">
        <v>43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93</v>
      </c>
      <c r="AT139" s="237" t="s">
        <v>154</v>
      </c>
      <c r="AU139" s="237" t="s">
        <v>87</v>
      </c>
      <c r="AY139" s="17" t="s">
        <v>152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93</v>
      </c>
      <c r="BM139" s="237" t="s">
        <v>759</v>
      </c>
    </row>
    <row r="140" spans="1:47" s="2" customFormat="1" ht="12">
      <c r="A140" s="38"/>
      <c r="B140" s="39"/>
      <c r="C140" s="40"/>
      <c r="D140" s="239" t="s">
        <v>160</v>
      </c>
      <c r="E140" s="40"/>
      <c r="F140" s="240" t="s">
        <v>744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160</v>
      </c>
      <c r="AU140" s="17" t="s">
        <v>87</v>
      </c>
    </row>
    <row r="141" spans="1:51" s="13" customFormat="1" ht="12">
      <c r="A141" s="13"/>
      <c r="B141" s="244"/>
      <c r="C141" s="245"/>
      <c r="D141" s="246" t="s">
        <v>162</v>
      </c>
      <c r="E141" s="247" t="s">
        <v>1</v>
      </c>
      <c r="F141" s="248" t="s">
        <v>760</v>
      </c>
      <c r="G141" s="245"/>
      <c r="H141" s="249">
        <v>0.031</v>
      </c>
      <c r="I141" s="250"/>
      <c r="J141" s="245"/>
      <c r="K141" s="245"/>
      <c r="L141" s="251"/>
      <c r="M141" s="292"/>
      <c r="N141" s="293"/>
      <c r="O141" s="293"/>
      <c r="P141" s="293"/>
      <c r="Q141" s="293"/>
      <c r="R141" s="293"/>
      <c r="S141" s="293"/>
      <c r="T141" s="29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162</v>
      </c>
      <c r="AU141" s="255" t="s">
        <v>87</v>
      </c>
      <c r="AV141" s="13" t="s">
        <v>87</v>
      </c>
      <c r="AW141" s="13" t="s">
        <v>34</v>
      </c>
      <c r="AX141" s="13" t="s">
        <v>83</v>
      </c>
      <c r="AY141" s="255" t="s">
        <v>152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67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21:K14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hyperlinks>
    <hyperlink ref="F126" r:id="rId1" display="https://podminky.urs.cz/item/CS_URS_2022_02/111103313"/>
    <hyperlink ref="F129" r:id="rId2" display="https://podminky.urs.cz/item/CS_URS_2022_02/111251102"/>
    <hyperlink ref="F134" r:id="rId3" display="https://podminky.urs.cz/item/CS_URS_2022_02/129253101"/>
    <hyperlink ref="F140" r:id="rId4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121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VN Skalice - rekonstrukce</v>
      </c>
      <c r="F7" s="150"/>
      <c r="G7" s="150"/>
      <c r="H7" s="150"/>
      <c r="L7" s="20"/>
    </row>
    <row r="8" spans="2:12" s="1" customFormat="1" ht="12" customHeight="1">
      <c r="B8" s="20"/>
      <c r="D8" s="150" t="s">
        <v>122</v>
      </c>
      <c r="L8" s="20"/>
    </row>
    <row r="9" spans="1:31" s="2" customFormat="1" ht="16.5" customHeight="1">
      <c r="A9" s="38"/>
      <c r="B9" s="44"/>
      <c r="C9" s="38"/>
      <c r="D9" s="38"/>
      <c r="E9" s="151" t="s">
        <v>717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718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761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29. 9. 2022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26</v>
      </c>
      <c r="E16" s="38"/>
      <c r="F16" s="38"/>
      <c r="G16" s="38"/>
      <c r="H16" s="38"/>
      <c r="I16" s="150" t="s">
        <v>27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28</v>
      </c>
      <c r="F17" s="38"/>
      <c r="G17" s="38"/>
      <c r="H17" s="38"/>
      <c r="I17" s="150" t="s">
        <v>29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29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27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29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27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0" t="s">
        <v>29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38</v>
      </c>
      <c r="E32" s="38"/>
      <c r="F32" s="38"/>
      <c r="G32" s="38"/>
      <c r="H32" s="38"/>
      <c r="I32" s="38"/>
      <c r="J32" s="160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40</v>
      </c>
      <c r="G34" s="38"/>
      <c r="H34" s="38"/>
      <c r="I34" s="161" t="s">
        <v>39</v>
      </c>
      <c r="J34" s="161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42</v>
      </c>
      <c r="E35" s="150" t="s">
        <v>43</v>
      </c>
      <c r="F35" s="163">
        <f>ROUND((SUM(BE126:BE189)),2)</f>
        <v>0</v>
      </c>
      <c r="G35" s="38"/>
      <c r="H35" s="38"/>
      <c r="I35" s="164">
        <v>0.21</v>
      </c>
      <c r="J35" s="163">
        <f>ROUND(((SUM(BE126:BE189))*I35),2)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44</v>
      </c>
      <c r="F36" s="163">
        <f>ROUND((SUM(BF126:BF189)),2)</f>
        <v>0</v>
      </c>
      <c r="G36" s="38"/>
      <c r="H36" s="38"/>
      <c r="I36" s="164">
        <v>0.15</v>
      </c>
      <c r="J36" s="163">
        <f>ROUND(((SUM(BF126:BF189))*I36),2)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ROUND((SUM(BG126:BG189)),2)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46</v>
      </c>
      <c r="F38" s="163">
        <f>ROUND((SUM(BH126:BH189)),2)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47</v>
      </c>
      <c r="F39" s="163">
        <f>ROUND((SUM(BI126:BI189)),2)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VN Skalice - rekonstrukce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717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718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8.3 - SO 1.8.3 Odpadní koryto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Sebranice u Boskovic, Skalice n. Svitavou</v>
      </c>
      <c r="G91" s="40"/>
      <c r="H91" s="40"/>
      <c r="I91" s="32" t="s">
        <v>24</v>
      </c>
      <c r="J91" s="79" t="str">
        <f>IF(J14="","",J14)</f>
        <v>29. 9. 2022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26</v>
      </c>
      <c r="D93" s="40"/>
      <c r="E93" s="40"/>
      <c r="F93" s="27" t="str">
        <f>E17</f>
        <v>Povodí Moravy,s.p., Dřevařská 11, 602 00 Brno</v>
      </c>
      <c r="G93" s="40"/>
      <c r="H93" s="40"/>
      <c r="I93" s="32" t="s">
        <v>32</v>
      </c>
      <c r="J93" s="36" t="str">
        <f>E23</f>
        <v>Šindlar s.r.o., Na Brně 372/2a,500 06 Hradec Král.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Ing. Jakub Kološ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126</v>
      </c>
      <c r="D96" s="185"/>
      <c r="E96" s="185"/>
      <c r="F96" s="185"/>
      <c r="G96" s="185"/>
      <c r="H96" s="185"/>
      <c r="I96" s="185"/>
      <c r="J96" s="186" t="s">
        <v>127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128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129</v>
      </c>
    </row>
    <row r="99" spans="1:31" s="9" customFormat="1" ht="24.95" customHeight="1">
      <c r="A99" s="9"/>
      <c r="B99" s="188"/>
      <c r="C99" s="189"/>
      <c r="D99" s="190" t="s">
        <v>130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131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381</v>
      </c>
      <c r="E101" s="196"/>
      <c r="F101" s="196"/>
      <c r="G101" s="196"/>
      <c r="H101" s="196"/>
      <c r="I101" s="196"/>
      <c r="J101" s="197">
        <f>J148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133</v>
      </c>
      <c r="E102" s="196"/>
      <c r="F102" s="196"/>
      <c r="G102" s="196"/>
      <c r="H102" s="196"/>
      <c r="I102" s="196"/>
      <c r="J102" s="197">
        <f>J162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382</v>
      </c>
      <c r="E103" s="196"/>
      <c r="F103" s="196"/>
      <c r="G103" s="196"/>
      <c r="H103" s="196"/>
      <c r="I103" s="196"/>
      <c r="J103" s="197">
        <f>J183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136</v>
      </c>
      <c r="E104" s="196"/>
      <c r="F104" s="196"/>
      <c r="G104" s="196"/>
      <c r="H104" s="196"/>
      <c r="I104" s="196"/>
      <c r="J104" s="197">
        <f>J187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137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3" t="str">
        <f>E7</f>
        <v>VN Skalice - rekonstrukce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122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3" t="s">
        <v>717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718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8.3 - SO 1.8.3 Odpadní koryto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22</v>
      </c>
      <c r="D120" s="40"/>
      <c r="E120" s="40"/>
      <c r="F120" s="27" t="str">
        <f>F14</f>
        <v>Sebranice u Boskovic, Skalice n. Svitavou</v>
      </c>
      <c r="G120" s="40"/>
      <c r="H120" s="40"/>
      <c r="I120" s="32" t="s">
        <v>24</v>
      </c>
      <c r="J120" s="79" t="str">
        <f>IF(J14="","",J14)</f>
        <v>29. 9. 2022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26</v>
      </c>
      <c r="D122" s="40"/>
      <c r="E122" s="40"/>
      <c r="F122" s="27" t="str">
        <f>E17</f>
        <v>Povodí Moravy,s.p., Dřevařská 11, 602 00 Brno</v>
      </c>
      <c r="G122" s="40"/>
      <c r="H122" s="40"/>
      <c r="I122" s="32" t="s">
        <v>32</v>
      </c>
      <c r="J122" s="36" t="str">
        <f>E23</f>
        <v>Šindlar s.r.o., Na Brně 372/2a,500 06 Hradec Král.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30</v>
      </c>
      <c r="D123" s="40"/>
      <c r="E123" s="40"/>
      <c r="F123" s="27" t="str">
        <f>IF(E20="","",E20)</f>
        <v>Vyplň údaj</v>
      </c>
      <c r="G123" s="40"/>
      <c r="H123" s="40"/>
      <c r="I123" s="32" t="s">
        <v>35</v>
      </c>
      <c r="J123" s="36" t="str">
        <f>E26</f>
        <v>Ing. Jakub Kološ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9"/>
      <c r="B125" s="200"/>
      <c r="C125" s="201" t="s">
        <v>138</v>
      </c>
      <c r="D125" s="202" t="s">
        <v>63</v>
      </c>
      <c r="E125" s="202" t="s">
        <v>59</v>
      </c>
      <c r="F125" s="202" t="s">
        <v>60</v>
      </c>
      <c r="G125" s="202" t="s">
        <v>139</v>
      </c>
      <c r="H125" s="202" t="s">
        <v>140</v>
      </c>
      <c r="I125" s="202" t="s">
        <v>141</v>
      </c>
      <c r="J125" s="202" t="s">
        <v>127</v>
      </c>
      <c r="K125" s="203" t="s">
        <v>142</v>
      </c>
      <c r="L125" s="204"/>
      <c r="M125" s="100" t="s">
        <v>1</v>
      </c>
      <c r="N125" s="101" t="s">
        <v>42</v>
      </c>
      <c r="O125" s="101" t="s">
        <v>143</v>
      </c>
      <c r="P125" s="101" t="s">
        <v>144</v>
      </c>
      <c r="Q125" s="101" t="s">
        <v>145</v>
      </c>
      <c r="R125" s="101" t="s">
        <v>146</v>
      </c>
      <c r="S125" s="101" t="s">
        <v>147</v>
      </c>
      <c r="T125" s="102" t="s">
        <v>148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8"/>
      <c r="B126" s="39"/>
      <c r="C126" s="107" t="s">
        <v>149</v>
      </c>
      <c r="D126" s="40"/>
      <c r="E126" s="40"/>
      <c r="F126" s="40"/>
      <c r="G126" s="40"/>
      <c r="H126" s="40"/>
      <c r="I126" s="40"/>
      <c r="J126" s="205">
        <f>BK126</f>
        <v>0</v>
      </c>
      <c r="K126" s="40"/>
      <c r="L126" s="44"/>
      <c r="M126" s="103"/>
      <c r="N126" s="206"/>
      <c r="O126" s="104"/>
      <c r="P126" s="207">
        <f>P127</f>
        <v>0</v>
      </c>
      <c r="Q126" s="104"/>
      <c r="R126" s="207">
        <f>R127</f>
        <v>79.53578399999999</v>
      </c>
      <c r="S126" s="104"/>
      <c r="T126" s="208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77</v>
      </c>
      <c r="AU126" s="17" t="s">
        <v>129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77</v>
      </c>
      <c r="E127" s="213" t="s">
        <v>150</v>
      </c>
      <c r="F127" s="213" t="s">
        <v>151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P128+P148+P162+P183+P187</f>
        <v>0</v>
      </c>
      <c r="Q127" s="218"/>
      <c r="R127" s="219">
        <f>R128+R148+R162+R183+R187</f>
        <v>79.53578399999999</v>
      </c>
      <c r="S127" s="218"/>
      <c r="T127" s="220">
        <f>T128+T148+T162+T183+T187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83</v>
      </c>
      <c r="AT127" s="222" t="s">
        <v>77</v>
      </c>
      <c r="AU127" s="222" t="s">
        <v>78</v>
      </c>
      <c r="AY127" s="221" t="s">
        <v>152</v>
      </c>
      <c r="BK127" s="223">
        <f>BK128+BK148+BK162+BK183+BK187</f>
        <v>0</v>
      </c>
    </row>
    <row r="128" spans="1:63" s="12" customFormat="1" ht="22.8" customHeight="1">
      <c r="A128" s="12"/>
      <c r="B128" s="210"/>
      <c r="C128" s="211"/>
      <c r="D128" s="212" t="s">
        <v>77</v>
      </c>
      <c r="E128" s="224" t="s">
        <v>83</v>
      </c>
      <c r="F128" s="224" t="s">
        <v>153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SUM(P129:P147)</f>
        <v>0</v>
      </c>
      <c r="Q128" s="218"/>
      <c r="R128" s="219">
        <f>SUM(R129:R147)</f>
        <v>0.00012</v>
      </c>
      <c r="S128" s="218"/>
      <c r="T128" s="220">
        <f>SUM(T129:T147)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83</v>
      </c>
      <c r="AT128" s="222" t="s">
        <v>77</v>
      </c>
      <c r="AU128" s="222" t="s">
        <v>83</v>
      </c>
      <c r="AY128" s="221" t="s">
        <v>152</v>
      </c>
      <c r="BK128" s="223">
        <f>SUM(BK129:BK147)</f>
        <v>0</v>
      </c>
    </row>
    <row r="129" spans="1:65" s="2" customFormat="1" ht="62.7" customHeight="1">
      <c r="A129" s="38"/>
      <c r="B129" s="39"/>
      <c r="C129" s="226" t="s">
        <v>83</v>
      </c>
      <c r="D129" s="226" t="s">
        <v>154</v>
      </c>
      <c r="E129" s="227" t="s">
        <v>734</v>
      </c>
      <c r="F129" s="228" t="s">
        <v>735</v>
      </c>
      <c r="G129" s="229" t="s">
        <v>166</v>
      </c>
      <c r="H129" s="230">
        <v>40</v>
      </c>
      <c r="I129" s="231"/>
      <c r="J129" s="232">
        <f>ROUND(I129*H129,2)</f>
        <v>0</v>
      </c>
      <c r="K129" s="228" t="s">
        <v>158</v>
      </c>
      <c r="L129" s="44"/>
      <c r="M129" s="233" t="s">
        <v>1</v>
      </c>
      <c r="N129" s="234" t="s">
        <v>43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93</v>
      </c>
      <c r="AT129" s="237" t="s">
        <v>154</v>
      </c>
      <c r="AU129" s="237" t="s">
        <v>87</v>
      </c>
      <c r="AY129" s="17" t="s">
        <v>152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93</v>
      </c>
      <c r="BM129" s="237" t="s">
        <v>762</v>
      </c>
    </row>
    <row r="130" spans="1:47" s="2" customFormat="1" ht="12">
      <c r="A130" s="38"/>
      <c r="B130" s="39"/>
      <c r="C130" s="40"/>
      <c r="D130" s="239" t="s">
        <v>160</v>
      </c>
      <c r="E130" s="40"/>
      <c r="F130" s="240" t="s">
        <v>737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160</v>
      </c>
      <c r="AU130" s="17" t="s">
        <v>87</v>
      </c>
    </row>
    <row r="131" spans="1:51" s="13" customFormat="1" ht="12">
      <c r="A131" s="13"/>
      <c r="B131" s="244"/>
      <c r="C131" s="245"/>
      <c r="D131" s="246" t="s">
        <v>162</v>
      </c>
      <c r="E131" s="247" t="s">
        <v>1</v>
      </c>
      <c r="F131" s="248" t="s">
        <v>738</v>
      </c>
      <c r="G131" s="245"/>
      <c r="H131" s="249">
        <v>40</v>
      </c>
      <c r="I131" s="250"/>
      <c r="J131" s="245"/>
      <c r="K131" s="245"/>
      <c r="L131" s="251"/>
      <c r="M131" s="252"/>
      <c r="N131" s="253"/>
      <c r="O131" s="253"/>
      <c r="P131" s="253"/>
      <c r="Q131" s="253"/>
      <c r="R131" s="253"/>
      <c r="S131" s="253"/>
      <c r="T131" s="25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5" t="s">
        <v>162</v>
      </c>
      <c r="AU131" s="255" t="s">
        <v>87</v>
      </c>
      <c r="AV131" s="13" t="s">
        <v>87</v>
      </c>
      <c r="AW131" s="13" t="s">
        <v>34</v>
      </c>
      <c r="AX131" s="13" t="s">
        <v>83</v>
      </c>
      <c r="AY131" s="255" t="s">
        <v>152</v>
      </c>
    </row>
    <row r="132" spans="1:65" s="2" customFormat="1" ht="33" customHeight="1">
      <c r="A132" s="38"/>
      <c r="B132" s="39"/>
      <c r="C132" s="226" t="s">
        <v>87</v>
      </c>
      <c r="D132" s="226" t="s">
        <v>154</v>
      </c>
      <c r="E132" s="227" t="s">
        <v>194</v>
      </c>
      <c r="F132" s="228" t="s">
        <v>763</v>
      </c>
      <c r="G132" s="229" t="s">
        <v>180</v>
      </c>
      <c r="H132" s="230">
        <v>72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43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93</v>
      </c>
      <c r="AT132" s="237" t="s">
        <v>154</v>
      </c>
      <c r="AU132" s="237" t="s">
        <v>87</v>
      </c>
      <c r="AY132" s="17" t="s">
        <v>152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93</v>
      </c>
      <c r="BM132" s="237" t="s">
        <v>764</v>
      </c>
    </row>
    <row r="133" spans="1:47" s="2" customFormat="1" ht="12">
      <c r="A133" s="38"/>
      <c r="B133" s="39"/>
      <c r="C133" s="40"/>
      <c r="D133" s="246" t="s">
        <v>197</v>
      </c>
      <c r="E133" s="40"/>
      <c r="F133" s="287" t="s">
        <v>757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197</v>
      </c>
      <c r="AU133" s="17" t="s">
        <v>87</v>
      </c>
    </row>
    <row r="134" spans="1:51" s="13" customFormat="1" ht="12">
      <c r="A134" s="13"/>
      <c r="B134" s="244"/>
      <c r="C134" s="245"/>
      <c r="D134" s="246" t="s">
        <v>162</v>
      </c>
      <c r="E134" s="247" t="s">
        <v>1</v>
      </c>
      <c r="F134" s="248" t="s">
        <v>740</v>
      </c>
      <c r="G134" s="245"/>
      <c r="H134" s="249">
        <v>72</v>
      </c>
      <c r="I134" s="250"/>
      <c r="J134" s="245"/>
      <c r="K134" s="245"/>
      <c r="L134" s="251"/>
      <c r="M134" s="252"/>
      <c r="N134" s="253"/>
      <c r="O134" s="253"/>
      <c r="P134" s="253"/>
      <c r="Q134" s="253"/>
      <c r="R134" s="253"/>
      <c r="S134" s="253"/>
      <c r="T134" s="25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5" t="s">
        <v>162</v>
      </c>
      <c r="AU134" s="255" t="s">
        <v>87</v>
      </c>
      <c r="AV134" s="13" t="s">
        <v>87</v>
      </c>
      <c r="AW134" s="13" t="s">
        <v>34</v>
      </c>
      <c r="AX134" s="13" t="s">
        <v>83</v>
      </c>
      <c r="AY134" s="255" t="s">
        <v>152</v>
      </c>
    </row>
    <row r="135" spans="1:65" s="2" customFormat="1" ht="37.8" customHeight="1">
      <c r="A135" s="38"/>
      <c r="B135" s="39"/>
      <c r="C135" s="226" t="s">
        <v>90</v>
      </c>
      <c r="D135" s="226" t="s">
        <v>154</v>
      </c>
      <c r="E135" s="227" t="s">
        <v>640</v>
      </c>
      <c r="F135" s="228" t="s">
        <v>641</v>
      </c>
      <c r="G135" s="229" t="s">
        <v>351</v>
      </c>
      <c r="H135" s="230">
        <v>2</v>
      </c>
      <c r="I135" s="231"/>
      <c r="J135" s="232">
        <f>ROUND(I135*H135,2)</f>
        <v>0</v>
      </c>
      <c r="K135" s="228" t="s">
        <v>158</v>
      </c>
      <c r="L135" s="44"/>
      <c r="M135" s="233" t="s">
        <v>1</v>
      </c>
      <c r="N135" s="234" t="s">
        <v>43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93</v>
      </c>
      <c r="AT135" s="237" t="s">
        <v>154</v>
      </c>
      <c r="AU135" s="237" t="s">
        <v>87</v>
      </c>
      <c r="AY135" s="17" t="s">
        <v>152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93</v>
      </c>
      <c r="BM135" s="237" t="s">
        <v>765</v>
      </c>
    </row>
    <row r="136" spans="1:47" s="2" customFormat="1" ht="12">
      <c r="A136" s="38"/>
      <c r="B136" s="39"/>
      <c r="C136" s="40"/>
      <c r="D136" s="239" t="s">
        <v>160</v>
      </c>
      <c r="E136" s="40"/>
      <c r="F136" s="240" t="s">
        <v>643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160</v>
      </c>
      <c r="AU136" s="17" t="s">
        <v>87</v>
      </c>
    </row>
    <row r="137" spans="1:51" s="13" customFormat="1" ht="12">
      <c r="A137" s="13"/>
      <c r="B137" s="244"/>
      <c r="C137" s="245"/>
      <c r="D137" s="246" t="s">
        <v>162</v>
      </c>
      <c r="E137" s="247" t="s">
        <v>1</v>
      </c>
      <c r="F137" s="248" t="s">
        <v>766</v>
      </c>
      <c r="G137" s="245"/>
      <c r="H137" s="249">
        <v>2</v>
      </c>
      <c r="I137" s="250"/>
      <c r="J137" s="245"/>
      <c r="K137" s="245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162</v>
      </c>
      <c r="AU137" s="255" t="s">
        <v>87</v>
      </c>
      <c r="AV137" s="13" t="s">
        <v>87</v>
      </c>
      <c r="AW137" s="13" t="s">
        <v>34</v>
      </c>
      <c r="AX137" s="13" t="s">
        <v>83</v>
      </c>
      <c r="AY137" s="255" t="s">
        <v>152</v>
      </c>
    </row>
    <row r="138" spans="1:65" s="2" customFormat="1" ht="37.8" customHeight="1">
      <c r="A138" s="38"/>
      <c r="B138" s="39"/>
      <c r="C138" s="226" t="s">
        <v>93</v>
      </c>
      <c r="D138" s="226" t="s">
        <v>154</v>
      </c>
      <c r="E138" s="227" t="s">
        <v>645</v>
      </c>
      <c r="F138" s="228" t="s">
        <v>646</v>
      </c>
      <c r="G138" s="229" t="s">
        <v>351</v>
      </c>
      <c r="H138" s="230">
        <v>2</v>
      </c>
      <c r="I138" s="231"/>
      <c r="J138" s="232">
        <f>ROUND(I138*H138,2)</f>
        <v>0</v>
      </c>
      <c r="K138" s="228" t="s">
        <v>158</v>
      </c>
      <c r="L138" s="44"/>
      <c r="M138" s="233" t="s">
        <v>1</v>
      </c>
      <c r="N138" s="234" t="s">
        <v>43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93</v>
      </c>
      <c r="AT138" s="237" t="s">
        <v>154</v>
      </c>
      <c r="AU138" s="237" t="s">
        <v>87</v>
      </c>
      <c r="AY138" s="17" t="s">
        <v>152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93</v>
      </c>
      <c r="BM138" s="237" t="s">
        <v>767</v>
      </c>
    </row>
    <row r="139" spans="1:47" s="2" customFormat="1" ht="12">
      <c r="A139" s="38"/>
      <c r="B139" s="39"/>
      <c r="C139" s="40"/>
      <c r="D139" s="239" t="s">
        <v>160</v>
      </c>
      <c r="E139" s="40"/>
      <c r="F139" s="240" t="s">
        <v>648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160</v>
      </c>
      <c r="AU139" s="17" t="s">
        <v>87</v>
      </c>
    </row>
    <row r="140" spans="1:51" s="13" customFormat="1" ht="12">
      <c r="A140" s="13"/>
      <c r="B140" s="244"/>
      <c r="C140" s="245"/>
      <c r="D140" s="246" t="s">
        <v>162</v>
      </c>
      <c r="E140" s="247" t="s">
        <v>1</v>
      </c>
      <c r="F140" s="248" t="s">
        <v>87</v>
      </c>
      <c r="G140" s="245"/>
      <c r="H140" s="249">
        <v>2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162</v>
      </c>
      <c r="AU140" s="255" t="s">
        <v>87</v>
      </c>
      <c r="AV140" s="13" t="s">
        <v>87</v>
      </c>
      <c r="AW140" s="13" t="s">
        <v>34</v>
      </c>
      <c r="AX140" s="13" t="s">
        <v>83</v>
      </c>
      <c r="AY140" s="255" t="s">
        <v>152</v>
      </c>
    </row>
    <row r="141" spans="1:65" s="2" customFormat="1" ht="24.15" customHeight="1">
      <c r="A141" s="38"/>
      <c r="B141" s="39"/>
      <c r="C141" s="267" t="s">
        <v>96</v>
      </c>
      <c r="D141" s="267" t="s">
        <v>177</v>
      </c>
      <c r="E141" s="268" t="s">
        <v>768</v>
      </c>
      <c r="F141" s="269" t="s">
        <v>769</v>
      </c>
      <c r="G141" s="270" t="s">
        <v>351</v>
      </c>
      <c r="H141" s="271">
        <v>2</v>
      </c>
      <c r="I141" s="272"/>
      <c r="J141" s="273">
        <f>ROUND(I141*H141,2)</f>
        <v>0</v>
      </c>
      <c r="K141" s="269" t="s">
        <v>1</v>
      </c>
      <c r="L141" s="274"/>
      <c r="M141" s="275" t="s">
        <v>1</v>
      </c>
      <c r="N141" s="276" t="s">
        <v>43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105</v>
      </c>
      <c r="AT141" s="237" t="s">
        <v>177</v>
      </c>
      <c r="AU141" s="237" t="s">
        <v>87</v>
      </c>
      <c r="AY141" s="17" t="s">
        <v>152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93</v>
      </c>
      <c r="BM141" s="237" t="s">
        <v>770</v>
      </c>
    </row>
    <row r="142" spans="1:51" s="13" customFormat="1" ht="12">
      <c r="A142" s="13"/>
      <c r="B142" s="244"/>
      <c r="C142" s="245"/>
      <c r="D142" s="246" t="s">
        <v>162</v>
      </c>
      <c r="E142" s="247" t="s">
        <v>1</v>
      </c>
      <c r="F142" s="248" t="s">
        <v>87</v>
      </c>
      <c r="G142" s="245"/>
      <c r="H142" s="249">
        <v>2</v>
      </c>
      <c r="I142" s="250"/>
      <c r="J142" s="245"/>
      <c r="K142" s="245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162</v>
      </c>
      <c r="AU142" s="255" t="s">
        <v>87</v>
      </c>
      <c r="AV142" s="13" t="s">
        <v>87</v>
      </c>
      <c r="AW142" s="13" t="s">
        <v>34</v>
      </c>
      <c r="AX142" s="13" t="s">
        <v>83</v>
      </c>
      <c r="AY142" s="255" t="s">
        <v>152</v>
      </c>
    </row>
    <row r="143" spans="1:65" s="2" customFormat="1" ht="24.15" customHeight="1">
      <c r="A143" s="38"/>
      <c r="B143" s="39"/>
      <c r="C143" s="226" t="s">
        <v>99</v>
      </c>
      <c r="D143" s="226" t="s">
        <v>154</v>
      </c>
      <c r="E143" s="227" t="s">
        <v>652</v>
      </c>
      <c r="F143" s="228" t="s">
        <v>653</v>
      </c>
      <c r="G143" s="229" t="s">
        <v>351</v>
      </c>
      <c r="H143" s="230">
        <v>2</v>
      </c>
      <c r="I143" s="231"/>
      <c r="J143" s="232">
        <f>ROUND(I143*H143,2)</f>
        <v>0</v>
      </c>
      <c r="K143" s="228" t="s">
        <v>158</v>
      </c>
      <c r="L143" s="44"/>
      <c r="M143" s="233" t="s">
        <v>1</v>
      </c>
      <c r="N143" s="234" t="s">
        <v>43</v>
      </c>
      <c r="O143" s="91"/>
      <c r="P143" s="235">
        <f>O143*H143</f>
        <v>0</v>
      </c>
      <c r="Q143" s="235">
        <v>6E-05</v>
      </c>
      <c r="R143" s="235">
        <f>Q143*H143</f>
        <v>0.00012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93</v>
      </c>
      <c r="AT143" s="237" t="s">
        <v>154</v>
      </c>
      <c r="AU143" s="237" t="s">
        <v>87</v>
      </c>
      <c r="AY143" s="17" t="s">
        <v>152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93</v>
      </c>
      <c r="BM143" s="237" t="s">
        <v>771</v>
      </c>
    </row>
    <row r="144" spans="1:47" s="2" customFormat="1" ht="12">
      <c r="A144" s="38"/>
      <c r="B144" s="39"/>
      <c r="C144" s="40"/>
      <c r="D144" s="239" t="s">
        <v>160</v>
      </c>
      <c r="E144" s="40"/>
      <c r="F144" s="240" t="s">
        <v>655</v>
      </c>
      <c r="G144" s="40"/>
      <c r="H144" s="40"/>
      <c r="I144" s="241"/>
      <c r="J144" s="40"/>
      <c r="K144" s="40"/>
      <c r="L144" s="44"/>
      <c r="M144" s="242"/>
      <c r="N144" s="24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160</v>
      </c>
      <c r="AU144" s="17" t="s">
        <v>87</v>
      </c>
    </row>
    <row r="145" spans="1:51" s="13" customFormat="1" ht="12">
      <c r="A145" s="13"/>
      <c r="B145" s="244"/>
      <c r="C145" s="245"/>
      <c r="D145" s="246" t="s">
        <v>162</v>
      </c>
      <c r="E145" s="247" t="s">
        <v>1</v>
      </c>
      <c r="F145" s="248" t="s">
        <v>87</v>
      </c>
      <c r="G145" s="245"/>
      <c r="H145" s="249">
        <v>2</v>
      </c>
      <c r="I145" s="250"/>
      <c r="J145" s="245"/>
      <c r="K145" s="245"/>
      <c r="L145" s="251"/>
      <c r="M145" s="252"/>
      <c r="N145" s="253"/>
      <c r="O145" s="253"/>
      <c r="P145" s="253"/>
      <c r="Q145" s="253"/>
      <c r="R145" s="253"/>
      <c r="S145" s="253"/>
      <c r="T145" s="25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162</v>
      </c>
      <c r="AU145" s="255" t="s">
        <v>87</v>
      </c>
      <c r="AV145" s="13" t="s">
        <v>87</v>
      </c>
      <c r="AW145" s="13" t="s">
        <v>34</v>
      </c>
      <c r="AX145" s="13" t="s">
        <v>83</v>
      </c>
      <c r="AY145" s="255" t="s">
        <v>152</v>
      </c>
    </row>
    <row r="146" spans="1:65" s="2" customFormat="1" ht="21.75" customHeight="1">
      <c r="A146" s="38"/>
      <c r="B146" s="39"/>
      <c r="C146" s="267" t="s">
        <v>102</v>
      </c>
      <c r="D146" s="267" t="s">
        <v>177</v>
      </c>
      <c r="E146" s="268" t="s">
        <v>656</v>
      </c>
      <c r="F146" s="269" t="s">
        <v>657</v>
      </c>
      <c r="G146" s="270" t="s">
        <v>351</v>
      </c>
      <c r="H146" s="271">
        <v>2</v>
      </c>
      <c r="I146" s="272"/>
      <c r="J146" s="273">
        <f>ROUND(I146*H146,2)</f>
        <v>0</v>
      </c>
      <c r="K146" s="269" t="s">
        <v>158</v>
      </c>
      <c r="L146" s="274"/>
      <c r="M146" s="275" t="s">
        <v>1</v>
      </c>
      <c r="N146" s="276" t="s">
        <v>43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105</v>
      </c>
      <c r="AT146" s="237" t="s">
        <v>177</v>
      </c>
      <c r="AU146" s="237" t="s">
        <v>87</v>
      </c>
      <c r="AY146" s="17" t="s">
        <v>152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93</v>
      </c>
      <c r="BM146" s="237" t="s">
        <v>772</v>
      </c>
    </row>
    <row r="147" spans="1:51" s="13" customFormat="1" ht="12">
      <c r="A147" s="13"/>
      <c r="B147" s="244"/>
      <c r="C147" s="245"/>
      <c r="D147" s="246" t="s">
        <v>162</v>
      </c>
      <c r="E147" s="247" t="s">
        <v>1</v>
      </c>
      <c r="F147" s="248" t="s">
        <v>773</v>
      </c>
      <c r="G147" s="245"/>
      <c r="H147" s="249">
        <v>2</v>
      </c>
      <c r="I147" s="250"/>
      <c r="J147" s="245"/>
      <c r="K147" s="245"/>
      <c r="L147" s="251"/>
      <c r="M147" s="252"/>
      <c r="N147" s="253"/>
      <c r="O147" s="253"/>
      <c r="P147" s="253"/>
      <c r="Q147" s="253"/>
      <c r="R147" s="253"/>
      <c r="S147" s="253"/>
      <c r="T147" s="25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5" t="s">
        <v>162</v>
      </c>
      <c r="AU147" s="255" t="s">
        <v>87</v>
      </c>
      <c r="AV147" s="13" t="s">
        <v>87</v>
      </c>
      <c r="AW147" s="13" t="s">
        <v>34</v>
      </c>
      <c r="AX147" s="13" t="s">
        <v>83</v>
      </c>
      <c r="AY147" s="255" t="s">
        <v>152</v>
      </c>
    </row>
    <row r="148" spans="1:63" s="12" customFormat="1" ht="22.8" customHeight="1">
      <c r="A148" s="12"/>
      <c r="B148" s="210"/>
      <c r="C148" s="211"/>
      <c r="D148" s="212" t="s">
        <v>77</v>
      </c>
      <c r="E148" s="224" t="s">
        <v>90</v>
      </c>
      <c r="F148" s="224" t="s">
        <v>408</v>
      </c>
      <c r="G148" s="211"/>
      <c r="H148" s="211"/>
      <c r="I148" s="214"/>
      <c r="J148" s="225">
        <f>BK148</f>
        <v>0</v>
      </c>
      <c r="K148" s="211"/>
      <c r="L148" s="216"/>
      <c r="M148" s="217"/>
      <c r="N148" s="218"/>
      <c r="O148" s="218"/>
      <c r="P148" s="219">
        <f>SUM(P149:P161)</f>
        <v>0</v>
      </c>
      <c r="Q148" s="218"/>
      <c r="R148" s="219">
        <f>SUM(R149:R161)</f>
        <v>0</v>
      </c>
      <c r="S148" s="218"/>
      <c r="T148" s="220">
        <f>SUM(T149:T161)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1" t="s">
        <v>83</v>
      </c>
      <c r="AT148" s="222" t="s">
        <v>77</v>
      </c>
      <c r="AU148" s="222" t="s">
        <v>83</v>
      </c>
      <c r="AY148" s="221" t="s">
        <v>152</v>
      </c>
      <c r="BK148" s="223">
        <f>SUM(BK149:BK161)</f>
        <v>0</v>
      </c>
    </row>
    <row r="149" spans="1:65" s="2" customFormat="1" ht="16.5" customHeight="1">
      <c r="A149" s="38"/>
      <c r="B149" s="39"/>
      <c r="C149" s="226" t="s">
        <v>105</v>
      </c>
      <c r="D149" s="226" t="s">
        <v>154</v>
      </c>
      <c r="E149" s="227" t="s">
        <v>774</v>
      </c>
      <c r="F149" s="228" t="s">
        <v>775</v>
      </c>
      <c r="G149" s="229" t="s">
        <v>351</v>
      </c>
      <c r="H149" s="230">
        <v>2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43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93</v>
      </c>
      <c r="AT149" s="237" t="s">
        <v>154</v>
      </c>
      <c r="AU149" s="237" t="s">
        <v>87</v>
      </c>
      <c r="AY149" s="17" t="s">
        <v>152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93</v>
      </c>
      <c r="BM149" s="237" t="s">
        <v>776</v>
      </c>
    </row>
    <row r="150" spans="1:65" s="2" customFormat="1" ht="76.35" customHeight="1">
      <c r="A150" s="38"/>
      <c r="B150" s="39"/>
      <c r="C150" s="226" t="s">
        <v>118</v>
      </c>
      <c r="D150" s="226" t="s">
        <v>154</v>
      </c>
      <c r="E150" s="227" t="s">
        <v>417</v>
      </c>
      <c r="F150" s="228" t="s">
        <v>418</v>
      </c>
      <c r="G150" s="229" t="s">
        <v>166</v>
      </c>
      <c r="H150" s="230">
        <v>6.8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43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93</v>
      </c>
      <c r="AT150" s="237" t="s">
        <v>154</v>
      </c>
      <c r="AU150" s="237" t="s">
        <v>87</v>
      </c>
      <c r="AY150" s="17" t="s">
        <v>152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93</v>
      </c>
      <c r="BM150" s="237" t="s">
        <v>777</v>
      </c>
    </row>
    <row r="151" spans="1:51" s="13" customFormat="1" ht="12">
      <c r="A151" s="13"/>
      <c r="B151" s="244"/>
      <c r="C151" s="245"/>
      <c r="D151" s="246" t="s">
        <v>162</v>
      </c>
      <c r="E151" s="247" t="s">
        <v>1</v>
      </c>
      <c r="F151" s="248" t="s">
        <v>778</v>
      </c>
      <c r="G151" s="245"/>
      <c r="H151" s="249">
        <v>6.8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162</v>
      </c>
      <c r="AU151" s="255" t="s">
        <v>87</v>
      </c>
      <c r="AV151" s="13" t="s">
        <v>87</v>
      </c>
      <c r="AW151" s="13" t="s">
        <v>34</v>
      </c>
      <c r="AX151" s="13" t="s">
        <v>83</v>
      </c>
      <c r="AY151" s="255" t="s">
        <v>152</v>
      </c>
    </row>
    <row r="152" spans="1:65" s="2" customFormat="1" ht="76.35" customHeight="1">
      <c r="A152" s="38"/>
      <c r="B152" s="39"/>
      <c r="C152" s="226" t="s">
        <v>223</v>
      </c>
      <c r="D152" s="226" t="s">
        <v>154</v>
      </c>
      <c r="E152" s="227" t="s">
        <v>779</v>
      </c>
      <c r="F152" s="228" t="s">
        <v>780</v>
      </c>
      <c r="G152" s="229" t="s">
        <v>157</v>
      </c>
      <c r="H152" s="230">
        <v>20.8</v>
      </c>
      <c r="I152" s="231"/>
      <c r="J152" s="232">
        <f>ROUND(I152*H152,2)</f>
        <v>0</v>
      </c>
      <c r="K152" s="228" t="s">
        <v>158</v>
      </c>
      <c r="L152" s="44"/>
      <c r="M152" s="233" t="s">
        <v>1</v>
      </c>
      <c r="N152" s="234" t="s">
        <v>43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93</v>
      </c>
      <c r="AT152" s="237" t="s">
        <v>154</v>
      </c>
      <c r="AU152" s="237" t="s">
        <v>87</v>
      </c>
      <c r="AY152" s="17" t="s">
        <v>152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93</v>
      </c>
      <c r="BM152" s="237" t="s">
        <v>781</v>
      </c>
    </row>
    <row r="153" spans="1:47" s="2" customFormat="1" ht="12">
      <c r="A153" s="38"/>
      <c r="B153" s="39"/>
      <c r="C153" s="40"/>
      <c r="D153" s="239" t="s">
        <v>160</v>
      </c>
      <c r="E153" s="40"/>
      <c r="F153" s="240" t="s">
        <v>782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160</v>
      </c>
      <c r="AU153" s="17" t="s">
        <v>87</v>
      </c>
    </row>
    <row r="154" spans="1:65" s="2" customFormat="1" ht="76.35" customHeight="1">
      <c r="A154" s="38"/>
      <c r="B154" s="39"/>
      <c r="C154" s="226" t="s">
        <v>228</v>
      </c>
      <c r="D154" s="226" t="s">
        <v>154</v>
      </c>
      <c r="E154" s="227" t="s">
        <v>783</v>
      </c>
      <c r="F154" s="228" t="s">
        <v>784</v>
      </c>
      <c r="G154" s="229" t="s">
        <v>157</v>
      </c>
      <c r="H154" s="230">
        <v>20.8</v>
      </c>
      <c r="I154" s="231"/>
      <c r="J154" s="232">
        <f>ROUND(I154*H154,2)</f>
        <v>0</v>
      </c>
      <c r="K154" s="228" t="s">
        <v>158</v>
      </c>
      <c r="L154" s="44"/>
      <c r="M154" s="233" t="s">
        <v>1</v>
      </c>
      <c r="N154" s="234" t="s">
        <v>43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93</v>
      </c>
      <c r="AT154" s="237" t="s">
        <v>154</v>
      </c>
      <c r="AU154" s="237" t="s">
        <v>87</v>
      </c>
      <c r="AY154" s="17" t="s">
        <v>152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93</v>
      </c>
      <c r="BM154" s="237" t="s">
        <v>785</v>
      </c>
    </row>
    <row r="155" spans="1:47" s="2" customFormat="1" ht="12">
      <c r="A155" s="38"/>
      <c r="B155" s="39"/>
      <c r="C155" s="40"/>
      <c r="D155" s="239" t="s">
        <v>160</v>
      </c>
      <c r="E155" s="40"/>
      <c r="F155" s="240" t="s">
        <v>786</v>
      </c>
      <c r="G155" s="40"/>
      <c r="H155" s="40"/>
      <c r="I155" s="241"/>
      <c r="J155" s="40"/>
      <c r="K155" s="40"/>
      <c r="L155" s="44"/>
      <c r="M155" s="242"/>
      <c r="N155" s="24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160</v>
      </c>
      <c r="AU155" s="17" t="s">
        <v>87</v>
      </c>
    </row>
    <row r="156" spans="1:65" s="2" customFormat="1" ht="21.75" customHeight="1">
      <c r="A156" s="38"/>
      <c r="B156" s="39"/>
      <c r="C156" s="267" t="s">
        <v>234</v>
      </c>
      <c r="D156" s="267" t="s">
        <v>177</v>
      </c>
      <c r="E156" s="268" t="s">
        <v>787</v>
      </c>
      <c r="F156" s="269" t="s">
        <v>788</v>
      </c>
      <c r="G156" s="270" t="s">
        <v>180</v>
      </c>
      <c r="H156" s="271">
        <v>0.09</v>
      </c>
      <c r="I156" s="272"/>
      <c r="J156" s="273">
        <f>ROUND(I156*H156,2)</f>
        <v>0</v>
      </c>
      <c r="K156" s="269" t="s">
        <v>1</v>
      </c>
      <c r="L156" s="274"/>
      <c r="M156" s="275" t="s">
        <v>1</v>
      </c>
      <c r="N156" s="276" t="s">
        <v>43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105</v>
      </c>
      <c r="AT156" s="237" t="s">
        <v>177</v>
      </c>
      <c r="AU156" s="237" t="s">
        <v>87</v>
      </c>
      <c r="AY156" s="17" t="s">
        <v>152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93</v>
      </c>
      <c r="BM156" s="237" t="s">
        <v>789</v>
      </c>
    </row>
    <row r="157" spans="1:47" s="2" customFormat="1" ht="12">
      <c r="A157" s="38"/>
      <c r="B157" s="39"/>
      <c r="C157" s="40"/>
      <c r="D157" s="246" t="s">
        <v>197</v>
      </c>
      <c r="E157" s="40"/>
      <c r="F157" s="287" t="s">
        <v>790</v>
      </c>
      <c r="G157" s="40"/>
      <c r="H157" s="40"/>
      <c r="I157" s="241"/>
      <c r="J157" s="40"/>
      <c r="K157" s="40"/>
      <c r="L157" s="44"/>
      <c r="M157" s="242"/>
      <c r="N157" s="24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197</v>
      </c>
      <c r="AU157" s="17" t="s">
        <v>87</v>
      </c>
    </row>
    <row r="158" spans="1:51" s="13" customFormat="1" ht="12">
      <c r="A158" s="13"/>
      <c r="B158" s="244"/>
      <c r="C158" s="245"/>
      <c r="D158" s="246" t="s">
        <v>162</v>
      </c>
      <c r="E158" s="247" t="s">
        <v>1</v>
      </c>
      <c r="F158" s="248" t="s">
        <v>791</v>
      </c>
      <c r="G158" s="245"/>
      <c r="H158" s="249">
        <v>0.09</v>
      </c>
      <c r="I158" s="250"/>
      <c r="J158" s="245"/>
      <c r="K158" s="245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162</v>
      </c>
      <c r="AU158" s="255" t="s">
        <v>87</v>
      </c>
      <c r="AV158" s="13" t="s">
        <v>87</v>
      </c>
      <c r="AW158" s="13" t="s">
        <v>34</v>
      </c>
      <c r="AX158" s="13" t="s">
        <v>83</v>
      </c>
      <c r="AY158" s="255" t="s">
        <v>152</v>
      </c>
    </row>
    <row r="159" spans="1:65" s="2" customFormat="1" ht="90" customHeight="1">
      <c r="A159" s="38"/>
      <c r="B159" s="39"/>
      <c r="C159" s="226" t="s">
        <v>241</v>
      </c>
      <c r="D159" s="226" t="s">
        <v>154</v>
      </c>
      <c r="E159" s="227" t="s">
        <v>508</v>
      </c>
      <c r="F159" s="228" t="s">
        <v>509</v>
      </c>
      <c r="G159" s="229" t="s">
        <v>180</v>
      </c>
      <c r="H159" s="230">
        <v>0.144</v>
      </c>
      <c r="I159" s="231"/>
      <c r="J159" s="232">
        <f>ROUND(I159*H159,2)</f>
        <v>0</v>
      </c>
      <c r="K159" s="228" t="s">
        <v>158</v>
      </c>
      <c r="L159" s="44"/>
      <c r="M159" s="233" t="s">
        <v>1</v>
      </c>
      <c r="N159" s="234" t="s">
        <v>43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93</v>
      </c>
      <c r="AT159" s="237" t="s">
        <v>154</v>
      </c>
      <c r="AU159" s="237" t="s">
        <v>87</v>
      </c>
      <c r="AY159" s="17" t="s">
        <v>152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93</v>
      </c>
      <c r="BM159" s="237" t="s">
        <v>792</v>
      </c>
    </row>
    <row r="160" spans="1:47" s="2" customFormat="1" ht="12">
      <c r="A160" s="38"/>
      <c r="B160" s="39"/>
      <c r="C160" s="40"/>
      <c r="D160" s="239" t="s">
        <v>160</v>
      </c>
      <c r="E160" s="40"/>
      <c r="F160" s="240" t="s">
        <v>511</v>
      </c>
      <c r="G160" s="40"/>
      <c r="H160" s="40"/>
      <c r="I160" s="241"/>
      <c r="J160" s="40"/>
      <c r="K160" s="40"/>
      <c r="L160" s="44"/>
      <c r="M160" s="242"/>
      <c r="N160" s="24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160</v>
      </c>
      <c r="AU160" s="17" t="s">
        <v>87</v>
      </c>
    </row>
    <row r="161" spans="1:51" s="13" customFormat="1" ht="12">
      <c r="A161" s="13"/>
      <c r="B161" s="244"/>
      <c r="C161" s="245"/>
      <c r="D161" s="246" t="s">
        <v>162</v>
      </c>
      <c r="E161" s="247" t="s">
        <v>1</v>
      </c>
      <c r="F161" s="248" t="s">
        <v>793</v>
      </c>
      <c r="G161" s="245"/>
      <c r="H161" s="249">
        <v>0.144</v>
      </c>
      <c r="I161" s="250"/>
      <c r="J161" s="245"/>
      <c r="K161" s="245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162</v>
      </c>
      <c r="AU161" s="255" t="s">
        <v>87</v>
      </c>
      <c r="AV161" s="13" t="s">
        <v>87</v>
      </c>
      <c r="AW161" s="13" t="s">
        <v>34</v>
      </c>
      <c r="AX161" s="13" t="s">
        <v>83</v>
      </c>
      <c r="AY161" s="255" t="s">
        <v>152</v>
      </c>
    </row>
    <row r="162" spans="1:63" s="12" customFormat="1" ht="22.8" customHeight="1">
      <c r="A162" s="12"/>
      <c r="B162" s="210"/>
      <c r="C162" s="211"/>
      <c r="D162" s="212" t="s">
        <v>77</v>
      </c>
      <c r="E162" s="224" t="s">
        <v>93</v>
      </c>
      <c r="F162" s="224" t="s">
        <v>282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SUM(P163:P182)</f>
        <v>0</v>
      </c>
      <c r="Q162" s="218"/>
      <c r="R162" s="219">
        <f>SUM(R163:R182)</f>
        <v>79.535664</v>
      </c>
      <c r="S162" s="218"/>
      <c r="T162" s="220">
        <f>SUM(T163:T182)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83</v>
      </c>
      <c r="AT162" s="222" t="s">
        <v>77</v>
      </c>
      <c r="AU162" s="222" t="s">
        <v>83</v>
      </c>
      <c r="AY162" s="221" t="s">
        <v>152</v>
      </c>
      <c r="BK162" s="223">
        <f>SUM(BK163:BK182)</f>
        <v>0</v>
      </c>
    </row>
    <row r="163" spans="1:65" s="2" customFormat="1" ht="24.15" customHeight="1">
      <c r="A163" s="38"/>
      <c r="B163" s="39"/>
      <c r="C163" s="226" t="s">
        <v>246</v>
      </c>
      <c r="D163" s="226" t="s">
        <v>154</v>
      </c>
      <c r="E163" s="227" t="s">
        <v>515</v>
      </c>
      <c r="F163" s="228" t="s">
        <v>516</v>
      </c>
      <c r="G163" s="229" t="s">
        <v>157</v>
      </c>
      <c r="H163" s="230">
        <v>8.68</v>
      </c>
      <c r="I163" s="231"/>
      <c r="J163" s="232">
        <f>ROUND(I163*H163,2)</f>
        <v>0</v>
      </c>
      <c r="K163" s="228" t="s">
        <v>158</v>
      </c>
      <c r="L163" s="44"/>
      <c r="M163" s="233" t="s">
        <v>1</v>
      </c>
      <c r="N163" s="234" t="s">
        <v>43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93</v>
      </c>
      <c r="AT163" s="237" t="s">
        <v>154</v>
      </c>
      <c r="AU163" s="237" t="s">
        <v>87</v>
      </c>
      <c r="AY163" s="17" t="s">
        <v>152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93</v>
      </c>
      <c r="BM163" s="237" t="s">
        <v>794</v>
      </c>
    </row>
    <row r="164" spans="1:47" s="2" customFormat="1" ht="12">
      <c r="A164" s="38"/>
      <c r="B164" s="39"/>
      <c r="C164" s="40"/>
      <c r="D164" s="239" t="s">
        <v>160</v>
      </c>
      <c r="E164" s="40"/>
      <c r="F164" s="240" t="s">
        <v>518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160</v>
      </c>
      <c r="AU164" s="17" t="s">
        <v>87</v>
      </c>
    </row>
    <row r="165" spans="1:51" s="13" customFormat="1" ht="12">
      <c r="A165" s="13"/>
      <c r="B165" s="244"/>
      <c r="C165" s="245"/>
      <c r="D165" s="246" t="s">
        <v>162</v>
      </c>
      <c r="E165" s="247" t="s">
        <v>1</v>
      </c>
      <c r="F165" s="248" t="s">
        <v>795</v>
      </c>
      <c r="G165" s="245"/>
      <c r="H165" s="249">
        <v>8.68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162</v>
      </c>
      <c r="AU165" s="255" t="s">
        <v>87</v>
      </c>
      <c r="AV165" s="13" t="s">
        <v>87</v>
      </c>
      <c r="AW165" s="13" t="s">
        <v>34</v>
      </c>
      <c r="AX165" s="13" t="s">
        <v>83</v>
      </c>
      <c r="AY165" s="255" t="s">
        <v>152</v>
      </c>
    </row>
    <row r="166" spans="1:65" s="2" customFormat="1" ht="24.15" customHeight="1">
      <c r="A166" s="38"/>
      <c r="B166" s="39"/>
      <c r="C166" s="226" t="s">
        <v>8</v>
      </c>
      <c r="D166" s="226" t="s">
        <v>154</v>
      </c>
      <c r="E166" s="227" t="s">
        <v>598</v>
      </c>
      <c r="F166" s="228" t="s">
        <v>599</v>
      </c>
      <c r="G166" s="229" t="s">
        <v>157</v>
      </c>
      <c r="H166" s="230">
        <v>14.4</v>
      </c>
      <c r="I166" s="231"/>
      <c r="J166" s="232">
        <f>ROUND(I166*H166,2)</f>
        <v>0</v>
      </c>
      <c r="K166" s="228" t="s">
        <v>158</v>
      </c>
      <c r="L166" s="44"/>
      <c r="M166" s="233" t="s">
        <v>1</v>
      </c>
      <c r="N166" s="234" t="s">
        <v>43</v>
      </c>
      <c r="O166" s="91"/>
      <c r="P166" s="235">
        <f>O166*H166</f>
        <v>0</v>
      </c>
      <c r="Q166" s="235">
        <v>0.21252</v>
      </c>
      <c r="R166" s="235">
        <f>Q166*H166</f>
        <v>3.060288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93</v>
      </c>
      <c r="AT166" s="237" t="s">
        <v>154</v>
      </c>
      <c r="AU166" s="237" t="s">
        <v>87</v>
      </c>
      <c r="AY166" s="17" t="s">
        <v>152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93</v>
      </c>
      <c r="BM166" s="237" t="s">
        <v>796</v>
      </c>
    </row>
    <row r="167" spans="1:47" s="2" customFormat="1" ht="12">
      <c r="A167" s="38"/>
      <c r="B167" s="39"/>
      <c r="C167" s="40"/>
      <c r="D167" s="239" t="s">
        <v>160</v>
      </c>
      <c r="E167" s="40"/>
      <c r="F167" s="240" t="s">
        <v>601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160</v>
      </c>
      <c r="AU167" s="17" t="s">
        <v>87</v>
      </c>
    </row>
    <row r="168" spans="1:51" s="13" customFormat="1" ht="12">
      <c r="A168" s="13"/>
      <c r="B168" s="244"/>
      <c r="C168" s="245"/>
      <c r="D168" s="246" t="s">
        <v>162</v>
      </c>
      <c r="E168" s="247" t="s">
        <v>1</v>
      </c>
      <c r="F168" s="248" t="s">
        <v>797</v>
      </c>
      <c r="G168" s="245"/>
      <c r="H168" s="249">
        <v>14.4</v>
      </c>
      <c r="I168" s="250"/>
      <c r="J168" s="245"/>
      <c r="K168" s="245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162</v>
      </c>
      <c r="AU168" s="255" t="s">
        <v>87</v>
      </c>
      <c r="AV168" s="13" t="s">
        <v>87</v>
      </c>
      <c r="AW168" s="13" t="s">
        <v>34</v>
      </c>
      <c r="AX168" s="13" t="s">
        <v>83</v>
      </c>
      <c r="AY168" s="255" t="s">
        <v>152</v>
      </c>
    </row>
    <row r="169" spans="1:65" s="2" customFormat="1" ht="24.15" customHeight="1">
      <c r="A169" s="38"/>
      <c r="B169" s="39"/>
      <c r="C169" s="226" t="s">
        <v>257</v>
      </c>
      <c r="D169" s="226" t="s">
        <v>154</v>
      </c>
      <c r="E169" s="227" t="s">
        <v>284</v>
      </c>
      <c r="F169" s="228" t="s">
        <v>285</v>
      </c>
      <c r="G169" s="229" t="s">
        <v>157</v>
      </c>
      <c r="H169" s="230">
        <v>14.4</v>
      </c>
      <c r="I169" s="231"/>
      <c r="J169" s="232">
        <f>ROUND(I169*H169,2)</f>
        <v>0</v>
      </c>
      <c r="K169" s="228" t="s">
        <v>158</v>
      </c>
      <c r="L169" s="44"/>
      <c r="M169" s="233" t="s">
        <v>1</v>
      </c>
      <c r="N169" s="234" t="s">
        <v>43</v>
      </c>
      <c r="O169" s="91"/>
      <c r="P169" s="235">
        <f>O169*H169</f>
        <v>0</v>
      </c>
      <c r="Q169" s="235">
        <v>0.31879</v>
      </c>
      <c r="R169" s="235">
        <f>Q169*H169</f>
        <v>4.590576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93</v>
      </c>
      <c r="AT169" s="237" t="s">
        <v>154</v>
      </c>
      <c r="AU169" s="237" t="s">
        <v>87</v>
      </c>
      <c r="AY169" s="17" t="s">
        <v>152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93</v>
      </c>
      <c r="BM169" s="237" t="s">
        <v>798</v>
      </c>
    </row>
    <row r="170" spans="1:47" s="2" customFormat="1" ht="12">
      <c r="A170" s="38"/>
      <c r="B170" s="39"/>
      <c r="C170" s="40"/>
      <c r="D170" s="239" t="s">
        <v>160</v>
      </c>
      <c r="E170" s="40"/>
      <c r="F170" s="240" t="s">
        <v>287</v>
      </c>
      <c r="G170" s="40"/>
      <c r="H170" s="40"/>
      <c r="I170" s="241"/>
      <c r="J170" s="40"/>
      <c r="K170" s="40"/>
      <c r="L170" s="44"/>
      <c r="M170" s="242"/>
      <c r="N170" s="24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160</v>
      </c>
      <c r="AU170" s="17" t="s">
        <v>87</v>
      </c>
    </row>
    <row r="171" spans="1:51" s="13" customFormat="1" ht="12">
      <c r="A171" s="13"/>
      <c r="B171" s="244"/>
      <c r="C171" s="245"/>
      <c r="D171" s="246" t="s">
        <v>162</v>
      </c>
      <c r="E171" s="247" t="s">
        <v>1</v>
      </c>
      <c r="F171" s="248" t="s">
        <v>797</v>
      </c>
      <c r="G171" s="245"/>
      <c r="H171" s="249">
        <v>14.4</v>
      </c>
      <c r="I171" s="250"/>
      <c r="J171" s="245"/>
      <c r="K171" s="245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162</v>
      </c>
      <c r="AU171" s="255" t="s">
        <v>87</v>
      </c>
      <c r="AV171" s="13" t="s">
        <v>87</v>
      </c>
      <c r="AW171" s="13" t="s">
        <v>34</v>
      </c>
      <c r="AX171" s="13" t="s">
        <v>83</v>
      </c>
      <c r="AY171" s="255" t="s">
        <v>152</v>
      </c>
    </row>
    <row r="172" spans="1:65" s="2" customFormat="1" ht="49.05" customHeight="1">
      <c r="A172" s="38"/>
      <c r="B172" s="39"/>
      <c r="C172" s="226" t="s">
        <v>263</v>
      </c>
      <c r="D172" s="226" t="s">
        <v>154</v>
      </c>
      <c r="E172" s="227" t="s">
        <v>289</v>
      </c>
      <c r="F172" s="228" t="s">
        <v>290</v>
      </c>
      <c r="G172" s="229" t="s">
        <v>157</v>
      </c>
      <c r="H172" s="230">
        <v>14.4</v>
      </c>
      <c r="I172" s="231"/>
      <c r="J172" s="232">
        <f>ROUND(I172*H172,2)</f>
        <v>0</v>
      </c>
      <c r="K172" s="228" t="s">
        <v>158</v>
      </c>
      <c r="L172" s="44"/>
      <c r="M172" s="233" t="s">
        <v>1</v>
      </c>
      <c r="N172" s="234" t="s">
        <v>43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93</v>
      </c>
      <c r="AT172" s="237" t="s">
        <v>154</v>
      </c>
      <c r="AU172" s="237" t="s">
        <v>87</v>
      </c>
      <c r="AY172" s="17" t="s">
        <v>152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93</v>
      </c>
      <c r="BM172" s="237" t="s">
        <v>799</v>
      </c>
    </row>
    <row r="173" spans="1:47" s="2" customFormat="1" ht="12">
      <c r="A173" s="38"/>
      <c r="B173" s="39"/>
      <c r="C173" s="40"/>
      <c r="D173" s="239" t="s">
        <v>160</v>
      </c>
      <c r="E173" s="40"/>
      <c r="F173" s="240" t="s">
        <v>292</v>
      </c>
      <c r="G173" s="40"/>
      <c r="H173" s="40"/>
      <c r="I173" s="241"/>
      <c r="J173" s="40"/>
      <c r="K173" s="40"/>
      <c r="L173" s="44"/>
      <c r="M173" s="242"/>
      <c r="N173" s="24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160</v>
      </c>
      <c r="AU173" s="17" t="s">
        <v>87</v>
      </c>
    </row>
    <row r="174" spans="1:51" s="13" customFormat="1" ht="12">
      <c r="A174" s="13"/>
      <c r="B174" s="244"/>
      <c r="C174" s="245"/>
      <c r="D174" s="246" t="s">
        <v>162</v>
      </c>
      <c r="E174" s="247" t="s">
        <v>1</v>
      </c>
      <c r="F174" s="248" t="s">
        <v>800</v>
      </c>
      <c r="G174" s="245"/>
      <c r="H174" s="249">
        <v>14.4</v>
      </c>
      <c r="I174" s="250"/>
      <c r="J174" s="245"/>
      <c r="K174" s="245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162</v>
      </c>
      <c r="AU174" s="255" t="s">
        <v>87</v>
      </c>
      <c r="AV174" s="13" t="s">
        <v>87</v>
      </c>
      <c r="AW174" s="13" t="s">
        <v>34</v>
      </c>
      <c r="AX174" s="13" t="s">
        <v>83</v>
      </c>
      <c r="AY174" s="255" t="s">
        <v>152</v>
      </c>
    </row>
    <row r="175" spans="1:65" s="2" customFormat="1" ht="16.5" customHeight="1">
      <c r="A175" s="38"/>
      <c r="B175" s="39"/>
      <c r="C175" s="267" t="s">
        <v>269</v>
      </c>
      <c r="D175" s="267" t="s">
        <v>177</v>
      </c>
      <c r="E175" s="268" t="s">
        <v>295</v>
      </c>
      <c r="F175" s="269" t="s">
        <v>296</v>
      </c>
      <c r="G175" s="270" t="s">
        <v>157</v>
      </c>
      <c r="H175" s="271">
        <v>17.28</v>
      </c>
      <c r="I175" s="272"/>
      <c r="J175" s="273">
        <f>ROUND(I175*H175,2)</f>
        <v>0</v>
      </c>
      <c r="K175" s="269" t="s">
        <v>1</v>
      </c>
      <c r="L175" s="274"/>
      <c r="M175" s="275" t="s">
        <v>1</v>
      </c>
      <c r="N175" s="276" t="s">
        <v>43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105</v>
      </c>
      <c r="AT175" s="237" t="s">
        <v>177</v>
      </c>
      <c r="AU175" s="237" t="s">
        <v>87</v>
      </c>
      <c r="AY175" s="17" t="s">
        <v>152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93</v>
      </c>
      <c r="BM175" s="237" t="s">
        <v>801</v>
      </c>
    </row>
    <row r="176" spans="1:51" s="13" customFormat="1" ht="12">
      <c r="A176" s="13"/>
      <c r="B176" s="244"/>
      <c r="C176" s="245"/>
      <c r="D176" s="246" t="s">
        <v>162</v>
      </c>
      <c r="E176" s="245"/>
      <c r="F176" s="248" t="s">
        <v>802</v>
      </c>
      <c r="G176" s="245"/>
      <c r="H176" s="249">
        <v>17.28</v>
      </c>
      <c r="I176" s="250"/>
      <c r="J176" s="245"/>
      <c r="K176" s="245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162</v>
      </c>
      <c r="AU176" s="255" t="s">
        <v>87</v>
      </c>
      <c r="AV176" s="13" t="s">
        <v>87</v>
      </c>
      <c r="AW176" s="13" t="s">
        <v>4</v>
      </c>
      <c r="AX176" s="13" t="s">
        <v>83</v>
      </c>
      <c r="AY176" s="255" t="s">
        <v>152</v>
      </c>
    </row>
    <row r="177" spans="1:65" s="2" customFormat="1" ht="37.8" customHeight="1">
      <c r="A177" s="38"/>
      <c r="B177" s="39"/>
      <c r="C177" s="226" t="s">
        <v>275</v>
      </c>
      <c r="D177" s="226" t="s">
        <v>154</v>
      </c>
      <c r="E177" s="227" t="s">
        <v>318</v>
      </c>
      <c r="F177" s="228" t="s">
        <v>319</v>
      </c>
      <c r="G177" s="229" t="s">
        <v>166</v>
      </c>
      <c r="H177" s="230">
        <v>36</v>
      </c>
      <c r="I177" s="231"/>
      <c r="J177" s="232">
        <f>ROUND(I177*H177,2)</f>
        <v>0</v>
      </c>
      <c r="K177" s="228" t="s">
        <v>158</v>
      </c>
      <c r="L177" s="44"/>
      <c r="M177" s="233" t="s">
        <v>1</v>
      </c>
      <c r="N177" s="234" t="s">
        <v>43</v>
      </c>
      <c r="O177" s="91"/>
      <c r="P177" s="235">
        <f>O177*H177</f>
        <v>0</v>
      </c>
      <c r="Q177" s="235">
        <v>1.9968</v>
      </c>
      <c r="R177" s="235">
        <f>Q177*H177</f>
        <v>71.8848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93</v>
      </c>
      <c r="AT177" s="237" t="s">
        <v>154</v>
      </c>
      <c r="AU177" s="237" t="s">
        <v>87</v>
      </c>
      <c r="AY177" s="17" t="s">
        <v>152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93</v>
      </c>
      <c r="BM177" s="237" t="s">
        <v>803</v>
      </c>
    </row>
    <row r="178" spans="1:47" s="2" customFormat="1" ht="12">
      <c r="A178" s="38"/>
      <c r="B178" s="39"/>
      <c r="C178" s="40"/>
      <c r="D178" s="239" t="s">
        <v>160</v>
      </c>
      <c r="E178" s="40"/>
      <c r="F178" s="240" t="s">
        <v>321</v>
      </c>
      <c r="G178" s="40"/>
      <c r="H178" s="40"/>
      <c r="I178" s="241"/>
      <c r="J178" s="40"/>
      <c r="K178" s="40"/>
      <c r="L178" s="44"/>
      <c r="M178" s="242"/>
      <c r="N178" s="24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160</v>
      </c>
      <c r="AU178" s="17" t="s">
        <v>87</v>
      </c>
    </row>
    <row r="179" spans="1:51" s="13" customFormat="1" ht="12">
      <c r="A179" s="13"/>
      <c r="B179" s="244"/>
      <c r="C179" s="245"/>
      <c r="D179" s="246" t="s">
        <v>162</v>
      </c>
      <c r="E179" s="247" t="s">
        <v>1</v>
      </c>
      <c r="F179" s="248" t="s">
        <v>804</v>
      </c>
      <c r="G179" s="245"/>
      <c r="H179" s="249">
        <v>36</v>
      </c>
      <c r="I179" s="250"/>
      <c r="J179" s="245"/>
      <c r="K179" s="245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162</v>
      </c>
      <c r="AU179" s="255" t="s">
        <v>87</v>
      </c>
      <c r="AV179" s="13" t="s">
        <v>87</v>
      </c>
      <c r="AW179" s="13" t="s">
        <v>34</v>
      </c>
      <c r="AX179" s="13" t="s">
        <v>83</v>
      </c>
      <c r="AY179" s="255" t="s">
        <v>152</v>
      </c>
    </row>
    <row r="180" spans="1:65" s="2" customFormat="1" ht="24.15" customHeight="1">
      <c r="A180" s="38"/>
      <c r="B180" s="39"/>
      <c r="C180" s="226" t="s">
        <v>283</v>
      </c>
      <c r="D180" s="226" t="s">
        <v>154</v>
      </c>
      <c r="E180" s="227" t="s">
        <v>324</v>
      </c>
      <c r="F180" s="228" t="s">
        <v>325</v>
      </c>
      <c r="G180" s="229" t="s">
        <v>157</v>
      </c>
      <c r="H180" s="230">
        <v>72</v>
      </c>
      <c r="I180" s="231"/>
      <c r="J180" s="232">
        <f>ROUND(I180*H180,2)</f>
        <v>0</v>
      </c>
      <c r="K180" s="228" t="s">
        <v>158</v>
      </c>
      <c r="L180" s="44"/>
      <c r="M180" s="233" t="s">
        <v>1</v>
      </c>
      <c r="N180" s="234" t="s">
        <v>43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93</v>
      </c>
      <c r="AT180" s="237" t="s">
        <v>154</v>
      </c>
      <c r="AU180" s="237" t="s">
        <v>87</v>
      </c>
      <c r="AY180" s="17" t="s">
        <v>152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93</v>
      </c>
      <c r="BM180" s="237" t="s">
        <v>805</v>
      </c>
    </row>
    <row r="181" spans="1:47" s="2" customFormat="1" ht="12">
      <c r="A181" s="38"/>
      <c r="B181" s="39"/>
      <c r="C181" s="40"/>
      <c r="D181" s="239" t="s">
        <v>160</v>
      </c>
      <c r="E181" s="40"/>
      <c r="F181" s="240" t="s">
        <v>327</v>
      </c>
      <c r="G181" s="40"/>
      <c r="H181" s="40"/>
      <c r="I181" s="241"/>
      <c r="J181" s="40"/>
      <c r="K181" s="40"/>
      <c r="L181" s="44"/>
      <c r="M181" s="242"/>
      <c r="N181" s="24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160</v>
      </c>
      <c r="AU181" s="17" t="s">
        <v>87</v>
      </c>
    </row>
    <row r="182" spans="1:51" s="13" customFormat="1" ht="12">
      <c r="A182" s="13"/>
      <c r="B182" s="244"/>
      <c r="C182" s="245"/>
      <c r="D182" s="246" t="s">
        <v>162</v>
      </c>
      <c r="E182" s="247" t="s">
        <v>1</v>
      </c>
      <c r="F182" s="248" t="s">
        <v>806</v>
      </c>
      <c r="G182" s="245"/>
      <c r="H182" s="249">
        <v>72</v>
      </c>
      <c r="I182" s="250"/>
      <c r="J182" s="245"/>
      <c r="K182" s="245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162</v>
      </c>
      <c r="AU182" s="255" t="s">
        <v>87</v>
      </c>
      <c r="AV182" s="13" t="s">
        <v>87</v>
      </c>
      <c r="AW182" s="13" t="s">
        <v>34</v>
      </c>
      <c r="AX182" s="13" t="s">
        <v>83</v>
      </c>
      <c r="AY182" s="255" t="s">
        <v>152</v>
      </c>
    </row>
    <row r="183" spans="1:63" s="12" customFormat="1" ht="22.8" customHeight="1">
      <c r="A183" s="12"/>
      <c r="B183" s="210"/>
      <c r="C183" s="211"/>
      <c r="D183" s="212" t="s">
        <v>77</v>
      </c>
      <c r="E183" s="224" t="s">
        <v>118</v>
      </c>
      <c r="F183" s="224" t="s">
        <v>443</v>
      </c>
      <c r="G183" s="211"/>
      <c r="H183" s="211"/>
      <c r="I183" s="214"/>
      <c r="J183" s="225">
        <f>BK183</f>
        <v>0</v>
      </c>
      <c r="K183" s="211"/>
      <c r="L183" s="216"/>
      <c r="M183" s="217"/>
      <c r="N183" s="218"/>
      <c r="O183" s="218"/>
      <c r="P183" s="219">
        <f>SUM(P184:P186)</f>
        <v>0</v>
      </c>
      <c r="Q183" s="218"/>
      <c r="R183" s="219">
        <f>SUM(R184:R186)</f>
        <v>0</v>
      </c>
      <c r="S183" s="218"/>
      <c r="T183" s="220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1" t="s">
        <v>83</v>
      </c>
      <c r="AT183" s="222" t="s">
        <v>77</v>
      </c>
      <c r="AU183" s="222" t="s">
        <v>83</v>
      </c>
      <c r="AY183" s="221" t="s">
        <v>152</v>
      </c>
      <c r="BK183" s="223">
        <f>SUM(BK184:BK186)</f>
        <v>0</v>
      </c>
    </row>
    <row r="184" spans="1:65" s="2" customFormat="1" ht="44.25" customHeight="1">
      <c r="A184" s="38"/>
      <c r="B184" s="39"/>
      <c r="C184" s="226" t="s">
        <v>7</v>
      </c>
      <c r="D184" s="226" t="s">
        <v>154</v>
      </c>
      <c r="E184" s="227" t="s">
        <v>807</v>
      </c>
      <c r="F184" s="228" t="s">
        <v>808</v>
      </c>
      <c r="G184" s="229" t="s">
        <v>157</v>
      </c>
      <c r="H184" s="230">
        <v>2.5</v>
      </c>
      <c r="I184" s="231"/>
      <c r="J184" s="232">
        <f>ROUND(I184*H184,2)</f>
        <v>0</v>
      </c>
      <c r="K184" s="228" t="s">
        <v>158</v>
      </c>
      <c r="L184" s="44"/>
      <c r="M184" s="233" t="s">
        <v>1</v>
      </c>
      <c r="N184" s="234" t="s">
        <v>43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93</v>
      </c>
      <c r="AT184" s="237" t="s">
        <v>154</v>
      </c>
      <c r="AU184" s="237" t="s">
        <v>87</v>
      </c>
      <c r="AY184" s="17" t="s">
        <v>152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93</v>
      </c>
      <c r="BM184" s="237" t="s">
        <v>809</v>
      </c>
    </row>
    <row r="185" spans="1:47" s="2" customFormat="1" ht="12">
      <c r="A185" s="38"/>
      <c r="B185" s="39"/>
      <c r="C185" s="40"/>
      <c r="D185" s="239" t="s">
        <v>160</v>
      </c>
      <c r="E185" s="40"/>
      <c r="F185" s="240" t="s">
        <v>810</v>
      </c>
      <c r="G185" s="40"/>
      <c r="H185" s="40"/>
      <c r="I185" s="241"/>
      <c r="J185" s="40"/>
      <c r="K185" s="40"/>
      <c r="L185" s="44"/>
      <c r="M185" s="242"/>
      <c r="N185" s="243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160</v>
      </c>
      <c r="AU185" s="17" t="s">
        <v>87</v>
      </c>
    </row>
    <row r="186" spans="1:51" s="13" customFormat="1" ht="12">
      <c r="A186" s="13"/>
      <c r="B186" s="244"/>
      <c r="C186" s="245"/>
      <c r="D186" s="246" t="s">
        <v>162</v>
      </c>
      <c r="E186" s="247" t="s">
        <v>1</v>
      </c>
      <c r="F186" s="248" t="s">
        <v>413</v>
      </c>
      <c r="G186" s="245"/>
      <c r="H186" s="249">
        <v>2.5</v>
      </c>
      <c r="I186" s="250"/>
      <c r="J186" s="245"/>
      <c r="K186" s="245"/>
      <c r="L186" s="251"/>
      <c r="M186" s="252"/>
      <c r="N186" s="253"/>
      <c r="O186" s="253"/>
      <c r="P186" s="253"/>
      <c r="Q186" s="253"/>
      <c r="R186" s="253"/>
      <c r="S186" s="253"/>
      <c r="T186" s="25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5" t="s">
        <v>162</v>
      </c>
      <c r="AU186" s="255" t="s">
        <v>87</v>
      </c>
      <c r="AV186" s="13" t="s">
        <v>87</v>
      </c>
      <c r="AW186" s="13" t="s">
        <v>34</v>
      </c>
      <c r="AX186" s="13" t="s">
        <v>83</v>
      </c>
      <c r="AY186" s="255" t="s">
        <v>152</v>
      </c>
    </row>
    <row r="187" spans="1:63" s="12" customFormat="1" ht="22.8" customHeight="1">
      <c r="A187" s="12"/>
      <c r="B187" s="210"/>
      <c r="C187" s="211"/>
      <c r="D187" s="212" t="s">
        <v>77</v>
      </c>
      <c r="E187" s="224" t="s">
        <v>373</v>
      </c>
      <c r="F187" s="224" t="s">
        <v>374</v>
      </c>
      <c r="G187" s="211"/>
      <c r="H187" s="211"/>
      <c r="I187" s="214"/>
      <c r="J187" s="225">
        <f>BK187</f>
        <v>0</v>
      </c>
      <c r="K187" s="211"/>
      <c r="L187" s="216"/>
      <c r="M187" s="217"/>
      <c r="N187" s="218"/>
      <c r="O187" s="218"/>
      <c r="P187" s="219">
        <f>SUM(P188:P189)</f>
        <v>0</v>
      </c>
      <c r="Q187" s="218"/>
      <c r="R187" s="219">
        <f>SUM(R188:R189)</f>
        <v>0</v>
      </c>
      <c r="S187" s="218"/>
      <c r="T187" s="220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83</v>
      </c>
      <c r="AT187" s="222" t="s">
        <v>77</v>
      </c>
      <c r="AU187" s="222" t="s">
        <v>83</v>
      </c>
      <c r="AY187" s="221" t="s">
        <v>152</v>
      </c>
      <c r="BK187" s="223">
        <f>SUM(BK188:BK189)</f>
        <v>0</v>
      </c>
    </row>
    <row r="188" spans="1:65" s="2" customFormat="1" ht="24.15" customHeight="1">
      <c r="A188" s="38"/>
      <c r="B188" s="39"/>
      <c r="C188" s="226" t="s">
        <v>294</v>
      </c>
      <c r="D188" s="226" t="s">
        <v>154</v>
      </c>
      <c r="E188" s="227" t="s">
        <v>376</v>
      </c>
      <c r="F188" s="228" t="s">
        <v>377</v>
      </c>
      <c r="G188" s="229" t="s">
        <v>180</v>
      </c>
      <c r="H188" s="230">
        <v>79.536</v>
      </c>
      <c r="I188" s="231"/>
      <c r="J188" s="232">
        <f>ROUND(I188*H188,2)</f>
        <v>0</v>
      </c>
      <c r="K188" s="228" t="s">
        <v>158</v>
      </c>
      <c r="L188" s="44"/>
      <c r="M188" s="233" t="s">
        <v>1</v>
      </c>
      <c r="N188" s="234" t="s">
        <v>43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93</v>
      </c>
      <c r="AT188" s="237" t="s">
        <v>154</v>
      </c>
      <c r="AU188" s="237" t="s">
        <v>87</v>
      </c>
      <c r="AY188" s="17" t="s">
        <v>152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93</v>
      </c>
      <c r="BM188" s="237" t="s">
        <v>811</v>
      </c>
    </row>
    <row r="189" spans="1:47" s="2" customFormat="1" ht="12">
      <c r="A189" s="38"/>
      <c r="B189" s="39"/>
      <c r="C189" s="40"/>
      <c r="D189" s="239" t="s">
        <v>160</v>
      </c>
      <c r="E189" s="40"/>
      <c r="F189" s="240" t="s">
        <v>379</v>
      </c>
      <c r="G189" s="40"/>
      <c r="H189" s="40"/>
      <c r="I189" s="241"/>
      <c r="J189" s="40"/>
      <c r="K189" s="40"/>
      <c r="L189" s="44"/>
      <c r="M189" s="288"/>
      <c r="N189" s="289"/>
      <c r="O189" s="290"/>
      <c r="P189" s="290"/>
      <c r="Q189" s="290"/>
      <c r="R189" s="290"/>
      <c r="S189" s="290"/>
      <c r="T189" s="291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160</v>
      </c>
      <c r="AU189" s="17" t="s">
        <v>87</v>
      </c>
    </row>
    <row r="190" spans="1:31" s="2" customFormat="1" ht="6.95" customHeight="1">
      <c r="A190" s="38"/>
      <c r="B190" s="66"/>
      <c r="C190" s="67"/>
      <c r="D190" s="67"/>
      <c r="E190" s="67"/>
      <c r="F190" s="67"/>
      <c r="G190" s="67"/>
      <c r="H190" s="67"/>
      <c r="I190" s="67"/>
      <c r="J190" s="67"/>
      <c r="K190" s="67"/>
      <c r="L190" s="44"/>
      <c r="M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</sheetData>
  <sheetProtection password="CC35" sheet="1" objects="1" scenarios="1" formatColumns="0" formatRows="0" autoFilter="0"/>
  <autoFilter ref="C125:K1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hyperlinks>
    <hyperlink ref="F130" r:id="rId1" display="https://podminky.urs.cz/item/CS_URS_2022_02/129253101"/>
    <hyperlink ref="F136" r:id="rId2" display="https://podminky.urs.cz/item/CS_URS_2022_02/183101115"/>
    <hyperlink ref="F139" r:id="rId3" display="https://podminky.urs.cz/item/CS_URS_2022_02/184201111"/>
    <hyperlink ref="F144" r:id="rId4" display="https://podminky.urs.cz/item/CS_URS_2022_02/184215113"/>
    <hyperlink ref="F153" r:id="rId5" display="https://podminky.urs.cz/item/CS_URS_2022_02/321351010"/>
    <hyperlink ref="F155" r:id="rId6" display="https://podminky.urs.cz/item/CS_URS_2022_02/321352010"/>
    <hyperlink ref="F160" r:id="rId7" display="https://podminky.urs.cz/item/CS_URS_2022_02/321368211"/>
    <hyperlink ref="F164" r:id="rId8" display="https://podminky.urs.cz/item/CS_URS_2022_02/451315117"/>
    <hyperlink ref="F167" r:id="rId9" display="https://podminky.urs.cz/item/CS_URS_2022_02/451571211"/>
    <hyperlink ref="F170" r:id="rId10" display="https://podminky.urs.cz/item/CS_URS_2022_02/451571212"/>
    <hyperlink ref="F173" r:id="rId11" display="https://podminky.urs.cz/item/CS_URS_2022_02/457971121"/>
    <hyperlink ref="F178" r:id="rId12" display="https://podminky.urs.cz/item/CS_URS_2022_02/463212111"/>
    <hyperlink ref="F181" r:id="rId13" display="https://podminky.urs.cz/item/CS_URS_2022_02/463212191"/>
    <hyperlink ref="F185" r:id="rId14" display="https://podminky.urs.cz/item/CS_URS_2022_02/934956124"/>
    <hyperlink ref="F189" r:id="rId15" display="https://podminky.urs.cz/item/CS_URS_2022_02/99832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121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VN Skalice - rekonstrukce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812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29. 9. 2022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38</v>
      </c>
      <c r="E30" s="38"/>
      <c r="F30" s="38"/>
      <c r="G30" s="38"/>
      <c r="H30" s="38"/>
      <c r="I30" s="38"/>
      <c r="J30" s="160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40</v>
      </c>
      <c r="G32" s="38"/>
      <c r="H32" s="38"/>
      <c r="I32" s="161" t="s">
        <v>39</v>
      </c>
      <c r="J32" s="161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42</v>
      </c>
      <c r="E33" s="150" t="s">
        <v>43</v>
      </c>
      <c r="F33" s="163">
        <f>ROUND((SUM(BE120:BE184)),2)</f>
        <v>0</v>
      </c>
      <c r="G33" s="38"/>
      <c r="H33" s="38"/>
      <c r="I33" s="164">
        <v>0.21</v>
      </c>
      <c r="J33" s="163">
        <f>ROUND(((SUM(BE120:BE184))*I33),2)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44</v>
      </c>
      <c r="F34" s="163">
        <f>ROUND((SUM(BF120:BF184)),2)</f>
        <v>0</v>
      </c>
      <c r="G34" s="38"/>
      <c r="H34" s="38"/>
      <c r="I34" s="164">
        <v>0.15</v>
      </c>
      <c r="J34" s="163">
        <f>ROUND(((SUM(BF120:BF184))*I34),2)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45</v>
      </c>
      <c r="F35" s="163">
        <f>ROUND((SUM(BG120:BG184)),2)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46</v>
      </c>
      <c r="F36" s="163">
        <f>ROUND((SUM(BH120:BH184)),2)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ROUND((SUM(BI120:BI184)),2)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48</v>
      </c>
      <c r="E39" s="167"/>
      <c r="F39" s="167"/>
      <c r="G39" s="168" t="s">
        <v>49</v>
      </c>
      <c r="H39" s="169" t="s">
        <v>50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VN Skalice - rekonstrukce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9 - VRN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Sebranice u Boskovic, Skalice n. Svitavou</v>
      </c>
      <c r="G89" s="40"/>
      <c r="H89" s="40"/>
      <c r="I89" s="32" t="s">
        <v>24</v>
      </c>
      <c r="J89" s="79" t="str">
        <f>IF(J12="","",J12)</f>
        <v>29. 9. 2022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Moravy,s.p., Dřevařská 11, 602 00 Brno</v>
      </c>
      <c r="G91" s="40"/>
      <c r="H91" s="40"/>
      <c r="I91" s="32" t="s">
        <v>32</v>
      </c>
      <c r="J91" s="36" t="str">
        <f>E21</f>
        <v>Šindlar s.r.o., Na Brně 372/2a,500 06 Hradec Král.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Jakub Kološ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126</v>
      </c>
      <c r="D94" s="185"/>
      <c r="E94" s="185"/>
      <c r="F94" s="185"/>
      <c r="G94" s="185"/>
      <c r="H94" s="185"/>
      <c r="I94" s="185"/>
      <c r="J94" s="186" t="s">
        <v>127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128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129</v>
      </c>
    </row>
    <row r="97" spans="1:31" s="9" customFormat="1" ht="24.95" customHeight="1">
      <c r="A97" s="9"/>
      <c r="B97" s="188"/>
      <c r="C97" s="189"/>
      <c r="D97" s="190" t="s">
        <v>813</v>
      </c>
      <c r="E97" s="191"/>
      <c r="F97" s="191"/>
      <c r="G97" s="191"/>
      <c r="H97" s="191"/>
      <c r="I97" s="191"/>
      <c r="J97" s="192">
        <f>J121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814</v>
      </c>
      <c r="E98" s="196"/>
      <c r="F98" s="196"/>
      <c r="G98" s="196"/>
      <c r="H98" s="196"/>
      <c r="I98" s="196"/>
      <c r="J98" s="197">
        <f>J122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8"/>
      <c r="C99" s="189"/>
      <c r="D99" s="190" t="s">
        <v>815</v>
      </c>
      <c r="E99" s="191"/>
      <c r="F99" s="191"/>
      <c r="G99" s="191"/>
      <c r="H99" s="191"/>
      <c r="I99" s="191"/>
      <c r="J99" s="192">
        <f>J138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8"/>
      <c r="C100" s="189"/>
      <c r="D100" s="190" t="s">
        <v>816</v>
      </c>
      <c r="E100" s="191"/>
      <c r="F100" s="191"/>
      <c r="G100" s="191"/>
      <c r="H100" s="191"/>
      <c r="I100" s="191"/>
      <c r="J100" s="192">
        <f>J184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137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VN Skalice - rekonstrukce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122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9 - VRN Vedlejší a ostatní náklady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22</v>
      </c>
      <c r="D114" s="40"/>
      <c r="E114" s="40"/>
      <c r="F114" s="27" t="str">
        <f>F12</f>
        <v>Sebranice u Boskovic, Skalice n. Svitavou</v>
      </c>
      <c r="G114" s="40"/>
      <c r="H114" s="40"/>
      <c r="I114" s="32" t="s">
        <v>24</v>
      </c>
      <c r="J114" s="79" t="str">
        <f>IF(J12="","",J12)</f>
        <v>29. 9. 2022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40.05" customHeight="1">
      <c r="A116" s="38"/>
      <c r="B116" s="39"/>
      <c r="C116" s="32" t="s">
        <v>26</v>
      </c>
      <c r="D116" s="40"/>
      <c r="E116" s="40"/>
      <c r="F116" s="27" t="str">
        <f>E15</f>
        <v>Povodí Moravy,s.p., Dřevařská 11, 602 00 Brno</v>
      </c>
      <c r="G116" s="40"/>
      <c r="H116" s="40"/>
      <c r="I116" s="32" t="s">
        <v>32</v>
      </c>
      <c r="J116" s="36" t="str">
        <f>E21</f>
        <v>Šindlar s.r.o., Na Brně 372/2a,500 06 Hradec Král.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32" t="s">
        <v>35</v>
      </c>
      <c r="J117" s="36" t="str">
        <f>E24</f>
        <v>Ing. Jakub Kološ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9"/>
      <c r="B119" s="200"/>
      <c r="C119" s="201" t="s">
        <v>138</v>
      </c>
      <c r="D119" s="202" t="s">
        <v>63</v>
      </c>
      <c r="E119" s="202" t="s">
        <v>59</v>
      </c>
      <c r="F119" s="202" t="s">
        <v>60</v>
      </c>
      <c r="G119" s="202" t="s">
        <v>139</v>
      </c>
      <c r="H119" s="202" t="s">
        <v>140</v>
      </c>
      <c r="I119" s="202" t="s">
        <v>141</v>
      </c>
      <c r="J119" s="202" t="s">
        <v>127</v>
      </c>
      <c r="K119" s="203" t="s">
        <v>142</v>
      </c>
      <c r="L119" s="204"/>
      <c r="M119" s="100" t="s">
        <v>1</v>
      </c>
      <c r="N119" s="101" t="s">
        <v>42</v>
      </c>
      <c r="O119" s="101" t="s">
        <v>143</v>
      </c>
      <c r="P119" s="101" t="s">
        <v>144</v>
      </c>
      <c r="Q119" s="101" t="s">
        <v>145</v>
      </c>
      <c r="R119" s="101" t="s">
        <v>146</v>
      </c>
      <c r="S119" s="101" t="s">
        <v>147</v>
      </c>
      <c r="T119" s="102" t="s">
        <v>148</v>
      </c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</row>
    <row r="120" spans="1:63" s="2" customFormat="1" ht="22.8" customHeight="1">
      <c r="A120" s="38"/>
      <c r="B120" s="39"/>
      <c r="C120" s="107" t="s">
        <v>149</v>
      </c>
      <c r="D120" s="40"/>
      <c r="E120" s="40"/>
      <c r="F120" s="40"/>
      <c r="G120" s="40"/>
      <c r="H120" s="40"/>
      <c r="I120" s="40"/>
      <c r="J120" s="205">
        <f>BK120</f>
        <v>0</v>
      </c>
      <c r="K120" s="40"/>
      <c r="L120" s="44"/>
      <c r="M120" s="103"/>
      <c r="N120" s="206"/>
      <c r="O120" s="104"/>
      <c r="P120" s="207">
        <f>P121+P138+P184</f>
        <v>0</v>
      </c>
      <c r="Q120" s="104"/>
      <c r="R120" s="207">
        <f>R121+R138+R184</f>
        <v>0</v>
      </c>
      <c r="S120" s="104"/>
      <c r="T120" s="208">
        <f>T121+T138+T184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77</v>
      </c>
      <c r="AU120" s="17" t="s">
        <v>129</v>
      </c>
      <c r="BK120" s="209">
        <f>BK121+BK138+BK184</f>
        <v>0</v>
      </c>
    </row>
    <row r="121" spans="1:63" s="12" customFormat="1" ht="25.9" customHeight="1">
      <c r="A121" s="12"/>
      <c r="B121" s="210"/>
      <c r="C121" s="211"/>
      <c r="D121" s="212" t="s">
        <v>77</v>
      </c>
      <c r="E121" s="213" t="s">
        <v>817</v>
      </c>
      <c r="F121" s="213" t="s">
        <v>818</v>
      </c>
      <c r="G121" s="211"/>
      <c r="H121" s="211"/>
      <c r="I121" s="214"/>
      <c r="J121" s="215">
        <f>BK121</f>
        <v>0</v>
      </c>
      <c r="K121" s="211"/>
      <c r="L121" s="216"/>
      <c r="M121" s="217"/>
      <c r="N121" s="218"/>
      <c r="O121" s="218"/>
      <c r="P121" s="219">
        <f>P122</f>
        <v>0</v>
      </c>
      <c r="Q121" s="218"/>
      <c r="R121" s="219">
        <f>R122</f>
        <v>0</v>
      </c>
      <c r="S121" s="218"/>
      <c r="T121" s="220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83</v>
      </c>
      <c r="AT121" s="222" t="s">
        <v>77</v>
      </c>
      <c r="AU121" s="222" t="s">
        <v>78</v>
      </c>
      <c r="AY121" s="221" t="s">
        <v>152</v>
      </c>
      <c r="BK121" s="223">
        <f>BK122</f>
        <v>0</v>
      </c>
    </row>
    <row r="122" spans="1:63" s="12" customFormat="1" ht="22.8" customHeight="1">
      <c r="A122" s="12"/>
      <c r="B122" s="210"/>
      <c r="C122" s="211"/>
      <c r="D122" s="212" t="s">
        <v>77</v>
      </c>
      <c r="E122" s="224" t="s">
        <v>819</v>
      </c>
      <c r="F122" s="224" t="s">
        <v>820</v>
      </c>
      <c r="G122" s="211"/>
      <c r="H122" s="211"/>
      <c r="I122" s="214"/>
      <c r="J122" s="225">
        <f>BK122</f>
        <v>0</v>
      </c>
      <c r="K122" s="211"/>
      <c r="L122" s="216"/>
      <c r="M122" s="217"/>
      <c r="N122" s="218"/>
      <c r="O122" s="218"/>
      <c r="P122" s="219">
        <f>SUM(P123:P137)</f>
        <v>0</v>
      </c>
      <c r="Q122" s="218"/>
      <c r="R122" s="219">
        <f>SUM(R123:R137)</f>
        <v>0</v>
      </c>
      <c r="S122" s="218"/>
      <c r="T122" s="220">
        <f>SUM(T123:T137)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83</v>
      </c>
      <c r="AT122" s="222" t="s">
        <v>77</v>
      </c>
      <c r="AU122" s="222" t="s">
        <v>83</v>
      </c>
      <c r="AY122" s="221" t="s">
        <v>152</v>
      </c>
      <c r="BK122" s="223">
        <f>SUM(BK123:BK137)</f>
        <v>0</v>
      </c>
    </row>
    <row r="123" spans="1:65" s="2" customFormat="1" ht="24.15" customHeight="1">
      <c r="A123" s="38"/>
      <c r="B123" s="39"/>
      <c r="C123" s="226" t="s">
        <v>246</v>
      </c>
      <c r="D123" s="226" t="s">
        <v>154</v>
      </c>
      <c r="E123" s="227" t="s">
        <v>821</v>
      </c>
      <c r="F123" s="228" t="s">
        <v>822</v>
      </c>
      <c r="G123" s="229" t="s">
        <v>823</v>
      </c>
      <c r="H123" s="230">
        <v>1</v>
      </c>
      <c r="I123" s="231"/>
      <c r="J123" s="232">
        <f>ROUND(I123*H123,2)</f>
        <v>0</v>
      </c>
      <c r="K123" s="228" t="s">
        <v>1</v>
      </c>
      <c r="L123" s="44"/>
      <c r="M123" s="233" t="s">
        <v>1</v>
      </c>
      <c r="N123" s="234" t="s">
        <v>43</v>
      </c>
      <c r="O123" s="91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7" t="s">
        <v>93</v>
      </c>
      <c r="AT123" s="237" t="s">
        <v>154</v>
      </c>
      <c r="AU123" s="237" t="s">
        <v>87</v>
      </c>
      <c r="AY123" s="17" t="s">
        <v>152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7" t="s">
        <v>83</v>
      </c>
      <c r="BK123" s="238">
        <f>ROUND(I123*H123,2)</f>
        <v>0</v>
      </c>
      <c r="BL123" s="17" t="s">
        <v>93</v>
      </c>
      <c r="BM123" s="237" t="s">
        <v>824</v>
      </c>
    </row>
    <row r="124" spans="1:51" s="15" customFormat="1" ht="12">
      <c r="A124" s="15"/>
      <c r="B124" s="277"/>
      <c r="C124" s="278"/>
      <c r="D124" s="246" t="s">
        <v>162</v>
      </c>
      <c r="E124" s="279" t="s">
        <v>1</v>
      </c>
      <c r="F124" s="280" t="s">
        <v>825</v>
      </c>
      <c r="G124" s="278"/>
      <c r="H124" s="279" t="s">
        <v>1</v>
      </c>
      <c r="I124" s="281"/>
      <c r="J124" s="278"/>
      <c r="K124" s="278"/>
      <c r="L124" s="282"/>
      <c r="M124" s="283"/>
      <c r="N124" s="284"/>
      <c r="O124" s="284"/>
      <c r="P124" s="284"/>
      <c r="Q124" s="284"/>
      <c r="R124" s="284"/>
      <c r="S124" s="284"/>
      <c r="T124" s="28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86" t="s">
        <v>162</v>
      </c>
      <c r="AU124" s="286" t="s">
        <v>87</v>
      </c>
      <c r="AV124" s="15" t="s">
        <v>83</v>
      </c>
      <c r="AW124" s="15" t="s">
        <v>34</v>
      </c>
      <c r="AX124" s="15" t="s">
        <v>78</v>
      </c>
      <c r="AY124" s="286" t="s">
        <v>152</v>
      </c>
    </row>
    <row r="125" spans="1:51" s="15" customFormat="1" ht="12">
      <c r="A125" s="15"/>
      <c r="B125" s="277"/>
      <c r="C125" s="278"/>
      <c r="D125" s="246" t="s">
        <v>162</v>
      </c>
      <c r="E125" s="279" t="s">
        <v>1</v>
      </c>
      <c r="F125" s="280" t="s">
        <v>826</v>
      </c>
      <c r="G125" s="278"/>
      <c r="H125" s="279" t="s">
        <v>1</v>
      </c>
      <c r="I125" s="281"/>
      <c r="J125" s="278"/>
      <c r="K125" s="278"/>
      <c r="L125" s="282"/>
      <c r="M125" s="283"/>
      <c r="N125" s="284"/>
      <c r="O125" s="284"/>
      <c r="P125" s="284"/>
      <c r="Q125" s="284"/>
      <c r="R125" s="284"/>
      <c r="S125" s="284"/>
      <c r="T125" s="28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86" t="s">
        <v>162</v>
      </c>
      <c r="AU125" s="286" t="s">
        <v>87</v>
      </c>
      <c r="AV125" s="15" t="s">
        <v>83</v>
      </c>
      <c r="AW125" s="15" t="s">
        <v>34</v>
      </c>
      <c r="AX125" s="15" t="s">
        <v>78</v>
      </c>
      <c r="AY125" s="286" t="s">
        <v>152</v>
      </c>
    </row>
    <row r="126" spans="1:51" s="15" customFormat="1" ht="12">
      <c r="A126" s="15"/>
      <c r="B126" s="277"/>
      <c r="C126" s="278"/>
      <c r="D126" s="246" t="s">
        <v>162</v>
      </c>
      <c r="E126" s="279" t="s">
        <v>1</v>
      </c>
      <c r="F126" s="280" t="s">
        <v>827</v>
      </c>
      <c r="G126" s="278"/>
      <c r="H126" s="279" t="s">
        <v>1</v>
      </c>
      <c r="I126" s="281"/>
      <c r="J126" s="278"/>
      <c r="K126" s="278"/>
      <c r="L126" s="282"/>
      <c r="M126" s="283"/>
      <c r="N126" s="284"/>
      <c r="O126" s="284"/>
      <c r="P126" s="284"/>
      <c r="Q126" s="284"/>
      <c r="R126" s="284"/>
      <c r="S126" s="284"/>
      <c r="T126" s="28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86" t="s">
        <v>162</v>
      </c>
      <c r="AU126" s="286" t="s">
        <v>87</v>
      </c>
      <c r="AV126" s="15" t="s">
        <v>83</v>
      </c>
      <c r="AW126" s="15" t="s">
        <v>34</v>
      </c>
      <c r="AX126" s="15" t="s">
        <v>78</v>
      </c>
      <c r="AY126" s="286" t="s">
        <v>152</v>
      </c>
    </row>
    <row r="127" spans="1:51" s="15" customFormat="1" ht="12">
      <c r="A127" s="15"/>
      <c r="B127" s="277"/>
      <c r="C127" s="278"/>
      <c r="D127" s="246" t="s">
        <v>162</v>
      </c>
      <c r="E127" s="279" t="s">
        <v>1</v>
      </c>
      <c r="F127" s="280" t="s">
        <v>828</v>
      </c>
      <c r="G127" s="278"/>
      <c r="H127" s="279" t="s">
        <v>1</v>
      </c>
      <c r="I127" s="281"/>
      <c r="J127" s="278"/>
      <c r="K127" s="278"/>
      <c r="L127" s="282"/>
      <c r="M127" s="283"/>
      <c r="N127" s="284"/>
      <c r="O127" s="284"/>
      <c r="P127" s="284"/>
      <c r="Q127" s="284"/>
      <c r="R127" s="284"/>
      <c r="S127" s="284"/>
      <c r="T127" s="28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86" t="s">
        <v>162</v>
      </c>
      <c r="AU127" s="286" t="s">
        <v>87</v>
      </c>
      <c r="AV127" s="15" t="s">
        <v>83</v>
      </c>
      <c r="AW127" s="15" t="s">
        <v>34</v>
      </c>
      <c r="AX127" s="15" t="s">
        <v>78</v>
      </c>
      <c r="AY127" s="286" t="s">
        <v>152</v>
      </c>
    </row>
    <row r="128" spans="1:51" s="15" customFormat="1" ht="12">
      <c r="A128" s="15"/>
      <c r="B128" s="277"/>
      <c r="C128" s="278"/>
      <c r="D128" s="246" t="s">
        <v>162</v>
      </c>
      <c r="E128" s="279" t="s">
        <v>1</v>
      </c>
      <c r="F128" s="280" t="s">
        <v>829</v>
      </c>
      <c r="G128" s="278"/>
      <c r="H128" s="279" t="s">
        <v>1</v>
      </c>
      <c r="I128" s="281"/>
      <c r="J128" s="278"/>
      <c r="K128" s="278"/>
      <c r="L128" s="282"/>
      <c r="M128" s="283"/>
      <c r="N128" s="284"/>
      <c r="O128" s="284"/>
      <c r="P128" s="284"/>
      <c r="Q128" s="284"/>
      <c r="R128" s="284"/>
      <c r="S128" s="284"/>
      <c r="T128" s="28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86" t="s">
        <v>162</v>
      </c>
      <c r="AU128" s="286" t="s">
        <v>87</v>
      </c>
      <c r="AV128" s="15" t="s">
        <v>83</v>
      </c>
      <c r="AW128" s="15" t="s">
        <v>34</v>
      </c>
      <c r="AX128" s="15" t="s">
        <v>78</v>
      </c>
      <c r="AY128" s="286" t="s">
        <v>152</v>
      </c>
    </row>
    <row r="129" spans="1:51" s="15" customFormat="1" ht="12">
      <c r="A129" s="15"/>
      <c r="B129" s="277"/>
      <c r="C129" s="278"/>
      <c r="D129" s="246" t="s">
        <v>162</v>
      </c>
      <c r="E129" s="279" t="s">
        <v>1</v>
      </c>
      <c r="F129" s="280" t="s">
        <v>830</v>
      </c>
      <c r="G129" s="278"/>
      <c r="H129" s="279" t="s">
        <v>1</v>
      </c>
      <c r="I129" s="281"/>
      <c r="J129" s="278"/>
      <c r="K129" s="278"/>
      <c r="L129" s="282"/>
      <c r="M129" s="283"/>
      <c r="N129" s="284"/>
      <c r="O129" s="284"/>
      <c r="P129" s="284"/>
      <c r="Q129" s="284"/>
      <c r="R129" s="284"/>
      <c r="S129" s="284"/>
      <c r="T129" s="28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86" t="s">
        <v>162</v>
      </c>
      <c r="AU129" s="286" t="s">
        <v>87</v>
      </c>
      <c r="AV129" s="15" t="s">
        <v>83</v>
      </c>
      <c r="AW129" s="15" t="s">
        <v>34</v>
      </c>
      <c r="AX129" s="15" t="s">
        <v>78</v>
      </c>
      <c r="AY129" s="286" t="s">
        <v>152</v>
      </c>
    </row>
    <row r="130" spans="1:51" s="13" customFormat="1" ht="12">
      <c r="A130" s="13"/>
      <c r="B130" s="244"/>
      <c r="C130" s="245"/>
      <c r="D130" s="246" t="s">
        <v>162</v>
      </c>
      <c r="E130" s="247" t="s">
        <v>1</v>
      </c>
      <c r="F130" s="248" t="s">
        <v>83</v>
      </c>
      <c r="G130" s="245"/>
      <c r="H130" s="249">
        <v>1</v>
      </c>
      <c r="I130" s="250"/>
      <c r="J130" s="245"/>
      <c r="K130" s="245"/>
      <c r="L130" s="251"/>
      <c r="M130" s="252"/>
      <c r="N130" s="253"/>
      <c r="O130" s="253"/>
      <c r="P130" s="253"/>
      <c r="Q130" s="253"/>
      <c r="R130" s="253"/>
      <c r="S130" s="253"/>
      <c r="T130" s="25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5" t="s">
        <v>162</v>
      </c>
      <c r="AU130" s="255" t="s">
        <v>87</v>
      </c>
      <c r="AV130" s="13" t="s">
        <v>87</v>
      </c>
      <c r="AW130" s="13" t="s">
        <v>34</v>
      </c>
      <c r="AX130" s="13" t="s">
        <v>78</v>
      </c>
      <c r="AY130" s="255" t="s">
        <v>152</v>
      </c>
    </row>
    <row r="131" spans="1:51" s="14" customFormat="1" ht="12">
      <c r="A131" s="14"/>
      <c r="B131" s="256"/>
      <c r="C131" s="257"/>
      <c r="D131" s="246" t="s">
        <v>162</v>
      </c>
      <c r="E131" s="258" t="s">
        <v>1</v>
      </c>
      <c r="F131" s="259" t="s">
        <v>171</v>
      </c>
      <c r="G131" s="257"/>
      <c r="H131" s="260">
        <v>1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6" t="s">
        <v>162</v>
      </c>
      <c r="AU131" s="266" t="s">
        <v>87</v>
      </c>
      <c r="AV131" s="14" t="s">
        <v>93</v>
      </c>
      <c r="AW131" s="14" t="s">
        <v>34</v>
      </c>
      <c r="AX131" s="14" t="s">
        <v>83</v>
      </c>
      <c r="AY131" s="266" t="s">
        <v>152</v>
      </c>
    </row>
    <row r="132" spans="1:65" s="2" customFormat="1" ht="16.5" customHeight="1">
      <c r="A132" s="38"/>
      <c r="B132" s="39"/>
      <c r="C132" s="226" t="s">
        <v>257</v>
      </c>
      <c r="D132" s="226" t="s">
        <v>154</v>
      </c>
      <c r="E132" s="227" t="s">
        <v>831</v>
      </c>
      <c r="F132" s="228" t="s">
        <v>832</v>
      </c>
      <c r="G132" s="229" t="s">
        <v>823</v>
      </c>
      <c r="H132" s="230">
        <v>1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43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93</v>
      </c>
      <c r="AT132" s="237" t="s">
        <v>154</v>
      </c>
      <c r="AU132" s="237" t="s">
        <v>87</v>
      </c>
      <c r="AY132" s="17" t="s">
        <v>152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93</v>
      </c>
      <c r="BM132" s="237" t="s">
        <v>833</v>
      </c>
    </row>
    <row r="133" spans="1:51" s="15" customFormat="1" ht="12">
      <c r="A133" s="15"/>
      <c r="B133" s="277"/>
      <c r="C133" s="278"/>
      <c r="D133" s="246" t="s">
        <v>162</v>
      </c>
      <c r="E133" s="279" t="s">
        <v>1</v>
      </c>
      <c r="F133" s="280" t="s">
        <v>834</v>
      </c>
      <c r="G133" s="278"/>
      <c r="H133" s="279" t="s">
        <v>1</v>
      </c>
      <c r="I133" s="281"/>
      <c r="J133" s="278"/>
      <c r="K133" s="278"/>
      <c r="L133" s="282"/>
      <c r="M133" s="283"/>
      <c r="N133" s="284"/>
      <c r="O133" s="284"/>
      <c r="P133" s="284"/>
      <c r="Q133" s="284"/>
      <c r="R133" s="284"/>
      <c r="S133" s="284"/>
      <c r="T133" s="28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6" t="s">
        <v>162</v>
      </c>
      <c r="AU133" s="286" t="s">
        <v>87</v>
      </c>
      <c r="AV133" s="15" t="s">
        <v>83</v>
      </c>
      <c r="AW133" s="15" t="s">
        <v>34</v>
      </c>
      <c r="AX133" s="15" t="s">
        <v>78</v>
      </c>
      <c r="AY133" s="286" t="s">
        <v>152</v>
      </c>
    </row>
    <row r="134" spans="1:51" s="15" customFormat="1" ht="12">
      <c r="A134" s="15"/>
      <c r="B134" s="277"/>
      <c r="C134" s="278"/>
      <c r="D134" s="246" t="s">
        <v>162</v>
      </c>
      <c r="E134" s="279" t="s">
        <v>1</v>
      </c>
      <c r="F134" s="280" t="s">
        <v>835</v>
      </c>
      <c r="G134" s="278"/>
      <c r="H134" s="279" t="s">
        <v>1</v>
      </c>
      <c r="I134" s="281"/>
      <c r="J134" s="278"/>
      <c r="K134" s="278"/>
      <c r="L134" s="282"/>
      <c r="M134" s="283"/>
      <c r="N134" s="284"/>
      <c r="O134" s="284"/>
      <c r="P134" s="284"/>
      <c r="Q134" s="284"/>
      <c r="R134" s="284"/>
      <c r="S134" s="284"/>
      <c r="T134" s="28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86" t="s">
        <v>162</v>
      </c>
      <c r="AU134" s="286" t="s">
        <v>87</v>
      </c>
      <c r="AV134" s="15" t="s">
        <v>83</v>
      </c>
      <c r="AW134" s="15" t="s">
        <v>34</v>
      </c>
      <c r="AX134" s="15" t="s">
        <v>78</v>
      </c>
      <c r="AY134" s="286" t="s">
        <v>152</v>
      </c>
    </row>
    <row r="135" spans="1:51" s="13" customFormat="1" ht="12">
      <c r="A135" s="13"/>
      <c r="B135" s="244"/>
      <c r="C135" s="245"/>
      <c r="D135" s="246" t="s">
        <v>162</v>
      </c>
      <c r="E135" s="247" t="s">
        <v>1</v>
      </c>
      <c r="F135" s="248" t="s">
        <v>83</v>
      </c>
      <c r="G135" s="245"/>
      <c r="H135" s="249">
        <v>1</v>
      </c>
      <c r="I135" s="250"/>
      <c r="J135" s="245"/>
      <c r="K135" s="245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162</v>
      </c>
      <c r="AU135" s="255" t="s">
        <v>87</v>
      </c>
      <c r="AV135" s="13" t="s">
        <v>87</v>
      </c>
      <c r="AW135" s="13" t="s">
        <v>34</v>
      </c>
      <c r="AX135" s="13" t="s">
        <v>78</v>
      </c>
      <c r="AY135" s="255" t="s">
        <v>152</v>
      </c>
    </row>
    <row r="136" spans="1:51" s="14" customFormat="1" ht="12">
      <c r="A136" s="14"/>
      <c r="B136" s="256"/>
      <c r="C136" s="257"/>
      <c r="D136" s="246" t="s">
        <v>162</v>
      </c>
      <c r="E136" s="258" t="s">
        <v>1</v>
      </c>
      <c r="F136" s="259" t="s">
        <v>171</v>
      </c>
      <c r="G136" s="257"/>
      <c r="H136" s="260">
        <v>1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6" t="s">
        <v>162</v>
      </c>
      <c r="AU136" s="266" t="s">
        <v>87</v>
      </c>
      <c r="AV136" s="14" t="s">
        <v>93</v>
      </c>
      <c r="AW136" s="14" t="s">
        <v>34</v>
      </c>
      <c r="AX136" s="14" t="s">
        <v>83</v>
      </c>
      <c r="AY136" s="266" t="s">
        <v>152</v>
      </c>
    </row>
    <row r="137" spans="1:65" s="2" customFormat="1" ht="33" customHeight="1">
      <c r="A137" s="38"/>
      <c r="B137" s="39"/>
      <c r="C137" s="226" t="s">
        <v>269</v>
      </c>
      <c r="D137" s="226" t="s">
        <v>154</v>
      </c>
      <c r="E137" s="227" t="s">
        <v>836</v>
      </c>
      <c r="F137" s="228" t="s">
        <v>837</v>
      </c>
      <c r="G137" s="229" t="s">
        <v>823</v>
      </c>
      <c r="H137" s="230">
        <v>1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43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93</v>
      </c>
      <c r="AT137" s="237" t="s">
        <v>154</v>
      </c>
      <c r="AU137" s="237" t="s">
        <v>87</v>
      </c>
      <c r="AY137" s="17" t="s">
        <v>152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93</v>
      </c>
      <c r="BM137" s="237" t="s">
        <v>838</v>
      </c>
    </row>
    <row r="138" spans="1:63" s="12" customFormat="1" ht="25.9" customHeight="1">
      <c r="A138" s="12"/>
      <c r="B138" s="210"/>
      <c r="C138" s="211"/>
      <c r="D138" s="212" t="s">
        <v>77</v>
      </c>
      <c r="E138" s="213" t="s">
        <v>839</v>
      </c>
      <c r="F138" s="213" t="s">
        <v>840</v>
      </c>
      <c r="G138" s="211"/>
      <c r="H138" s="211"/>
      <c r="I138" s="214"/>
      <c r="J138" s="215">
        <f>BK138</f>
        <v>0</v>
      </c>
      <c r="K138" s="211"/>
      <c r="L138" s="216"/>
      <c r="M138" s="217"/>
      <c r="N138" s="218"/>
      <c r="O138" s="218"/>
      <c r="P138" s="219">
        <f>SUM(P139:P183)</f>
        <v>0</v>
      </c>
      <c r="Q138" s="218"/>
      <c r="R138" s="219">
        <f>SUM(R139:R183)</f>
        <v>0</v>
      </c>
      <c r="S138" s="218"/>
      <c r="T138" s="220">
        <f>SUM(T139:T183)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93</v>
      </c>
      <c r="AT138" s="222" t="s">
        <v>77</v>
      </c>
      <c r="AU138" s="222" t="s">
        <v>78</v>
      </c>
      <c r="AY138" s="221" t="s">
        <v>152</v>
      </c>
      <c r="BK138" s="223">
        <f>SUM(BK139:BK183)</f>
        <v>0</v>
      </c>
    </row>
    <row r="139" spans="1:65" s="2" customFormat="1" ht="37.8" customHeight="1">
      <c r="A139" s="38"/>
      <c r="B139" s="39"/>
      <c r="C139" s="226" t="s">
        <v>83</v>
      </c>
      <c r="D139" s="226" t="s">
        <v>154</v>
      </c>
      <c r="E139" s="227" t="s">
        <v>841</v>
      </c>
      <c r="F139" s="228" t="s">
        <v>842</v>
      </c>
      <c r="G139" s="229" t="s">
        <v>823</v>
      </c>
      <c r="H139" s="230">
        <v>1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43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713</v>
      </c>
      <c r="AT139" s="237" t="s">
        <v>154</v>
      </c>
      <c r="AU139" s="237" t="s">
        <v>83</v>
      </c>
      <c r="AY139" s="17" t="s">
        <v>152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713</v>
      </c>
      <c r="BM139" s="237" t="s">
        <v>843</v>
      </c>
    </row>
    <row r="140" spans="1:51" s="13" customFormat="1" ht="12">
      <c r="A140" s="13"/>
      <c r="B140" s="244"/>
      <c r="C140" s="245"/>
      <c r="D140" s="246" t="s">
        <v>162</v>
      </c>
      <c r="E140" s="247" t="s">
        <v>1</v>
      </c>
      <c r="F140" s="248" t="s">
        <v>844</v>
      </c>
      <c r="G140" s="245"/>
      <c r="H140" s="249">
        <v>1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162</v>
      </c>
      <c r="AU140" s="255" t="s">
        <v>83</v>
      </c>
      <c r="AV140" s="13" t="s">
        <v>87</v>
      </c>
      <c r="AW140" s="13" t="s">
        <v>34</v>
      </c>
      <c r="AX140" s="13" t="s">
        <v>83</v>
      </c>
      <c r="AY140" s="255" t="s">
        <v>152</v>
      </c>
    </row>
    <row r="141" spans="1:65" s="2" customFormat="1" ht="90" customHeight="1">
      <c r="A141" s="38"/>
      <c r="B141" s="39"/>
      <c r="C141" s="226" t="s">
        <v>87</v>
      </c>
      <c r="D141" s="226" t="s">
        <v>154</v>
      </c>
      <c r="E141" s="227" t="s">
        <v>845</v>
      </c>
      <c r="F141" s="228" t="s">
        <v>846</v>
      </c>
      <c r="G141" s="229" t="s">
        <v>823</v>
      </c>
      <c r="H141" s="230">
        <v>1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43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713</v>
      </c>
      <c r="AT141" s="237" t="s">
        <v>154</v>
      </c>
      <c r="AU141" s="237" t="s">
        <v>83</v>
      </c>
      <c r="AY141" s="17" t="s">
        <v>152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713</v>
      </c>
      <c r="BM141" s="237" t="s">
        <v>847</v>
      </c>
    </row>
    <row r="142" spans="1:65" s="2" customFormat="1" ht="90.75" customHeight="1">
      <c r="A142" s="38"/>
      <c r="B142" s="39"/>
      <c r="C142" s="226" t="s">
        <v>90</v>
      </c>
      <c r="D142" s="226" t="s">
        <v>154</v>
      </c>
      <c r="E142" s="227" t="s">
        <v>848</v>
      </c>
      <c r="F142" s="228" t="s">
        <v>849</v>
      </c>
      <c r="G142" s="229" t="s">
        <v>823</v>
      </c>
      <c r="H142" s="230">
        <v>1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43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713</v>
      </c>
      <c r="AT142" s="237" t="s">
        <v>154</v>
      </c>
      <c r="AU142" s="237" t="s">
        <v>83</v>
      </c>
      <c r="AY142" s="17" t="s">
        <v>152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713</v>
      </c>
      <c r="BM142" s="237" t="s">
        <v>850</v>
      </c>
    </row>
    <row r="143" spans="1:65" s="2" customFormat="1" ht="49.05" customHeight="1">
      <c r="A143" s="38"/>
      <c r="B143" s="39"/>
      <c r="C143" s="226" t="s">
        <v>93</v>
      </c>
      <c r="D143" s="226" t="s">
        <v>154</v>
      </c>
      <c r="E143" s="227" t="s">
        <v>851</v>
      </c>
      <c r="F143" s="228" t="s">
        <v>852</v>
      </c>
      <c r="G143" s="229" t="s">
        <v>823</v>
      </c>
      <c r="H143" s="230">
        <v>1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43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713</v>
      </c>
      <c r="AT143" s="237" t="s">
        <v>154</v>
      </c>
      <c r="AU143" s="237" t="s">
        <v>83</v>
      </c>
      <c r="AY143" s="17" t="s">
        <v>152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713</v>
      </c>
      <c r="BM143" s="237" t="s">
        <v>853</v>
      </c>
    </row>
    <row r="144" spans="1:65" s="2" customFormat="1" ht="16.5" customHeight="1">
      <c r="A144" s="38"/>
      <c r="B144" s="39"/>
      <c r="C144" s="226" t="s">
        <v>96</v>
      </c>
      <c r="D144" s="226" t="s">
        <v>154</v>
      </c>
      <c r="E144" s="227" t="s">
        <v>854</v>
      </c>
      <c r="F144" s="228" t="s">
        <v>855</v>
      </c>
      <c r="G144" s="229" t="s">
        <v>823</v>
      </c>
      <c r="H144" s="230">
        <v>1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43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713</v>
      </c>
      <c r="AT144" s="237" t="s">
        <v>154</v>
      </c>
      <c r="AU144" s="237" t="s">
        <v>83</v>
      </c>
      <c r="AY144" s="17" t="s">
        <v>152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713</v>
      </c>
      <c r="BM144" s="237" t="s">
        <v>856</v>
      </c>
    </row>
    <row r="145" spans="1:51" s="13" customFormat="1" ht="12">
      <c r="A145" s="13"/>
      <c r="B145" s="244"/>
      <c r="C145" s="245"/>
      <c r="D145" s="246" t="s">
        <v>162</v>
      </c>
      <c r="E145" s="247" t="s">
        <v>1</v>
      </c>
      <c r="F145" s="248" t="s">
        <v>857</v>
      </c>
      <c r="G145" s="245"/>
      <c r="H145" s="249">
        <v>1</v>
      </c>
      <c r="I145" s="250"/>
      <c r="J145" s="245"/>
      <c r="K145" s="245"/>
      <c r="L145" s="251"/>
      <c r="M145" s="252"/>
      <c r="N145" s="253"/>
      <c r="O145" s="253"/>
      <c r="P145" s="253"/>
      <c r="Q145" s="253"/>
      <c r="R145" s="253"/>
      <c r="S145" s="253"/>
      <c r="T145" s="25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162</v>
      </c>
      <c r="AU145" s="255" t="s">
        <v>83</v>
      </c>
      <c r="AV145" s="13" t="s">
        <v>87</v>
      </c>
      <c r="AW145" s="13" t="s">
        <v>34</v>
      </c>
      <c r="AX145" s="13" t="s">
        <v>83</v>
      </c>
      <c r="AY145" s="255" t="s">
        <v>152</v>
      </c>
    </row>
    <row r="146" spans="1:65" s="2" customFormat="1" ht="24.15" customHeight="1">
      <c r="A146" s="38"/>
      <c r="B146" s="39"/>
      <c r="C146" s="226" t="s">
        <v>99</v>
      </c>
      <c r="D146" s="226" t="s">
        <v>154</v>
      </c>
      <c r="E146" s="227" t="s">
        <v>858</v>
      </c>
      <c r="F146" s="228" t="s">
        <v>859</v>
      </c>
      <c r="G146" s="229" t="s">
        <v>823</v>
      </c>
      <c r="H146" s="230">
        <v>1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43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713</v>
      </c>
      <c r="AT146" s="237" t="s">
        <v>154</v>
      </c>
      <c r="AU146" s="237" t="s">
        <v>83</v>
      </c>
      <c r="AY146" s="17" t="s">
        <v>152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713</v>
      </c>
      <c r="BM146" s="237" t="s">
        <v>860</v>
      </c>
    </row>
    <row r="147" spans="1:51" s="13" customFormat="1" ht="12">
      <c r="A147" s="13"/>
      <c r="B147" s="244"/>
      <c r="C147" s="245"/>
      <c r="D147" s="246" t="s">
        <v>162</v>
      </c>
      <c r="E147" s="247" t="s">
        <v>1</v>
      </c>
      <c r="F147" s="248" t="s">
        <v>83</v>
      </c>
      <c r="G147" s="245"/>
      <c r="H147" s="249">
        <v>1</v>
      </c>
      <c r="I147" s="250"/>
      <c r="J147" s="245"/>
      <c r="K147" s="245"/>
      <c r="L147" s="251"/>
      <c r="M147" s="252"/>
      <c r="N147" s="253"/>
      <c r="O147" s="253"/>
      <c r="P147" s="253"/>
      <c r="Q147" s="253"/>
      <c r="R147" s="253"/>
      <c r="S147" s="253"/>
      <c r="T147" s="25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5" t="s">
        <v>162</v>
      </c>
      <c r="AU147" s="255" t="s">
        <v>83</v>
      </c>
      <c r="AV147" s="13" t="s">
        <v>87</v>
      </c>
      <c r="AW147" s="13" t="s">
        <v>34</v>
      </c>
      <c r="AX147" s="13" t="s">
        <v>83</v>
      </c>
      <c r="AY147" s="255" t="s">
        <v>152</v>
      </c>
    </row>
    <row r="148" spans="1:65" s="2" customFormat="1" ht="24.15" customHeight="1">
      <c r="A148" s="38"/>
      <c r="B148" s="39"/>
      <c r="C148" s="226" t="s">
        <v>102</v>
      </c>
      <c r="D148" s="226" t="s">
        <v>154</v>
      </c>
      <c r="E148" s="227" t="s">
        <v>861</v>
      </c>
      <c r="F148" s="228" t="s">
        <v>862</v>
      </c>
      <c r="G148" s="229" t="s">
        <v>823</v>
      </c>
      <c r="H148" s="230">
        <v>1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43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713</v>
      </c>
      <c r="AT148" s="237" t="s">
        <v>154</v>
      </c>
      <c r="AU148" s="237" t="s">
        <v>83</v>
      </c>
      <c r="AY148" s="17" t="s">
        <v>152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713</v>
      </c>
      <c r="BM148" s="237" t="s">
        <v>863</v>
      </c>
    </row>
    <row r="149" spans="1:51" s="13" customFormat="1" ht="12">
      <c r="A149" s="13"/>
      <c r="B149" s="244"/>
      <c r="C149" s="245"/>
      <c r="D149" s="246" t="s">
        <v>162</v>
      </c>
      <c r="E149" s="247" t="s">
        <v>1</v>
      </c>
      <c r="F149" s="248" t="s">
        <v>864</v>
      </c>
      <c r="G149" s="245"/>
      <c r="H149" s="249">
        <v>1</v>
      </c>
      <c r="I149" s="250"/>
      <c r="J149" s="245"/>
      <c r="K149" s="245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162</v>
      </c>
      <c r="AU149" s="255" t="s">
        <v>83</v>
      </c>
      <c r="AV149" s="13" t="s">
        <v>87</v>
      </c>
      <c r="AW149" s="13" t="s">
        <v>34</v>
      </c>
      <c r="AX149" s="13" t="s">
        <v>83</v>
      </c>
      <c r="AY149" s="255" t="s">
        <v>152</v>
      </c>
    </row>
    <row r="150" spans="1:65" s="2" customFormat="1" ht="37.8" customHeight="1">
      <c r="A150" s="38"/>
      <c r="B150" s="39"/>
      <c r="C150" s="226" t="s">
        <v>105</v>
      </c>
      <c r="D150" s="226" t="s">
        <v>154</v>
      </c>
      <c r="E150" s="227" t="s">
        <v>865</v>
      </c>
      <c r="F150" s="228" t="s">
        <v>866</v>
      </c>
      <c r="G150" s="229" t="s">
        <v>823</v>
      </c>
      <c r="H150" s="230">
        <v>1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43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713</v>
      </c>
      <c r="AT150" s="237" t="s">
        <v>154</v>
      </c>
      <c r="AU150" s="237" t="s">
        <v>83</v>
      </c>
      <c r="AY150" s="17" t="s">
        <v>152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713</v>
      </c>
      <c r="BM150" s="237" t="s">
        <v>867</v>
      </c>
    </row>
    <row r="151" spans="1:51" s="13" customFormat="1" ht="12">
      <c r="A151" s="13"/>
      <c r="B151" s="244"/>
      <c r="C151" s="245"/>
      <c r="D151" s="246" t="s">
        <v>162</v>
      </c>
      <c r="E151" s="247" t="s">
        <v>1</v>
      </c>
      <c r="F151" s="248" t="s">
        <v>83</v>
      </c>
      <c r="G151" s="245"/>
      <c r="H151" s="249">
        <v>1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162</v>
      </c>
      <c r="AU151" s="255" t="s">
        <v>83</v>
      </c>
      <c r="AV151" s="13" t="s">
        <v>87</v>
      </c>
      <c r="AW151" s="13" t="s">
        <v>34</v>
      </c>
      <c r="AX151" s="13" t="s">
        <v>83</v>
      </c>
      <c r="AY151" s="255" t="s">
        <v>152</v>
      </c>
    </row>
    <row r="152" spans="1:51" s="15" customFormat="1" ht="12">
      <c r="A152" s="15"/>
      <c r="B152" s="277"/>
      <c r="C152" s="278"/>
      <c r="D152" s="246" t="s">
        <v>162</v>
      </c>
      <c r="E152" s="279" t="s">
        <v>1</v>
      </c>
      <c r="F152" s="280" t="s">
        <v>868</v>
      </c>
      <c r="G152" s="278"/>
      <c r="H152" s="279" t="s">
        <v>1</v>
      </c>
      <c r="I152" s="281"/>
      <c r="J152" s="278"/>
      <c r="K152" s="278"/>
      <c r="L152" s="282"/>
      <c r="M152" s="283"/>
      <c r="N152" s="284"/>
      <c r="O152" s="284"/>
      <c r="P152" s="284"/>
      <c r="Q152" s="284"/>
      <c r="R152" s="284"/>
      <c r="S152" s="284"/>
      <c r="T152" s="28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6" t="s">
        <v>162</v>
      </c>
      <c r="AU152" s="286" t="s">
        <v>83</v>
      </c>
      <c r="AV152" s="15" t="s">
        <v>83</v>
      </c>
      <c r="AW152" s="15" t="s">
        <v>34</v>
      </c>
      <c r="AX152" s="15" t="s">
        <v>78</v>
      </c>
      <c r="AY152" s="286" t="s">
        <v>152</v>
      </c>
    </row>
    <row r="153" spans="1:51" s="15" customFormat="1" ht="12">
      <c r="A153" s="15"/>
      <c r="B153" s="277"/>
      <c r="C153" s="278"/>
      <c r="D153" s="246" t="s">
        <v>162</v>
      </c>
      <c r="E153" s="279" t="s">
        <v>1</v>
      </c>
      <c r="F153" s="280" t="s">
        <v>869</v>
      </c>
      <c r="G153" s="278"/>
      <c r="H153" s="279" t="s">
        <v>1</v>
      </c>
      <c r="I153" s="281"/>
      <c r="J153" s="278"/>
      <c r="K153" s="278"/>
      <c r="L153" s="282"/>
      <c r="M153" s="283"/>
      <c r="N153" s="284"/>
      <c r="O153" s="284"/>
      <c r="P153" s="284"/>
      <c r="Q153" s="284"/>
      <c r="R153" s="284"/>
      <c r="S153" s="284"/>
      <c r="T153" s="28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6" t="s">
        <v>162</v>
      </c>
      <c r="AU153" s="286" t="s">
        <v>83</v>
      </c>
      <c r="AV153" s="15" t="s">
        <v>83</v>
      </c>
      <c r="AW153" s="15" t="s">
        <v>34</v>
      </c>
      <c r="AX153" s="15" t="s">
        <v>78</v>
      </c>
      <c r="AY153" s="286" t="s">
        <v>152</v>
      </c>
    </row>
    <row r="154" spans="1:51" s="15" customFormat="1" ht="12">
      <c r="A154" s="15"/>
      <c r="B154" s="277"/>
      <c r="C154" s="278"/>
      <c r="D154" s="246" t="s">
        <v>162</v>
      </c>
      <c r="E154" s="279" t="s">
        <v>1</v>
      </c>
      <c r="F154" s="280" t="s">
        <v>870</v>
      </c>
      <c r="G154" s="278"/>
      <c r="H154" s="279" t="s">
        <v>1</v>
      </c>
      <c r="I154" s="281"/>
      <c r="J154" s="278"/>
      <c r="K154" s="278"/>
      <c r="L154" s="282"/>
      <c r="M154" s="283"/>
      <c r="N154" s="284"/>
      <c r="O154" s="284"/>
      <c r="P154" s="284"/>
      <c r="Q154" s="284"/>
      <c r="R154" s="284"/>
      <c r="S154" s="284"/>
      <c r="T154" s="28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6" t="s">
        <v>162</v>
      </c>
      <c r="AU154" s="286" t="s">
        <v>83</v>
      </c>
      <c r="AV154" s="15" t="s">
        <v>83</v>
      </c>
      <c r="AW154" s="15" t="s">
        <v>34</v>
      </c>
      <c r="AX154" s="15" t="s">
        <v>78</v>
      </c>
      <c r="AY154" s="286" t="s">
        <v>152</v>
      </c>
    </row>
    <row r="155" spans="1:51" s="15" customFormat="1" ht="12">
      <c r="A155" s="15"/>
      <c r="B155" s="277"/>
      <c r="C155" s="278"/>
      <c r="D155" s="246" t="s">
        <v>162</v>
      </c>
      <c r="E155" s="279" t="s">
        <v>1</v>
      </c>
      <c r="F155" s="280" t="s">
        <v>871</v>
      </c>
      <c r="G155" s="278"/>
      <c r="H155" s="279" t="s">
        <v>1</v>
      </c>
      <c r="I155" s="281"/>
      <c r="J155" s="278"/>
      <c r="K155" s="278"/>
      <c r="L155" s="282"/>
      <c r="M155" s="283"/>
      <c r="N155" s="284"/>
      <c r="O155" s="284"/>
      <c r="P155" s="284"/>
      <c r="Q155" s="284"/>
      <c r="R155" s="284"/>
      <c r="S155" s="284"/>
      <c r="T155" s="28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6" t="s">
        <v>162</v>
      </c>
      <c r="AU155" s="286" t="s">
        <v>83</v>
      </c>
      <c r="AV155" s="15" t="s">
        <v>83</v>
      </c>
      <c r="AW155" s="15" t="s">
        <v>34</v>
      </c>
      <c r="AX155" s="15" t="s">
        <v>78</v>
      </c>
      <c r="AY155" s="286" t="s">
        <v>152</v>
      </c>
    </row>
    <row r="156" spans="1:51" s="15" customFormat="1" ht="12">
      <c r="A156" s="15"/>
      <c r="B156" s="277"/>
      <c r="C156" s="278"/>
      <c r="D156" s="246" t="s">
        <v>162</v>
      </c>
      <c r="E156" s="279" t="s">
        <v>1</v>
      </c>
      <c r="F156" s="280" t="s">
        <v>872</v>
      </c>
      <c r="G156" s="278"/>
      <c r="H156" s="279" t="s">
        <v>1</v>
      </c>
      <c r="I156" s="281"/>
      <c r="J156" s="278"/>
      <c r="K156" s="278"/>
      <c r="L156" s="282"/>
      <c r="M156" s="283"/>
      <c r="N156" s="284"/>
      <c r="O156" s="284"/>
      <c r="P156" s="284"/>
      <c r="Q156" s="284"/>
      <c r="R156" s="284"/>
      <c r="S156" s="284"/>
      <c r="T156" s="28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6" t="s">
        <v>162</v>
      </c>
      <c r="AU156" s="286" t="s">
        <v>83</v>
      </c>
      <c r="AV156" s="15" t="s">
        <v>83</v>
      </c>
      <c r="AW156" s="15" t="s">
        <v>34</v>
      </c>
      <c r="AX156" s="15" t="s">
        <v>78</v>
      </c>
      <c r="AY156" s="286" t="s">
        <v>152</v>
      </c>
    </row>
    <row r="157" spans="1:51" s="15" customFormat="1" ht="12">
      <c r="A157" s="15"/>
      <c r="B157" s="277"/>
      <c r="C157" s="278"/>
      <c r="D157" s="246" t="s">
        <v>162</v>
      </c>
      <c r="E157" s="279" t="s">
        <v>1</v>
      </c>
      <c r="F157" s="280" t="s">
        <v>873</v>
      </c>
      <c r="G157" s="278"/>
      <c r="H157" s="279" t="s">
        <v>1</v>
      </c>
      <c r="I157" s="281"/>
      <c r="J157" s="278"/>
      <c r="K157" s="278"/>
      <c r="L157" s="282"/>
      <c r="M157" s="283"/>
      <c r="N157" s="284"/>
      <c r="O157" s="284"/>
      <c r="P157" s="284"/>
      <c r="Q157" s="284"/>
      <c r="R157" s="284"/>
      <c r="S157" s="284"/>
      <c r="T157" s="28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6" t="s">
        <v>162</v>
      </c>
      <c r="AU157" s="286" t="s">
        <v>83</v>
      </c>
      <c r="AV157" s="15" t="s">
        <v>83</v>
      </c>
      <c r="AW157" s="15" t="s">
        <v>34</v>
      </c>
      <c r="AX157" s="15" t="s">
        <v>78</v>
      </c>
      <c r="AY157" s="286" t="s">
        <v>152</v>
      </c>
    </row>
    <row r="158" spans="1:51" s="15" customFormat="1" ht="12">
      <c r="A158" s="15"/>
      <c r="B158" s="277"/>
      <c r="C158" s="278"/>
      <c r="D158" s="246" t="s">
        <v>162</v>
      </c>
      <c r="E158" s="279" t="s">
        <v>1</v>
      </c>
      <c r="F158" s="280" t="s">
        <v>874</v>
      </c>
      <c r="G158" s="278"/>
      <c r="H158" s="279" t="s">
        <v>1</v>
      </c>
      <c r="I158" s="281"/>
      <c r="J158" s="278"/>
      <c r="K158" s="278"/>
      <c r="L158" s="282"/>
      <c r="M158" s="283"/>
      <c r="N158" s="284"/>
      <c r="O158" s="284"/>
      <c r="P158" s="284"/>
      <c r="Q158" s="284"/>
      <c r="R158" s="284"/>
      <c r="S158" s="284"/>
      <c r="T158" s="28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6" t="s">
        <v>162</v>
      </c>
      <c r="AU158" s="286" t="s">
        <v>83</v>
      </c>
      <c r="AV158" s="15" t="s">
        <v>83</v>
      </c>
      <c r="AW158" s="15" t="s">
        <v>34</v>
      </c>
      <c r="AX158" s="15" t="s">
        <v>78</v>
      </c>
      <c r="AY158" s="286" t="s">
        <v>152</v>
      </c>
    </row>
    <row r="159" spans="1:51" s="15" customFormat="1" ht="12">
      <c r="A159" s="15"/>
      <c r="B159" s="277"/>
      <c r="C159" s="278"/>
      <c r="D159" s="246" t="s">
        <v>162</v>
      </c>
      <c r="E159" s="279" t="s">
        <v>1</v>
      </c>
      <c r="F159" s="280" t="s">
        <v>875</v>
      </c>
      <c r="G159" s="278"/>
      <c r="H159" s="279" t="s">
        <v>1</v>
      </c>
      <c r="I159" s="281"/>
      <c r="J159" s="278"/>
      <c r="K159" s="278"/>
      <c r="L159" s="282"/>
      <c r="M159" s="283"/>
      <c r="N159" s="284"/>
      <c r="O159" s="284"/>
      <c r="P159" s="284"/>
      <c r="Q159" s="284"/>
      <c r="R159" s="284"/>
      <c r="S159" s="284"/>
      <c r="T159" s="28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6" t="s">
        <v>162</v>
      </c>
      <c r="AU159" s="286" t="s">
        <v>83</v>
      </c>
      <c r="AV159" s="15" t="s">
        <v>83</v>
      </c>
      <c r="AW159" s="15" t="s">
        <v>34</v>
      </c>
      <c r="AX159" s="15" t="s">
        <v>78</v>
      </c>
      <c r="AY159" s="286" t="s">
        <v>152</v>
      </c>
    </row>
    <row r="160" spans="1:51" s="15" customFormat="1" ht="12">
      <c r="A160" s="15"/>
      <c r="B160" s="277"/>
      <c r="C160" s="278"/>
      <c r="D160" s="246" t="s">
        <v>162</v>
      </c>
      <c r="E160" s="279" t="s">
        <v>1</v>
      </c>
      <c r="F160" s="280" t="s">
        <v>876</v>
      </c>
      <c r="G160" s="278"/>
      <c r="H160" s="279" t="s">
        <v>1</v>
      </c>
      <c r="I160" s="281"/>
      <c r="J160" s="278"/>
      <c r="K160" s="278"/>
      <c r="L160" s="282"/>
      <c r="M160" s="283"/>
      <c r="N160" s="284"/>
      <c r="O160" s="284"/>
      <c r="P160" s="284"/>
      <c r="Q160" s="284"/>
      <c r="R160" s="284"/>
      <c r="S160" s="284"/>
      <c r="T160" s="28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6" t="s">
        <v>162</v>
      </c>
      <c r="AU160" s="286" t="s">
        <v>83</v>
      </c>
      <c r="AV160" s="15" t="s">
        <v>83</v>
      </c>
      <c r="AW160" s="15" t="s">
        <v>34</v>
      </c>
      <c r="AX160" s="15" t="s">
        <v>78</v>
      </c>
      <c r="AY160" s="286" t="s">
        <v>152</v>
      </c>
    </row>
    <row r="161" spans="1:51" s="15" customFormat="1" ht="12">
      <c r="A161" s="15"/>
      <c r="B161" s="277"/>
      <c r="C161" s="278"/>
      <c r="D161" s="246" t="s">
        <v>162</v>
      </c>
      <c r="E161" s="279" t="s">
        <v>1</v>
      </c>
      <c r="F161" s="280" t="s">
        <v>877</v>
      </c>
      <c r="G161" s="278"/>
      <c r="H161" s="279" t="s">
        <v>1</v>
      </c>
      <c r="I161" s="281"/>
      <c r="J161" s="278"/>
      <c r="K161" s="278"/>
      <c r="L161" s="282"/>
      <c r="M161" s="283"/>
      <c r="N161" s="284"/>
      <c r="O161" s="284"/>
      <c r="P161" s="284"/>
      <c r="Q161" s="284"/>
      <c r="R161" s="284"/>
      <c r="S161" s="284"/>
      <c r="T161" s="28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86" t="s">
        <v>162</v>
      </c>
      <c r="AU161" s="286" t="s">
        <v>83</v>
      </c>
      <c r="AV161" s="15" t="s">
        <v>83</v>
      </c>
      <c r="AW161" s="15" t="s">
        <v>34</v>
      </c>
      <c r="AX161" s="15" t="s">
        <v>78</v>
      </c>
      <c r="AY161" s="286" t="s">
        <v>152</v>
      </c>
    </row>
    <row r="162" spans="1:65" s="2" customFormat="1" ht="37.8" customHeight="1">
      <c r="A162" s="38"/>
      <c r="B162" s="39"/>
      <c r="C162" s="226" t="s">
        <v>118</v>
      </c>
      <c r="D162" s="226" t="s">
        <v>154</v>
      </c>
      <c r="E162" s="227" t="s">
        <v>878</v>
      </c>
      <c r="F162" s="228" t="s">
        <v>879</v>
      </c>
      <c r="G162" s="229" t="s">
        <v>823</v>
      </c>
      <c r="H162" s="230">
        <v>1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43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713</v>
      </c>
      <c r="AT162" s="237" t="s">
        <v>154</v>
      </c>
      <c r="AU162" s="237" t="s">
        <v>83</v>
      </c>
      <c r="AY162" s="17" t="s">
        <v>152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713</v>
      </c>
      <c r="BM162" s="237" t="s">
        <v>880</v>
      </c>
    </row>
    <row r="163" spans="1:65" s="2" customFormat="1" ht="24.15" customHeight="1">
      <c r="A163" s="38"/>
      <c r="B163" s="39"/>
      <c r="C163" s="226" t="s">
        <v>223</v>
      </c>
      <c r="D163" s="226" t="s">
        <v>154</v>
      </c>
      <c r="E163" s="227" t="s">
        <v>881</v>
      </c>
      <c r="F163" s="228" t="s">
        <v>882</v>
      </c>
      <c r="G163" s="229" t="s">
        <v>823</v>
      </c>
      <c r="H163" s="230">
        <v>1</v>
      </c>
      <c r="I163" s="231"/>
      <c r="J163" s="232">
        <f>ROUND(I163*H163,2)</f>
        <v>0</v>
      </c>
      <c r="K163" s="228" t="s">
        <v>1</v>
      </c>
      <c r="L163" s="44"/>
      <c r="M163" s="233" t="s">
        <v>1</v>
      </c>
      <c r="N163" s="234" t="s">
        <v>43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713</v>
      </c>
      <c r="AT163" s="237" t="s">
        <v>154</v>
      </c>
      <c r="AU163" s="237" t="s">
        <v>83</v>
      </c>
      <c r="AY163" s="17" t="s">
        <v>152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713</v>
      </c>
      <c r="BM163" s="237" t="s">
        <v>883</v>
      </c>
    </row>
    <row r="164" spans="1:65" s="2" customFormat="1" ht="24.15" customHeight="1">
      <c r="A164" s="38"/>
      <c r="B164" s="39"/>
      <c r="C164" s="226" t="s">
        <v>228</v>
      </c>
      <c r="D164" s="226" t="s">
        <v>154</v>
      </c>
      <c r="E164" s="227" t="s">
        <v>884</v>
      </c>
      <c r="F164" s="228" t="s">
        <v>885</v>
      </c>
      <c r="G164" s="229" t="s">
        <v>823</v>
      </c>
      <c r="H164" s="230">
        <v>1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43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713</v>
      </c>
      <c r="AT164" s="237" t="s">
        <v>154</v>
      </c>
      <c r="AU164" s="237" t="s">
        <v>83</v>
      </c>
      <c r="AY164" s="17" t="s">
        <v>152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83</v>
      </c>
      <c r="BK164" s="238">
        <f>ROUND(I164*H164,2)</f>
        <v>0</v>
      </c>
      <c r="BL164" s="17" t="s">
        <v>713</v>
      </c>
      <c r="BM164" s="237" t="s">
        <v>886</v>
      </c>
    </row>
    <row r="165" spans="1:65" s="2" customFormat="1" ht="24.15" customHeight="1">
      <c r="A165" s="38"/>
      <c r="B165" s="39"/>
      <c r="C165" s="226" t="s">
        <v>234</v>
      </c>
      <c r="D165" s="226" t="s">
        <v>154</v>
      </c>
      <c r="E165" s="227" t="s">
        <v>887</v>
      </c>
      <c r="F165" s="228" t="s">
        <v>888</v>
      </c>
      <c r="G165" s="229" t="s">
        <v>823</v>
      </c>
      <c r="H165" s="230">
        <v>1</v>
      </c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43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93</v>
      </c>
      <c r="AT165" s="237" t="s">
        <v>154</v>
      </c>
      <c r="AU165" s="237" t="s">
        <v>83</v>
      </c>
      <c r="AY165" s="17" t="s">
        <v>152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93</v>
      </c>
      <c r="BM165" s="237" t="s">
        <v>889</v>
      </c>
    </row>
    <row r="166" spans="1:51" s="15" customFormat="1" ht="12">
      <c r="A166" s="15"/>
      <c r="B166" s="277"/>
      <c r="C166" s="278"/>
      <c r="D166" s="246" t="s">
        <v>162</v>
      </c>
      <c r="E166" s="279" t="s">
        <v>1</v>
      </c>
      <c r="F166" s="280" t="s">
        <v>890</v>
      </c>
      <c r="G166" s="278"/>
      <c r="H166" s="279" t="s">
        <v>1</v>
      </c>
      <c r="I166" s="281"/>
      <c r="J166" s="278"/>
      <c r="K166" s="278"/>
      <c r="L166" s="282"/>
      <c r="M166" s="283"/>
      <c r="N166" s="284"/>
      <c r="O166" s="284"/>
      <c r="P166" s="284"/>
      <c r="Q166" s="284"/>
      <c r="R166" s="284"/>
      <c r="S166" s="284"/>
      <c r="T166" s="28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6" t="s">
        <v>162</v>
      </c>
      <c r="AU166" s="286" t="s">
        <v>83</v>
      </c>
      <c r="AV166" s="15" t="s">
        <v>83</v>
      </c>
      <c r="AW166" s="15" t="s">
        <v>34</v>
      </c>
      <c r="AX166" s="15" t="s">
        <v>78</v>
      </c>
      <c r="AY166" s="286" t="s">
        <v>152</v>
      </c>
    </row>
    <row r="167" spans="1:51" s="15" customFormat="1" ht="12">
      <c r="A167" s="15"/>
      <c r="B167" s="277"/>
      <c r="C167" s="278"/>
      <c r="D167" s="246" t="s">
        <v>162</v>
      </c>
      <c r="E167" s="279" t="s">
        <v>1</v>
      </c>
      <c r="F167" s="280" t="s">
        <v>891</v>
      </c>
      <c r="G167" s="278"/>
      <c r="H167" s="279" t="s">
        <v>1</v>
      </c>
      <c r="I167" s="281"/>
      <c r="J167" s="278"/>
      <c r="K167" s="278"/>
      <c r="L167" s="282"/>
      <c r="M167" s="283"/>
      <c r="N167" s="284"/>
      <c r="O167" s="284"/>
      <c r="P167" s="284"/>
      <c r="Q167" s="284"/>
      <c r="R167" s="284"/>
      <c r="S167" s="284"/>
      <c r="T167" s="28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6" t="s">
        <v>162</v>
      </c>
      <c r="AU167" s="286" t="s">
        <v>83</v>
      </c>
      <c r="AV167" s="15" t="s">
        <v>83</v>
      </c>
      <c r="AW167" s="15" t="s">
        <v>34</v>
      </c>
      <c r="AX167" s="15" t="s">
        <v>78</v>
      </c>
      <c r="AY167" s="286" t="s">
        <v>152</v>
      </c>
    </row>
    <row r="168" spans="1:51" s="15" customFormat="1" ht="12">
      <c r="A168" s="15"/>
      <c r="B168" s="277"/>
      <c r="C168" s="278"/>
      <c r="D168" s="246" t="s">
        <v>162</v>
      </c>
      <c r="E168" s="279" t="s">
        <v>1</v>
      </c>
      <c r="F168" s="280" t="s">
        <v>892</v>
      </c>
      <c r="G168" s="278"/>
      <c r="H168" s="279" t="s">
        <v>1</v>
      </c>
      <c r="I168" s="281"/>
      <c r="J168" s="278"/>
      <c r="K168" s="278"/>
      <c r="L168" s="282"/>
      <c r="M168" s="283"/>
      <c r="N168" s="284"/>
      <c r="O168" s="284"/>
      <c r="P168" s="284"/>
      <c r="Q168" s="284"/>
      <c r="R168" s="284"/>
      <c r="S168" s="284"/>
      <c r="T168" s="28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6" t="s">
        <v>162</v>
      </c>
      <c r="AU168" s="286" t="s">
        <v>83</v>
      </c>
      <c r="AV168" s="15" t="s">
        <v>83</v>
      </c>
      <c r="AW168" s="15" t="s">
        <v>34</v>
      </c>
      <c r="AX168" s="15" t="s">
        <v>78</v>
      </c>
      <c r="AY168" s="286" t="s">
        <v>152</v>
      </c>
    </row>
    <row r="169" spans="1:51" s="15" customFormat="1" ht="12">
      <c r="A169" s="15"/>
      <c r="B169" s="277"/>
      <c r="C169" s="278"/>
      <c r="D169" s="246" t="s">
        <v>162</v>
      </c>
      <c r="E169" s="279" t="s">
        <v>1</v>
      </c>
      <c r="F169" s="280" t="s">
        <v>893</v>
      </c>
      <c r="G169" s="278"/>
      <c r="H169" s="279" t="s">
        <v>1</v>
      </c>
      <c r="I169" s="281"/>
      <c r="J169" s="278"/>
      <c r="K169" s="278"/>
      <c r="L169" s="282"/>
      <c r="M169" s="283"/>
      <c r="N169" s="284"/>
      <c r="O169" s="284"/>
      <c r="P169" s="284"/>
      <c r="Q169" s="284"/>
      <c r="R169" s="284"/>
      <c r="S169" s="284"/>
      <c r="T169" s="28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6" t="s">
        <v>162</v>
      </c>
      <c r="AU169" s="286" t="s">
        <v>83</v>
      </c>
      <c r="AV169" s="15" t="s">
        <v>83</v>
      </c>
      <c r="AW169" s="15" t="s">
        <v>34</v>
      </c>
      <c r="AX169" s="15" t="s">
        <v>78</v>
      </c>
      <c r="AY169" s="286" t="s">
        <v>152</v>
      </c>
    </row>
    <row r="170" spans="1:51" s="15" customFormat="1" ht="12">
      <c r="A170" s="15"/>
      <c r="B170" s="277"/>
      <c r="C170" s="278"/>
      <c r="D170" s="246" t="s">
        <v>162</v>
      </c>
      <c r="E170" s="279" t="s">
        <v>1</v>
      </c>
      <c r="F170" s="280" t="s">
        <v>894</v>
      </c>
      <c r="G170" s="278"/>
      <c r="H170" s="279" t="s">
        <v>1</v>
      </c>
      <c r="I170" s="281"/>
      <c r="J170" s="278"/>
      <c r="K170" s="278"/>
      <c r="L170" s="282"/>
      <c r="M170" s="283"/>
      <c r="N170" s="284"/>
      <c r="O170" s="284"/>
      <c r="P170" s="284"/>
      <c r="Q170" s="284"/>
      <c r="R170" s="284"/>
      <c r="S170" s="284"/>
      <c r="T170" s="28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6" t="s">
        <v>162</v>
      </c>
      <c r="AU170" s="286" t="s">
        <v>83</v>
      </c>
      <c r="AV170" s="15" t="s">
        <v>83</v>
      </c>
      <c r="AW170" s="15" t="s">
        <v>34</v>
      </c>
      <c r="AX170" s="15" t="s">
        <v>78</v>
      </c>
      <c r="AY170" s="286" t="s">
        <v>152</v>
      </c>
    </row>
    <row r="171" spans="1:51" s="15" customFormat="1" ht="12">
      <c r="A171" s="15"/>
      <c r="B171" s="277"/>
      <c r="C171" s="278"/>
      <c r="D171" s="246" t="s">
        <v>162</v>
      </c>
      <c r="E171" s="279" t="s">
        <v>1</v>
      </c>
      <c r="F171" s="280" t="s">
        <v>895</v>
      </c>
      <c r="G171" s="278"/>
      <c r="H171" s="279" t="s">
        <v>1</v>
      </c>
      <c r="I171" s="281"/>
      <c r="J171" s="278"/>
      <c r="K171" s="278"/>
      <c r="L171" s="282"/>
      <c r="M171" s="283"/>
      <c r="N171" s="284"/>
      <c r="O171" s="284"/>
      <c r="P171" s="284"/>
      <c r="Q171" s="284"/>
      <c r="R171" s="284"/>
      <c r="S171" s="284"/>
      <c r="T171" s="28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6" t="s">
        <v>162</v>
      </c>
      <c r="AU171" s="286" t="s">
        <v>83</v>
      </c>
      <c r="AV171" s="15" t="s">
        <v>83</v>
      </c>
      <c r="AW171" s="15" t="s">
        <v>34</v>
      </c>
      <c r="AX171" s="15" t="s">
        <v>78</v>
      </c>
      <c r="AY171" s="286" t="s">
        <v>152</v>
      </c>
    </row>
    <row r="172" spans="1:51" s="15" customFormat="1" ht="12">
      <c r="A172" s="15"/>
      <c r="B172" s="277"/>
      <c r="C172" s="278"/>
      <c r="D172" s="246" t="s">
        <v>162</v>
      </c>
      <c r="E172" s="279" t="s">
        <v>1</v>
      </c>
      <c r="F172" s="280" t="s">
        <v>896</v>
      </c>
      <c r="G172" s="278"/>
      <c r="H172" s="279" t="s">
        <v>1</v>
      </c>
      <c r="I172" s="281"/>
      <c r="J172" s="278"/>
      <c r="K172" s="278"/>
      <c r="L172" s="282"/>
      <c r="M172" s="283"/>
      <c r="N172" s="284"/>
      <c r="O172" s="284"/>
      <c r="P172" s="284"/>
      <c r="Q172" s="284"/>
      <c r="R172" s="284"/>
      <c r="S172" s="284"/>
      <c r="T172" s="28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6" t="s">
        <v>162</v>
      </c>
      <c r="AU172" s="286" t="s">
        <v>83</v>
      </c>
      <c r="AV172" s="15" t="s">
        <v>83</v>
      </c>
      <c r="AW172" s="15" t="s">
        <v>34</v>
      </c>
      <c r="AX172" s="15" t="s">
        <v>78</v>
      </c>
      <c r="AY172" s="286" t="s">
        <v>152</v>
      </c>
    </row>
    <row r="173" spans="1:51" s="15" customFormat="1" ht="12">
      <c r="A173" s="15"/>
      <c r="B173" s="277"/>
      <c r="C173" s="278"/>
      <c r="D173" s="246" t="s">
        <v>162</v>
      </c>
      <c r="E173" s="279" t="s">
        <v>1</v>
      </c>
      <c r="F173" s="280" t="s">
        <v>897</v>
      </c>
      <c r="G173" s="278"/>
      <c r="H173" s="279" t="s">
        <v>1</v>
      </c>
      <c r="I173" s="281"/>
      <c r="J173" s="278"/>
      <c r="K173" s="278"/>
      <c r="L173" s="282"/>
      <c r="M173" s="283"/>
      <c r="N173" s="284"/>
      <c r="O173" s="284"/>
      <c r="P173" s="284"/>
      <c r="Q173" s="284"/>
      <c r="R173" s="284"/>
      <c r="S173" s="284"/>
      <c r="T173" s="28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86" t="s">
        <v>162</v>
      </c>
      <c r="AU173" s="286" t="s">
        <v>83</v>
      </c>
      <c r="AV173" s="15" t="s">
        <v>83</v>
      </c>
      <c r="AW173" s="15" t="s">
        <v>34</v>
      </c>
      <c r="AX173" s="15" t="s">
        <v>78</v>
      </c>
      <c r="AY173" s="286" t="s">
        <v>152</v>
      </c>
    </row>
    <row r="174" spans="1:51" s="15" customFormat="1" ht="12">
      <c r="A174" s="15"/>
      <c r="B174" s="277"/>
      <c r="C174" s="278"/>
      <c r="D174" s="246" t="s">
        <v>162</v>
      </c>
      <c r="E174" s="279" t="s">
        <v>1</v>
      </c>
      <c r="F174" s="280" t="s">
        <v>898</v>
      </c>
      <c r="G174" s="278"/>
      <c r="H174" s="279" t="s">
        <v>1</v>
      </c>
      <c r="I174" s="281"/>
      <c r="J174" s="278"/>
      <c r="K174" s="278"/>
      <c r="L174" s="282"/>
      <c r="M174" s="283"/>
      <c r="N174" s="284"/>
      <c r="O174" s="284"/>
      <c r="P174" s="284"/>
      <c r="Q174" s="284"/>
      <c r="R174" s="284"/>
      <c r="S174" s="284"/>
      <c r="T174" s="28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6" t="s">
        <v>162</v>
      </c>
      <c r="AU174" s="286" t="s">
        <v>83</v>
      </c>
      <c r="AV174" s="15" t="s">
        <v>83</v>
      </c>
      <c r="AW174" s="15" t="s">
        <v>34</v>
      </c>
      <c r="AX174" s="15" t="s">
        <v>78</v>
      </c>
      <c r="AY174" s="286" t="s">
        <v>152</v>
      </c>
    </row>
    <row r="175" spans="1:51" s="15" customFormat="1" ht="12">
      <c r="A175" s="15"/>
      <c r="B175" s="277"/>
      <c r="C175" s="278"/>
      <c r="D175" s="246" t="s">
        <v>162</v>
      </c>
      <c r="E175" s="279" t="s">
        <v>1</v>
      </c>
      <c r="F175" s="280" t="s">
        <v>899</v>
      </c>
      <c r="G175" s="278"/>
      <c r="H175" s="279" t="s">
        <v>1</v>
      </c>
      <c r="I175" s="281"/>
      <c r="J175" s="278"/>
      <c r="K175" s="278"/>
      <c r="L175" s="282"/>
      <c r="M175" s="283"/>
      <c r="N175" s="284"/>
      <c r="O175" s="284"/>
      <c r="P175" s="284"/>
      <c r="Q175" s="284"/>
      <c r="R175" s="284"/>
      <c r="S175" s="284"/>
      <c r="T175" s="28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6" t="s">
        <v>162</v>
      </c>
      <c r="AU175" s="286" t="s">
        <v>83</v>
      </c>
      <c r="AV175" s="15" t="s">
        <v>83</v>
      </c>
      <c r="AW175" s="15" t="s">
        <v>34</v>
      </c>
      <c r="AX175" s="15" t="s">
        <v>78</v>
      </c>
      <c r="AY175" s="286" t="s">
        <v>152</v>
      </c>
    </row>
    <row r="176" spans="1:51" s="15" customFormat="1" ht="12">
      <c r="A176" s="15"/>
      <c r="B176" s="277"/>
      <c r="C176" s="278"/>
      <c r="D176" s="246" t="s">
        <v>162</v>
      </c>
      <c r="E176" s="279" t="s">
        <v>1</v>
      </c>
      <c r="F176" s="280" t="s">
        <v>900</v>
      </c>
      <c r="G176" s="278"/>
      <c r="H176" s="279" t="s">
        <v>1</v>
      </c>
      <c r="I176" s="281"/>
      <c r="J176" s="278"/>
      <c r="K176" s="278"/>
      <c r="L176" s="282"/>
      <c r="M176" s="283"/>
      <c r="N176" s="284"/>
      <c r="O176" s="284"/>
      <c r="P176" s="284"/>
      <c r="Q176" s="284"/>
      <c r="R176" s="284"/>
      <c r="S176" s="284"/>
      <c r="T176" s="28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6" t="s">
        <v>162</v>
      </c>
      <c r="AU176" s="286" t="s">
        <v>83</v>
      </c>
      <c r="AV176" s="15" t="s">
        <v>83</v>
      </c>
      <c r="AW176" s="15" t="s">
        <v>34</v>
      </c>
      <c r="AX176" s="15" t="s">
        <v>78</v>
      </c>
      <c r="AY176" s="286" t="s">
        <v>152</v>
      </c>
    </row>
    <row r="177" spans="1:51" s="15" customFormat="1" ht="12">
      <c r="A177" s="15"/>
      <c r="B177" s="277"/>
      <c r="C177" s="278"/>
      <c r="D177" s="246" t="s">
        <v>162</v>
      </c>
      <c r="E177" s="279" t="s">
        <v>1</v>
      </c>
      <c r="F177" s="280" t="s">
        <v>901</v>
      </c>
      <c r="G177" s="278"/>
      <c r="H177" s="279" t="s">
        <v>1</v>
      </c>
      <c r="I177" s="281"/>
      <c r="J177" s="278"/>
      <c r="K177" s="278"/>
      <c r="L177" s="282"/>
      <c r="M177" s="283"/>
      <c r="N177" s="284"/>
      <c r="O177" s="284"/>
      <c r="P177" s="284"/>
      <c r="Q177" s="284"/>
      <c r="R177" s="284"/>
      <c r="S177" s="284"/>
      <c r="T177" s="28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6" t="s">
        <v>162</v>
      </c>
      <c r="AU177" s="286" t="s">
        <v>83</v>
      </c>
      <c r="AV177" s="15" t="s">
        <v>83</v>
      </c>
      <c r="AW177" s="15" t="s">
        <v>34</v>
      </c>
      <c r="AX177" s="15" t="s">
        <v>78</v>
      </c>
      <c r="AY177" s="286" t="s">
        <v>152</v>
      </c>
    </row>
    <row r="178" spans="1:51" s="15" customFormat="1" ht="12">
      <c r="A178" s="15"/>
      <c r="B178" s="277"/>
      <c r="C178" s="278"/>
      <c r="D178" s="246" t="s">
        <v>162</v>
      </c>
      <c r="E178" s="279" t="s">
        <v>1</v>
      </c>
      <c r="F178" s="280" t="s">
        <v>902</v>
      </c>
      <c r="G178" s="278"/>
      <c r="H178" s="279" t="s">
        <v>1</v>
      </c>
      <c r="I178" s="281"/>
      <c r="J178" s="278"/>
      <c r="K178" s="278"/>
      <c r="L178" s="282"/>
      <c r="M178" s="283"/>
      <c r="N178" s="284"/>
      <c r="O178" s="284"/>
      <c r="P178" s="284"/>
      <c r="Q178" s="284"/>
      <c r="R178" s="284"/>
      <c r="S178" s="284"/>
      <c r="T178" s="28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86" t="s">
        <v>162</v>
      </c>
      <c r="AU178" s="286" t="s">
        <v>83</v>
      </c>
      <c r="AV178" s="15" t="s">
        <v>83</v>
      </c>
      <c r="AW178" s="15" t="s">
        <v>34</v>
      </c>
      <c r="AX178" s="15" t="s">
        <v>78</v>
      </c>
      <c r="AY178" s="286" t="s">
        <v>152</v>
      </c>
    </row>
    <row r="179" spans="1:51" s="15" customFormat="1" ht="12">
      <c r="A179" s="15"/>
      <c r="B179" s="277"/>
      <c r="C179" s="278"/>
      <c r="D179" s="246" t="s">
        <v>162</v>
      </c>
      <c r="E179" s="279" t="s">
        <v>1</v>
      </c>
      <c r="F179" s="280" t="s">
        <v>903</v>
      </c>
      <c r="G179" s="278"/>
      <c r="H179" s="279" t="s">
        <v>1</v>
      </c>
      <c r="I179" s="281"/>
      <c r="J179" s="278"/>
      <c r="K179" s="278"/>
      <c r="L179" s="282"/>
      <c r="M179" s="283"/>
      <c r="N179" s="284"/>
      <c r="O179" s="284"/>
      <c r="P179" s="284"/>
      <c r="Q179" s="284"/>
      <c r="R179" s="284"/>
      <c r="S179" s="284"/>
      <c r="T179" s="28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6" t="s">
        <v>162</v>
      </c>
      <c r="AU179" s="286" t="s">
        <v>83</v>
      </c>
      <c r="AV179" s="15" t="s">
        <v>83</v>
      </c>
      <c r="AW179" s="15" t="s">
        <v>34</v>
      </c>
      <c r="AX179" s="15" t="s">
        <v>78</v>
      </c>
      <c r="AY179" s="286" t="s">
        <v>152</v>
      </c>
    </row>
    <row r="180" spans="1:51" s="13" customFormat="1" ht="12">
      <c r="A180" s="13"/>
      <c r="B180" s="244"/>
      <c r="C180" s="245"/>
      <c r="D180" s="246" t="s">
        <v>162</v>
      </c>
      <c r="E180" s="247" t="s">
        <v>1</v>
      </c>
      <c r="F180" s="248" t="s">
        <v>83</v>
      </c>
      <c r="G180" s="245"/>
      <c r="H180" s="249">
        <v>1</v>
      </c>
      <c r="I180" s="250"/>
      <c r="J180" s="245"/>
      <c r="K180" s="245"/>
      <c r="L180" s="251"/>
      <c r="M180" s="252"/>
      <c r="N180" s="253"/>
      <c r="O180" s="253"/>
      <c r="P180" s="253"/>
      <c r="Q180" s="253"/>
      <c r="R180" s="253"/>
      <c r="S180" s="253"/>
      <c r="T180" s="25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162</v>
      </c>
      <c r="AU180" s="255" t="s">
        <v>83</v>
      </c>
      <c r="AV180" s="13" t="s">
        <v>87</v>
      </c>
      <c r="AW180" s="13" t="s">
        <v>34</v>
      </c>
      <c r="AX180" s="13" t="s">
        <v>83</v>
      </c>
      <c r="AY180" s="255" t="s">
        <v>152</v>
      </c>
    </row>
    <row r="181" spans="1:65" s="2" customFormat="1" ht="24.15" customHeight="1">
      <c r="A181" s="38"/>
      <c r="B181" s="39"/>
      <c r="C181" s="226" t="s">
        <v>275</v>
      </c>
      <c r="D181" s="226" t="s">
        <v>154</v>
      </c>
      <c r="E181" s="227" t="s">
        <v>904</v>
      </c>
      <c r="F181" s="228" t="s">
        <v>905</v>
      </c>
      <c r="G181" s="229" t="s">
        <v>823</v>
      </c>
      <c r="H181" s="230">
        <v>1</v>
      </c>
      <c r="I181" s="231"/>
      <c r="J181" s="232">
        <f>ROUND(I181*H181,2)</f>
        <v>0</v>
      </c>
      <c r="K181" s="228" t="s">
        <v>1</v>
      </c>
      <c r="L181" s="44"/>
      <c r="M181" s="233" t="s">
        <v>1</v>
      </c>
      <c r="N181" s="234" t="s">
        <v>43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93</v>
      </c>
      <c r="AT181" s="237" t="s">
        <v>154</v>
      </c>
      <c r="AU181" s="237" t="s">
        <v>83</v>
      </c>
      <c r="AY181" s="17" t="s">
        <v>152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93</v>
      </c>
      <c r="BM181" s="237" t="s">
        <v>906</v>
      </c>
    </row>
    <row r="182" spans="1:51" s="15" customFormat="1" ht="12">
      <c r="A182" s="15"/>
      <c r="B182" s="277"/>
      <c r="C182" s="278"/>
      <c r="D182" s="246" t="s">
        <v>162</v>
      </c>
      <c r="E182" s="279" t="s">
        <v>1</v>
      </c>
      <c r="F182" s="280" t="s">
        <v>907</v>
      </c>
      <c r="G182" s="278"/>
      <c r="H182" s="279" t="s">
        <v>1</v>
      </c>
      <c r="I182" s="281"/>
      <c r="J182" s="278"/>
      <c r="K182" s="278"/>
      <c r="L182" s="282"/>
      <c r="M182" s="283"/>
      <c r="N182" s="284"/>
      <c r="O182" s="284"/>
      <c r="P182" s="284"/>
      <c r="Q182" s="284"/>
      <c r="R182" s="284"/>
      <c r="S182" s="284"/>
      <c r="T182" s="28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6" t="s">
        <v>162</v>
      </c>
      <c r="AU182" s="286" t="s">
        <v>83</v>
      </c>
      <c r="AV182" s="15" t="s">
        <v>83</v>
      </c>
      <c r="AW182" s="15" t="s">
        <v>34</v>
      </c>
      <c r="AX182" s="15" t="s">
        <v>78</v>
      </c>
      <c r="AY182" s="286" t="s">
        <v>152</v>
      </c>
    </row>
    <row r="183" spans="1:51" s="13" customFormat="1" ht="12">
      <c r="A183" s="13"/>
      <c r="B183" s="244"/>
      <c r="C183" s="245"/>
      <c r="D183" s="246" t="s">
        <v>162</v>
      </c>
      <c r="E183" s="247" t="s">
        <v>1</v>
      </c>
      <c r="F183" s="248" t="s">
        <v>83</v>
      </c>
      <c r="G183" s="245"/>
      <c r="H183" s="249">
        <v>1</v>
      </c>
      <c r="I183" s="250"/>
      <c r="J183" s="245"/>
      <c r="K183" s="245"/>
      <c r="L183" s="251"/>
      <c r="M183" s="252"/>
      <c r="N183" s="253"/>
      <c r="O183" s="253"/>
      <c r="P183" s="253"/>
      <c r="Q183" s="253"/>
      <c r="R183" s="253"/>
      <c r="S183" s="253"/>
      <c r="T183" s="25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5" t="s">
        <v>162</v>
      </c>
      <c r="AU183" s="255" t="s">
        <v>83</v>
      </c>
      <c r="AV183" s="13" t="s">
        <v>87</v>
      </c>
      <c r="AW183" s="13" t="s">
        <v>34</v>
      </c>
      <c r="AX183" s="13" t="s">
        <v>83</v>
      </c>
      <c r="AY183" s="255" t="s">
        <v>152</v>
      </c>
    </row>
    <row r="184" spans="1:63" s="12" customFormat="1" ht="25.9" customHeight="1">
      <c r="A184" s="12"/>
      <c r="B184" s="210"/>
      <c r="C184" s="211"/>
      <c r="D184" s="212" t="s">
        <v>77</v>
      </c>
      <c r="E184" s="213" t="s">
        <v>908</v>
      </c>
      <c r="F184" s="213" t="s">
        <v>909</v>
      </c>
      <c r="G184" s="211"/>
      <c r="H184" s="211"/>
      <c r="I184" s="214"/>
      <c r="J184" s="215">
        <f>BK184</f>
        <v>0</v>
      </c>
      <c r="K184" s="211"/>
      <c r="L184" s="216"/>
      <c r="M184" s="295"/>
      <c r="N184" s="296"/>
      <c r="O184" s="296"/>
      <c r="P184" s="297">
        <v>0</v>
      </c>
      <c r="Q184" s="296"/>
      <c r="R184" s="297">
        <v>0</v>
      </c>
      <c r="S184" s="296"/>
      <c r="T184" s="298"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1" t="s">
        <v>96</v>
      </c>
      <c r="AT184" s="222" t="s">
        <v>77</v>
      </c>
      <c r="AU184" s="222" t="s">
        <v>78</v>
      </c>
      <c r="AY184" s="221" t="s">
        <v>152</v>
      </c>
      <c r="BK184" s="223">
        <v>0</v>
      </c>
    </row>
    <row r="185" spans="1:31" s="2" customFormat="1" ht="6.95" customHeight="1">
      <c r="A185" s="38"/>
      <c r="B185" s="66"/>
      <c r="C185" s="67"/>
      <c r="D185" s="67"/>
      <c r="E185" s="67"/>
      <c r="F185" s="67"/>
      <c r="G185" s="67"/>
      <c r="H185" s="67"/>
      <c r="I185" s="67"/>
      <c r="J185" s="67"/>
      <c r="K185" s="67"/>
      <c r="L185" s="44"/>
      <c r="M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</row>
  </sheetData>
  <sheetProtection password="CC35" sheet="1" objects="1" scenarios="1" formatColumns="0" formatRows="0" autoFilter="0"/>
  <autoFilter ref="C119:K18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121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VN Skalice - rekonstrukce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123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29. 9. 2022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54"/>
      <c r="B27" s="155"/>
      <c r="C27" s="154"/>
      <c r="D27" s="154"/>
      <c r="E27" s="156" t="s">
        <v>124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38</v>
      </c>
      <c r="E30" s="38"/>
      <c r="F30" s="38"/>
      <c r="G30" s="38"/>
      <c r="H30" s="38"/>
      <c r="I30" s="38"/>
      <c r="J30" s="160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40</v>
      </c>
      <c r="G32" s="38"/>
      <c r="H32" s="38"/>
      <c r="I32" s="161" t="s">
        <v>39</v>
      </c>
      <c r="J32" s="161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42</v>
      </c>
      <c r="E33" s="150" t="s">
        <v>43</v>
      </c>
      <c r="F33" s="163">
        <f>ROUND((SUM(BE123:BE252)),2)</f>
        <v>0</v>
      </c>
      <c r="G33" s="38"/>
      <c r="H33" s="38"/>
      <c r="I33" s="164">
        <v>0.21</v>
      </c>
      <c r="J33" s="163">
        <f>ROUND(((SUM(BE123:BE252))*I33),2)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44</v>
      </c>
      <c r="F34" s="163">
        <f>ROUND((SUM(BF123:BF252)),2)</f>
        <v>0</v>
      </c>
      <c r="G34" s="38"/>
      <c r="H34" s="38"/>
      <c r="I34" s="164">
        <v>0.15</v>
      </c>
      <c r="J34" s="163">
        <f>ROUND(((SUM(BF123:BF252))*I34),2)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45</v>
      </c>
      <c r="F35" s="163">
        <f>ROUND((SUM(BG123:BG252)),2)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46</v>
      </c>
      <c r="F36" s="163">
        <f>ROUND((SUM(BH123:BH252)),2)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ROUND((SUM(BI123:BI252)),2)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48</v>
      </c>
      <c r="E39" s="167"/>
      <c r="F39" s="167"/>
      <c r="G39" s="168" t="s">
        <v>49</v>
      </c>
      <c r="H39" s="169" t="s">
        <v>50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VN Skalice - rekonstrukce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1 - SO 01.1 Hráz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Sebranice u Boskovic, Skalice n. Svitavou</v>
      </c>
      <c r="G89" s="40"/>
      <c r="H89" s="40"/>
      <c r="I89" s="32" t="s">
        <v>24</v>
      </c>
      <c r="J89" s="79" t="str">
        <f>IF(J12="","",J12)</f>
        <v>29. 9. 2022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Moravy,s.p., Dřevařská 11, 602 00 Brno</v>
      </c>
      <c r="G91" s="40"/>
      <c r="H91" s="40"/>
      <c r="I91" s="32" t="s">
        <v>32</v>
      </c>
      <c r="J91" s="36" t="str">
        <f>E21</f>
        <v>Šindlar s.r.o., Na Brně 372/2a,500 06 Hradec Král.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Jakub Kološ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126</v>
      </c>
      <c r="D94" s="185"/>
      <c r="E94" s="185"/>
      <c r="F94" s="185"/>
      <c r="G94" s="185"/>
      <c r="H94" s="185"/>
      <c r="I94" s="185"/>
      <c r="J94" s="186" t="s">
        <v>127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128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129</v>
      </c>
    </row>
    <row r="97" spans="1:31" s="9" customFormat="1" ht="24.95" customHeight="1">
      <c r="A97" s="9"/>
      <c r="B97" s="188"/>
      <c r="C97" s="189"/>
      <c r="D97" s="190" t="s">
        <v>130</v>
      </c>
      <c r="E97" s="191"/>
      <c r="F97" s="191"/>
      <c r="G97" s="191"/>
      <c r="H97" s="191"/>
      <c r="I97" s="191"/>
      <c r="J97" s="192">
        <f>J124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131</v>
      </c>
      <c r="E98" s="196"/>
      <c r="F98" s="196"/>
      <c r="G98" s="196"/>
      <c r="H98" s="196"/>
      <c r="I98" s="196"/>
      <c r="J98" s="197">
        <f>J125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132</v>
      </c>
      <c r="E99" s="196"/>
      <c r="F99" s="196"/>
      <c r="G99" s="196"/>
      <c r="H99" s="196"/>
      <c r="I99" s="196"/>
      <c r="J99" s="197">
        <f>J194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133</v>
      </c>
      <c r="E100" s="196"/>
      <c r="F100" s="196"/>
      <c r="G100" s="196"/>
      <c r="H100" s="196"/>
      <c r="I100" s="196"/>
      <c r="J100" s="197">
        <f>J204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134</v>
      </c>
      <c r="E101" s="196"/>
      <c r="F101" s="196"/>
      <c r="G101" s="196"/>
      <c r="H101" s="196"/>
      <c r="I101" s="196"/>
      <c r="J101" s="197">
        <f>J233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135</v>
      </c>
      <c r="E102" s="196"/>
      <c r="F102" s="196"/>
      <c r="G102" s="196"/>
      <c r="H102" s="196"/>
      <c r="I102" s="196"/>
      <c r="J102" s="197">
        <f>J237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136</v>
      </c>
      <c r="E103" s="196"/>
      <c r="F103" s="196"/>
      <c r="G103" s="196"/>
      <c r="H103" s="196"/>
      <c r="I103" s="196"/>
      <c r="J103" s="197">
        <f>J250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137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3" t="str">
        <f>E7</f>
        <v>VN Skalice - rekonstrukce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122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1 - SO 01.1 Hráz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22</v>
      </c>
      <c r="D117" s="40"/>
      <c r="E117" s="40"/>
      <c r="F117" s="27" t="str">
        <f>F12</f>
        <v>Sebranice u Boskovic, Skalice n. Svitavou</v>
      </c>
      <c r="G117" s="40"/>
      <c r="H117" s="40"/>
      <c r="I117" s="32" t="s">
        <v>24</v>
      </c>
      <c r="J117" s="79" t="str">
        <f>IF(J12="","",J12)</f>
        <v>29. 9. 2022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26</v>
      </c>
      <c r="D119" s="40"/>
      <c r="E119" s="40"/>
      <c r="F119" s="27" t="str">
        <f>E15</f>
        <v>Povodí Moravy,s.p., Dřevařská 11, 602 00 Brno</v>
      </c>
      <c r="G119" s="40"/>
      <c r="H119" s="40"/>
      <c r="I119" s="32" t="s">
        <v>32</v>
      </c>
      <c r="J119" s="36" t="str">
        <f>E21</f>
        <v>Šindlar s.r.o., Na Brně 372/2a,500 06 Hradec Král.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30</v>
      </c>
      <c r="D120" s="40"/>
      <c r="E120" s="40"/>
      <c r="F120" s="27" t="str">
        <f>IF(E18="","",E18)</f>
        <v>Vyplň údaj</v>
      </c>
      <c r="G120" s="40"/>
      <c r="H120" s="40"/>
      <c r="I120" s="32" t="s">
        <v>35</v>
      </c>
      <c r="J120" s="36" t="str">
        <f>E24</f>
        <v>Ing. Jakub Kološ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9"/>
      <c r="B122" s="200"/>
      <c r="C122" s="201" t="s">
        <v>138</v>
      </c>
      <c r="D122" s="202" t="s">
        <v>63</v>
      </c>
      <c r="E122" s="202" t="s">
        <v>59</v>
      </c>
      <c r="F122" s="202" t="s">
        <v>60</v>
      </c>
      <c r="G122" s="202" t="s">
        <v>139</v>
      </c>
      <c r="H122" s="202" t="s">
        <v>140</v>
      </c>
      <c r="I122" s="202" t="s">
        <v>141</v>
      </c>
      <c r="J122" s="202" t="s">
        <v>127</v>
      </c>
      <c r="K122" s="203" t="s">
        <v>142</v>
      </c>
      <c r="L122" s="204"/>
      <c r="M122" s="100" t="s">
        <v>1</v>
      </c>
      <c r="N122" s="101" t="s">
        <v>42</v>
      </c>
      <c r="O122" s="101" t="s">
        <v>143</v>
      </c>
      <c r="P122" s="101" t="s">
        <v>144</v>
      </c>
      <c r="Q122" s="101" t="s">
        <v>145</v>
      </c>
      <c r="R122" s="101" t="s">
        <v>146</v>
      </c>
      <c r="S122" s="101" t="s">
        <v>147</v>
      </c>
      <c r="T122" s="102" t="s">
        <v>148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8"/>
      <c r="B123" s="39"/>
      <c r="C123" s="107" t="s">
        <v>149</v>
      </c>
      <c r="D123" s="40"/>
      <c r="E123" s="40"/>
      <c r="F123" s="40"/>
      <c r="G123" s="40"/>
      <c r="H123" s="40"/>
      <c r="I123" s="40"/>
      <c r="J123" s="205">
        <f>BK123</f>
        <v>0</v>
      </c>
      <c r="K123" s="40"/>
      <c r="L123" s="44"/>
      <c r="M123" s="103"/>
      <c r="N123" s="206"/>
      <c r="O123" s="104"/>
      <c r="P123" s="207">
        <f>P124</f>
        <v>0</v>
      </c>
      <c r="Q123" s="104"/>
      <c r="R123" s="207">
        <f>R124</f>
        <v>4885.20085</v>
      </c>
      <c r="S123" s="104"/>
      <c r="T123" s="208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77</v>
      </c>
      <c r="AU123" s="17" t="s">
        <v>129</v>
      </c>
      <c r="BK123" s="209">
        <f>BK124</f>
        <v>0</v>
      </c>
    </row>
    <row r="124" spans="1:63" s="12" customFormat="1" ht="25.9" customHeight="1">
      <c r="A124" s="12"/>
      <c r="B124" s="210"/>
      <c r="C124" s="211"/>
      <c r="D124" s="212" t="s">
        <v>77</v>
      </c>
      <c r="E124" s="213" t="s">
        <v>150</v>
      </c>
      <c r="F124" s="213" t="s">
        <v>151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P125+P194+P204+P233+P237+P250</f>
        <v>0</v>
      </c>
      <c r="Q124" s="218"/>
      <c r="R124" s="219">
        <f>R125+R194+R204+R233+R237+R250</f>
        <v>4885.20085</v>
      </c>
      <c r="S124" s="218"/>
      <c r="T124" s="220">
        <f>T125+T194+T204+T233+T237+T250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77</v>
      </c>
      <c r="AU124" s="222" t="s">
        <v>78</v>
      </c>
      <c r="AY124" s="221" t="s">
        <v>152</v>
      </c>
      <c r="BK124" s="223">
        <f>BK125+BK194+BK204+BK233+BK237+BK250</f>
        <v>0</v>
      </c>
    </row>
    <row r="125" spans="1:63" s="12" customFormat="1" ht="22.8" customHeight="1">
      <c r="A125" s="12"/>
      <c r="B125" s="210"/>
      <c r="C125" s="211"/>
      <c r="D125" s="212" t="s">
        <v>77</v>
      </c>
      <c r="E125" s="224" t="s">
        <v>83</v>
      </c>
      <c r="F125" s="224" t="s">
        <v>153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SUM(P126:P193)</f>
        <v>0</v>
      </c>
      <c r="Q125" s="218"/>
      <c r="R125" s="219">
        <f>SUM(R126:R193)</f>
        <v>4885.2</v>
      </c>
      <c r="S125" s="218"/>
      <c r="T125" s="220">
        <f>SUM(T126:T193)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77</v>
      </c>
      <c r="AU125" s="222" t="s">
        <v>83</v>
      </c>
      <c r="AY125" s="221" t="s">
        <v>152</v>
      </c>
      <c r="BK125" s="223">
        <f>SUM(BK126:BK193)</f>
        <v>0</v>
      </c>
    </row>
    <row r="126" spans="1:65" s="2" customFormat="1" ht="24.15" customHeight="1">
      <c r="A126" s="38"/>
      <c r="B126" s="39"/>
      <c r="C126" s="226" t="s">
        <v>83</v>
      </c>
      <c r="D126" s="226" t="s">
        <v>154</v>
      </c>
      <c r="E126" s="227" t="s">
        <v>155</v>
      </c>
      <c r="F126" s="228" t="s">
        <v>156</v>
      </c>
      <c r="G126" s="229" t="s">
        <v>157</v>
      </c>
      <c r="H126" s="230">
        <v>4800</v>
      </c>
      <c r="I126" s="231"/>
      <c r="J126" s="232">
        <f>ROUND(I126*H126,2)</f>
        <v>0</v>
      </c>
      <c r="K126" s="228" t="s">
        <v>158</v>
      </c>
      <c r="L126" s="44"/>
      <c r="M126" s="233" t="s">
        <v>1</v>
      </c>
      <c r="N126" s="234" t="s">
        <v>43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93</v>
      </c>
      <c r="AT126" s="237" t="s">
        <v>154</v>
      </c>
      <c r="AU126" s="237" t="s">
        <v>87</v>
      </c>
      <c r="AY126" s="17" t="s">
        <v>152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93</v>
      </c>
      <c r="BM126" s="237" t="s">
        <v>159</v>
      </c>
    </row>
    <row r="127" spans="1:47" s="2" customFormat="1" ht="12">
      <c r="A127" s="38"/>
      <c r="B127" s="39"/>
      <c r="C127" s="40"/>
      <c r="D127" s="239" t="s">
        <v>160</v>
      </c>
      <c r="E127" s="40"/>
      <c r="F127" s="240" t="s">
        <v>161</v>
      </c>
      <c r="G127" s="40"/>
      <c r="H127" s="40"/>
      <c r="I127" s="241"/>
      <c r="J127" s="40"/>
      <c r="K127" s="40"/>
      <c r="L127" s="44"/>
      <c r="M127" s="242"/>
      <c r="N127" s="24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160</v>
      </c>
      <c r="AU127" s="17" t="s">
        <v>87</v>
      </c>
    </row>
    <row r="128" spans="1:51" s="13" customFormat="1" ht="12">
      <c r="A128" s="13"/>
      <c r="B128" s="244"/>
      <c r="C128" s="245"/>
      <c r="D128" s="246" t="s">
        <v>162</v>
      </c>
      <c r="E128" s="247" t="s">
        <v>1</v>
      </c>
      <c r="F128" s="248" t="s">
        <v>163</v>
      </c>
      <c r="G128" s="245"/>
      <c r="H128" s="249">
        <v>4800</v>
      </c>
      <c r="I128" s="250"/>
      <c r="J128" s="245"/>
      <c r="K128" s="245"/>
      <c r="L128" s="251"/>
      <c r="M128" s="252"/>
      <c r="N128" s="253"/>
      <c r="O128" s="253"/>
      <c r="P128" s="253"/>
      <c r="Q128" s="253"/>
      <c r="R128" s="253"/>
      <c r="S128" s="253"/>
      <c r="T128" s="25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5" t="s">
        <v>162</v>
      </c>
      <c r="AU128" s="255" t="s">
        <v>87</v>
      </c>
      <c r="AV128" s="13" t="s">
        <v>87</v>
      </c>
      <c r="AW128" s="13" t="s">
        <v>34</v>
      </c>
      <c r="AX128" s="13" t="s">
        <v>83</v>
      </c>
      <c r="AY128" s="255" t="s">
        <v>152</v>
      </c>
    </row>
    <row r="129" spans="1:65" s="2" customFormat="1" ht="33" customHeight="1">
      <c r="A129" s="38"/>
      <c r="B129" s="39"/>
      <c r="C129" s="226" t="s">
        <v>87</v>
      </c>
      <c r="D129" s="226" t="s">
        <v>154</v>
      </c>
      <c r="E129" s="227" t="s">
        <v>164</v>
      </c>
      <c r="F129" s="228" t="s">
        <v>165</v>
      </c>
      <c r="G129" s="229" t="s">
        <v>166</v>
      </c>
      <c r="H129" s="230">
        <v>7729</v>
      </c>
      <c r="I129" s="231"/>
      <c r="J129" s="232">
        <f>ROUND(I129*H129,2)</f>
        <v>0</v>
      </c>
      <c r="K129" s="228" t="s">
        <v>158</v>
      </c>
      <c r="L129" s="44"/>
      <c r="M129" s="233" t="s">
        <v>1</v>
      </c>
      <c r="N129" s="234" t="s">
        <v>43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93</v>
      </c>
      <c r="AT129" s="237" t="s">
        <v>154</v>
      </c>
      <c r="AU129" s="237" t="s">
        <v>87</v>
      </c>
      <c r="AY129" s="17" t="s">
        <v>152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93</v>
      </c>
      <c r="BM129" s="237" t="s">
        <v>167</v>
      </c>
    </row>
    <row r="130" spans="1:47" s="2" customFormat="1" ht="12">
      <c r="A130" s="38"/>
      <c r="B130" s="39"/>
      <c r="C130" s="40"/>
      <c r="D130" s="239" t="s">
        <v>160</v>
      </c>
      <c r="E130" s="40"/>
      <c r="F130" s="240" t="s">
        <v>168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160</v>
      </c>
      <c r="AU130" s="17" t="s">
        <v>87</v>
      </c>
    </row>
    <row r="131" spans="1:51" s="13" customFormat="1" ht="12">
      <c r="A131" s="13"/>
      <c r="B131" s="244"/>
      <c r="C131" s="245"/>
      <c r="D131" s="246" t="s">
        <v>162</v>
      </c>
      <c r="E131" s="247" t="s">
        <v>1</v>
      </c>
      <c r="F131" s="248" t="s">
        <v>169</v>
      </c>
      <c r="G131" s="245"/>
      <c r="H131" s="249">
        <v>5015</v>
      </c>
      <c r="I131" s="250"/>
      <c r="J131" s="245"/>
      <c r="K131" s="245"/>
      <c r="L131" s="251"/>
      <c r="M131" s="252"/>
      <c r="N131" s="253"/>
      <c r="O131" s="253"/>
      <c r="P131" s="253"/>
      <c r="Q131" s="253"/>
      <c r="R131" s="253"/>
      <c r="S131" s="253"/>
      <c r="T131" s="25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5" t="s">
        <v>162</v>
      </c>
      <c r="AU131" s="255" t="s">
        <v>87</v>
      </c>
      <c r="AV131" s="13" t="s">
        <v>87</v>
      </c>
      <c r="AW131" s="13" t="s">
        <v>34</v>
      </c>
      <c r="AX131" s="13" t="s">
        <v>78</v>
      </c>
      <c r="AY131" s="255" t="s">
        <v>152</v>
      </c>
    </row>
    <row r="132" spans="1:51" s="13" customFormat="1" ht="12">
      <c r="A132" s="13"/>
      <c r="B132" s="244"/>
      <c r="C132" s="245"/>
      <c r="D132" s="246" t="s">
        <v>162</v>
      </c>
      <c r="E132" s="247" t="s">
        <v>1</v>
      </c>
      <c r="F132" s="248" t="s">
        <v>170</v>
      </c>
      <c r="G132" s="245"/>
      <c r="H132" s="249">
        <v>2714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162</v>
      </c>
      <c r="AU132" s="255" t="s">
        <v>87</v>
      </c>
      <c r="AV132" s="13" t="s">
        <v>87</v>
      </c>
      <c r="AW132" s="13" t="s">
        <v>34</v>
      </c>
      <c r="AX132" s="13" t="s">
        <v>78</v>
      </c>
      <c r="AY132" s="255" t="s">
        <v>152</v>
      </c>
    </row>
    <row r="133" spans="1:51" s="14" customFormat="1" ht="12">
      <c r="A133" s="14"/>
      <c r="B133" s="256"/>
      <c r="C133" s="257"/>
      <c r="D133" s="246" t="s">
        <v>162</v>
      </c>
      <c r="E133" s="258" t="s">
        <v>1</v>
      </c>
      <c r="F133" s="259" t="s">
        <v>171</v>
      </c>
      <c r="G133" s="257"/>
      <c r="H133" s="260">
        <v>7729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6" t="s">
        <v>162</v>
      </c>
      <c r="AU133" s="266" t="s">
        <v>87</v>
      </c>
      <c r="AV133" s="14" t="s">
        <v>93</v>
      </c>
      <c r="AW133" s="14" t="s">
        <v>34</v>
      </c>
      <c r="AX133" s="14" t="s">
        <v>83</v>
      </c>
      <c r="AY133" s="266" t="s">
        <v>152</v>
      </c>
    </row>
    <row r="134" spans="1:65" s="2" customFormat="1" ht="37.8" customHeight="1">
      <c r="A134" s="38"/>
      <c r="B134" s="39"/>
      <c r="C134" s="226" t="s">
        <v>90</v>
      </c>
      <c r="D134" s="226" t="s">
        <v>154</v>
      </c>
      <c r="E134" s="227" t="s">
        <v>172</v>
      </c>
      <c r="F134" s="228" t="s">
        <v>173</v>
      </c>
      <c r="G134" s="229" t="s">
        <v>166</v>
      </c>
      <c r="H134" s="230">
        <v>2714</v>
      </c>
      <c r="I134" s="231"/>
      <c r="J134" s="232">
        <f>ROUND(I134*H134,2)</f>
        <v>0</v>
      </c>
      <c r="K134" s="228" t="s">
        <v>158</v>
      </c>
      <c r="L134" s="44"/>
      <c r="M134" s="233" t="s">
        <v>1</v>
      </c>
      <c r="N134" s="234" t="s">
        <v>43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93</v>
      </c>
      <c r="AT134" s="237" t="s">
        <v>154</v>
      </c>
      <c r="AU134" s="237" t="s">
        <v>87</v>
      </c>
      <c r="AY134" s="17" t="s">
        <v>152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93</v>
      </c>
      <c r="BM134" s="237" t="s">
        <v>174</v>
      </c>
    </row>
    <row r="135" spans="1:47" s="2" customFormat="1" ht="12">
      <c r="A135" s="38"/>
      <c r="B135" s="39"/>
      <c r="C135" s="40"/>
      <c r="D135" s="239" t="s">
        <v>160</v>
      </c>
      <c r="E135" s="40"/>
      <c r="F135" s="240" t="s">
        <v>175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160</v>
      </c>
      <c r="AU135" s="17" t="s">
        <v>87</v>
      </c>
    </row>
    <row r="136" spans="1:51" s="13" customFormat="1" ht="12">
      <c r="A136" s="13"/>
      <c r="B136" s="244"/>
      <c r="C136" s="245"/>
      <c r="D136" s="246" t="s">
        <v>162</v>
      </c>
      <c r="E136" s="247" t="s">
        <v>1</v>
      </c>
      <c r="F136" s="248" t="s">
        <v>176</v>
      </c>
      <c r="G136" s="245"/>
      <c r="H136" s="249">
        <v>2714</v>
      </c>
      <c r="I136" s="250"/>
      <c r="J136" s="245"/>
      <c r="K136" s="245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162</v>
      </c>
      <c r="AU136" s="255" t="s">
        <v>87</v>
      </c>
      <c r="AV136" s="13" t="s">
        <v>87</v>
      </c>
      <c r="AW136" s="13" t="s">
        <v>34</v>
      </c>
      <c r="AX136" s="13" t="s">
        <v>83</v>
      </c>
      <c r="AY136" s="255" t="s">
        <v>152</v>
      </c>
    </row>
    <row r="137" spans="1:65" s="2" customFormat="1" ht="16.5" customHeight="1">
      <c r="A137" s="38"/>
      <c r="B137" s="39"/>
      <c r="C137" s="267" t="s">
        <v>93</v>
      </c>
      <c r="D137" s="267" t="s">
        <v>177</v>
      </c>
      <c r="E137" s="268" t="s">
        <v>178</v>
      </c>
      <c r="F137" s="269" t="s">
        <v>179</v>
      </c>
      <c r="G137" s="270" t="s">
        <v>180</v>
      </c>
      <c r="H137" s="271">
        <v>4885.2</v>
      </c>
      <c r="I137" s="272"/>
      <c r="J137" s="273">
        <f>ROUND(I137*H137,2)</f>
        <v>0</v>
      </c>
      <c r="K137" s="269" t="s">
        <v>158</v>
      </c>
      <c r="L137" s="274"/>
      <c r="M137" s="275" t="s">
        <v>1</v>
      </c>
      <c r="N137" s="276" t="s">
        <v>43</v>
      </c>
      <c r="O137" s="91"/>
      <c r="P137" s="235">
        <f>O137*H137</f>
        <v>0</v>
      </c>
      <c r="Q137" s="235">
        <v>1</v>
      </c>
      <c r="R137" s="235">
        <f>Q137*H137</f>
        <v>4885.2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105</v>
      </c>
      <c r="AT137" s="237" t="s">
        <v>177</v>
      </c>
      <c r="AU137" s="237" t="s">
        <v>87</v>
      </c>
      <c r="AY137" s="17" t="s">
        <v>152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93</v>
      </c>
      <c r="BM137" s="237" t="s">
        <v>181</v>
      </c>
    </row>
    <row r="138" spans="1:51" s="13" customFormat="1" ht="12">
      <c r="A138" s="13"/>
      <c r="B138" s="244"/>
      <c r="C138" s="245"/>
      <c r="D138" s="246" t="s">
        <v>162</v>
      </c>
      <c r="E138" s="247" t="s">
        <v>1</v>
      </c>
      <c r="F138" s="248" t="s">
        <v>182</v>
      </c>
      <c r="G138" s="245"/>
      <c r="H138" s="249">
        <v>4885.2</v>
      </c>
      <c r="I138" s="250"/>
      <c r="J138" s="245"/>
      <c r="K138" s="245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162</v>
      </c>
      <c r="AU138" s="255" t="s">
        <v>87</v>
      </c>
      <c r="AV138" s="13" t="s">
        <v>87</v>
      </c>
      <c r="AW138" s="13" t="s">
        <v>34</v>
      </c>
      <c r="AX138" s="13" t="s">
        <v>83</v>
      </c>
      <c r="AY138" s="255" t="s">
        <v>152</v>
      </c>
    </row>
    <row r="139" spans="1:51" s="15" customFormat="1" ht="12">
      <c r="A139" s="15"/>
      <c r="B139" s="277"/>
      <c r="C139" s="278"/>
      <c r="D139" s="246" t="s">
        <v>162</v>
      </c>
      <c r="E139" s="279" t="s">
        <v>1</v>
      </c>
      <c r="F139" s="280" t="s">
        <v>183</v>
      </c>
      <c r="G139" s="278"/>
      <c r="H139" s="279" t="s">
        <v>1</v>
      </c>
      <c r="I139" s="281"/>
      <c r="J139" s="278"/>
      <c r="K139" s="278"/>
      <c r="L139" s="282"/>
      <c r="M139" s="283"/>
      <c r="N139" s="284"/>
      <c r="O139" s="284"/>
      <c r="P139" s="284"/>
      <c r="Q139" s="284"/>
      <c r="R139" s="284"/>
      <c r="S139" s="284"/>
      <c r="T139" s="28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6" t="s">
        <v>162</v>
      </c>
      <c r="AU139" s="286" t="s">
        <v>87</v>
      </c>
      <c r="AV139" s="15" t="s">
        <v>83</v>
      </c>
      <c r="AW139" s="15" t="s">
        <v>34</v>
      </c>
      <c r="AX139" s="15" t="s">
        <v>78</v>
      </c>
      <c r="AY139" s="286" t="s">
        <v>152</v>
      </c>
    </row>
    <row r="140" spans="1:51" s="15" customFormat="1" ht="12">
      <c r="A140" s="15"/>
      <c r="B140" s="277"/>
      <c r="C140" s="278"/>
      <c r="D140" s="246" t="s">
        <v>162</v>
      </c>
      <c r="E140" s="279" t="s">
        <v>1</v>
      </c>
      <c r="F140" s="280" t="s">
        <v>184</v>
      </c>
      <c r="G140" s="278"/>
      <c r="H140" s="279" t="s">
        <v>1</v>
      </c>
      <c r="I140" s="281"/>
      <c r="J140" s="278"/>
      <c r="K140" s="278"/>
      <c r="L140" s="282"/>
      <c r="M140" s="283"/>
      <c r="N140" s="284"/>
      <c r="O140" s="284"/>
      <c r="P140" s="284"/>
      <c r="Q140" s="284"/>
      <c r="R140" s="284"/>
      <c r="S140" s="284"/>
      <c r="T140" s="28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86" t="s">
        <v>162</v>
      </c>
      <c r="AU140" s="286" t="s">
        <v>87</v>
      </c>
      <c r="AV140" s="15" t="s">
        <v>83</v>
      </c>
      <c r="AW140" s="15" t="s">
        <v>34</v>
      </c>
      <c r="AX140" s="15" t="s">
        <v>78</v>
      </c>
      <c r="AY140" s="286" t="s">
        <v>152</v>
      </c>
    </row>
    <row r="141" spans="1:51" s="15" customFormat="1" ht="12">
      <c r="A141" s="15"/>
      <c r="B141" s="277"/>
      <c r="C141" s="278"/>
      <c r="D141" s="246" t="s">
        <v>162</v>
      </c>
      <c r="E141" s="279" t="s">
        <v>1</v>
      </c>
      <c r="F141" s="280" t="s">
        <v>185</v>
      </c>
      <c r="G141" s="278"/>
      <c r="H141" s="279" t="s">
        <v>1</v>
      </c>
      <c r="I141" s="281"/>
      <c r="J141" s="278"/>
      <c r="K141" s="278"/>
      <c r="L141" s="282"/>
      <c r="M141" s="283"/>
      <c r="N141" s="284"/>
      <c r="O141" s="284"/>
      <c r="P141" s="284"/>
      <c r="Q141" s="284"/>
      <c r="R141" s="284"/>
      <c r="S141" s="284"/>
      <c r="T141" s="28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6" t="s">
        <v>162</v>
      </c>
      <c r="AU141" s="286" t="s">
        <v>87</v>
      </c>
      <c r="AV141" s="15" t="s">
        <v>83</v>
      </c>
      <c r="AW141" s="15" t="s">
        <v>34</v>
      </c>
      <c r="AX141" s="15" t="s">
        <v>78</v>
      </c>
      <c r="AY141" s="286" t="s">
        <v>152</v>
      </c>
    </row>
    <row r="142" spans="1:51" s="15" customFormat="1" ht="12">
      <c r="A142" s="15"/>
      <c r="B142" s="277"/>
      <c r="C142" s="278"/>
      <c r="D142" s="246" t="s">
        <v>162</v>
      </c>
      <c r="E142" s="279" t="s">
        <v>1</v>
      </c>
      <c r="F142" s="280" t="s">
        <v>186</v>
      </c>
      <c r="G142" s="278"/>
      <c r="H142" s="279" t="s">
        <v>1</v>
      </c>
      <c r="I142" s="281"/>
      <c r="J142" s="278"/>
      <c r="K142" s="278"/>
      <c r="L142" s="282"/>
      <c r="M142" s="283"/>
      <c r="N142" s="284"/>
      <c r="O142" s="284"/>
      <c r="P142" s="284"/>
      <c r="Q142" s="284"/>
      <c r="R142" s="284"/>
      <c r="S142" s="284"/>
      <c r="T142" s="28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6" t="s">
        <v>162</v>
      </c>
      <c r="AU142" s="286" t="s">
        <v>87</v>
      </c>
      <c r="AV142" s="15" t="s">
        <v>83</v>
      </c>
      <c r="AW142" s="15" t="s">
        <v>34</v>
      </c>
      <c r="AX142" s="15" t="s">
        <v>78</v>
      </c>
      <c r="AY142" s="286" t="s">
        <v>152</v>
      </c>
    </row>
    <row r="143" spans="1:51" s="15" customFormat="1" ht="12">
      <c r="A143" s="15"/>
      <c r="B143" s="277"/>
      <c r="C143" s="278"/>
      <c r="D143" s="246" t="s">
        <v>162</v>
      </c>
      <c r="E143" s="279" t="s">
        <v>1</v>
      </c>
      <c r="F143" s="280" t="s">
        <v>187</v>
      </c>
      <c r="G143" s="278"/>
      <c r="H143" s="279" t="s">
        <v>1</v>
      </c>
      <c r="I143" s="281"/>
      <c r="J143" s="278"/>
      <c r="K143" s="278"/>
      <c r="L143" s="282"/>
      <c r="M143" s="283"/>
      <c r="N143" s="284"/>
      <c r="O143" s="284"/>
      <c r="P143" s="284"/>
      <c r="Q143" s="284"/>
      <c r="R143" s="284"/>
      <c r="S143" s="284"/>
      <c r="T143" s="28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6" t="s">
        <v>162</v>
      </c>
      <c r="AU143" s="286" t="s">
        <v>87</v>
      </c>
      <c r="AV143" s="15" t="s">
        <v>83</v>
      </c>
      <c r="AW143" s="15" t="s">
        <v>34</v>
      </c>
      <c r="AX143" s="15" t="s">
        <v>78</v>
      </c>
      <c r="AY143" s="286" t="s">
        <v>152</v>
      </c>
    </row>
    <row r="144" spans="1:51" s="15" customFormat="1" ht="12">
      <c r="A144" s="15"/>
      <c r="B144" s="277"/>
      <c r="C144" s="278"/>
      <c r="D144" s="246" t="s">
        <v>162</v>
      </c>
      <c r="E144" s="279" t="s">
        <v>1</v>
      </c>
      <c r="F144" s="280" t="s">
        <v>188</v>
      </c>
      <c r="G144" s="278"/>
      <c r="H144" s="279" t="s">
        <v>1</v>
      </c>
      <c r="I144" s="281"/>
      <c r="J144" s="278"/>
      <c r="K144" s="278"/>
      <c r="L144" s="282"/>
      <c r="M144" s="283"/>
      <c r="N144" s="284"/>
      <c r="O144" s="284"/>
      <c r="P144" s="284"/>
      <c r="Q144" s="284"/>
      <c r="R144" s="284"/>
      <c r="S144" s="284"/>
      <c r="T144" s="28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6" t="s">
        <v>162</v>
      </c>
      <c r="AU144" s="286" t="s">
        <v>87</v>
      </c>
      <c r="AV144" s="15" t="s">
        <v>83</v>
      </c>
      <c r="AW144" s="15" t="s">
        <v>34</v>
      </c>
      <c r="AX144" s="15" t="s">
        <v>78</v>
      </c>
      <c r="AY144" s="286" t="s">
        <v>152</v>
      </c>
    </row>
    <row r="145" spans="1:51" s="15" customFormat="1" ht="12">
      <c r="A145" s="15"/>
      <c r="B145" s="277"/>
      <c r="C145" s="278"/>
      <c r="D145" s="246" t="s">
        <v>162</v>
      </c>
      <c r="E145" s="279" t="s">
        <v>1</v>
      </c>
      <c r="F145" s="280" t="s">
        <v>189</v>
      </c>
      <c r="G145" s="278"/>
      <c r="H145" s="279" t="s">
        <v>1</v>
      </c>
      <c r="I145" s="281"/>
      <c r="J145" s="278"/>
      <c r="K145" s="278"/>
      <c r="L145" s="282"/>
      <c r="M145" s="283"/>
      <c r="N145" s="284"/>
      <c r="O145" s="284"/>
      <c r="P145" s="284"/>
      <c r="Q145" s="284"/>
      <c r="R145" s="284"/>
      <c r="S145" s="284"/>
      <c r="T145" s="28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6" t="s">
        <v>162</v>
      </c>
      <c r="AU145" s="286" t="s">
        <v>87</v>
      </c>
      <c r="AV145" s="15" t="s">
        <v>83</v>
      </c>
      <c r="AW145" s="15" t="s">
        <v>34</v>
      </c>
      <c r="AX145" s="15" t="s">
        <v>78</v>
      </c>
      <c r="AY145" s="286" t="s">
        <v>152</v>
      </c>
    </row>
    <row r="146" spans="1:51" s="15" customFormat="1" ht="12">
      <c r="A146" s="15"/>
      <c r="B146" s="277"/>
      <c r="C146" s="278"/>
      <c r="D146" s="246" t="s">
        <v>162</v>
      </c>
      <c r="E146" s="279" t="s">
        <v>1</v>
      </c>
      <c r="F146" s="280" t="s">
        <v>190</v>
      </c>
      <c r="G146" s="278"/>
      <c r="H146" s="279" t="s">
        <v>1</v>
      </c>
      <c r="I146" s="281"/>
      <c r="J146" s="278"/>
      <c r="K146" s="278"/>
      <c r="L146" s="282"/>
      <c r="M146" s="283"/>
      <c r="N146" s="284"/>
      <c r="O146" s="284"/>
      <c r="P146" s="284"/>
      <c r="Q146" s="284"/>
      <c r="R146" s="284"/>
      <c r="S146" s="284"/>
      <c r="T146" s="28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6" t="s">
        <v>162</v>
      </c>
      <c r="AU146" s="286" t="s">
        <v>87</v>
      </c>
      <c r="AV146" s="15" t="s">
        <v>83</v>
      </c>
      <c r="AW146" s="15" t="s">
        <v>34</v>
      </c>
      <c r="AX146" s="15" t="s">
        <v>78</v>
      </c>
      <c r="AY146" s="286" t="s">
        <v>152</v>
      </c>
    </row>
    <row r="147" spans="1:51" s="15" customFormat="1" ht="12">
      <c r="A147" s="15"/>
      <c r="B147" s="277"/>
      <c r="C147" s="278"/>
      <c r="D147" s="246" t="s">
        <v>162</v>
      </c>
      <c r="E147" s="279" t="s">
        <v>1</v>
      </c>
      <c r="F147" s="280" t="s">
        <v>191</v>
      </c>
      <c r="G147" s="278"/>
      <c r="H147" s="279" t="s">
        <v>1</v>
      </c>
      <c r="I147" s="281"/>
      <c r="J147" s="278"/>
      <c r="K147" s="278"/>
      <c r="L147" s="282"/>
      <c r="M147" s="283"/>
      <c r="N147" s="284"/>
      <c r="O147" s="284"/>
      <c r="P147" s="284"/>
      <c r="Q147" s="284"/>
      <c r="R147" s="284"/>
      <c r="S147" s="284"/>
      <c r="T147" s="28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6" t="s">
        <v>162</v>
      </c>
      <c r="AU147" s="286" t="s">
        <v>87</v>
      </c>
      <c r="AV147" s="15" t="s">
        <v>83</v>
      </c>
      <c r="AW147" s="15" t="s">
        <v>34</v>
      </c>
      <c r="AX147" s="15" t="s">
        <v>78</v>
      </c>
      <c r="AY147" s="286" t="s">
        <v>152</v>
      </c>
    </row>
    <row r="148" spans="1:51" s="15" customFormat="1" ht="12">
      <c r="A148" s="15"/>
      <c r="B148" s="277"/>
      <c r="C148" s="278"/>
      <c r="D148" s="246" t="s">
        <v>162</v>
      </c>
      <c r="E148" s="279" t="s">
        <v>1</v>
      </c>
      <c r="F148" s="280" t="s">
        <v>192</v>
      </c>
      <c r="G148" s="278"/>
      <c r="H148" s="279" t="s">
        <v>1</v>
      </c>
      <c r="I148" s="281"/>
      <c r="J148" s="278"/>
      <c r="K148" s="278"/>
      <c r="L148" s="282"/>
      <c r="M148" s="283"/>
      <c r="N148" s="284"/>
      <c r="O148" s="284"/>
      <c r="P148" s="284"/>
      <c r="Q148" s="284"/>
      <c r="R148" s="284"/>
      <c r="S148" s="284"/>
      <c r="T148" s="28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86" t="s">
        <v>162</v>
      </c>
      <c r="AU148" s="286" t="s">
        <v>87</v>
      </c>
      <c r="AV148" s="15" t="s">
        <v>83</v>
      </c>
      <c r="AW148" s="15" t="s">
        <v>34</v>
      </c>
      <c r="AX148" s="15" t="s">
        <v>78</v>
      </c>
      <c r="AY148" s="286" t="s">
        <v>152</v>
      </c>
    </row>
    <row r="149" spans="1:51" s="15" customFormat="1" ht="12">
      <c r="A149" s="15"/>
      <c r="B149" s="277"/>
      <c r="C149" s="278"/>
      <c r="D149" s="246" t="s">
        <v>162</v>
      </c>
      <c r="E149" s="279" t="s">
        <v>1</v>
      </c>
      <c r="F149" s="280" t="s">
        <v>193</v>
      </c>
      <c r="G149" s="278"/>
      <c r="H149" s="279" t="s">
        <v>1</v>
      </c>
      <c r="I149" s="281"/>
      <c r="J149" s="278"/>
      <c r="K149" s="278"/>
      <c r="L149" s="282"/>
      <c r="M149" s="283"/>
      <c r="N149" s="284"/>
      <c r="O149" s="284"/>
      <c r="P149" s="284"/>
      <c r="Q149" s="284"/>
      <c r="R149" s="284"/>
      <c r="S149" s="284"/>
      <c r="T149" s="28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86" t="s">
        <v>162</v>
      </c>
      <c r="AU149" s="286" t="s">
        <v>87</v>
      </c>
      <c r="AV149" s="15" t="s">
        <v>83</v>
      </c>
      <c r="AW149" s="15" t="s">
        <v>34</v>
      </c>
      <c r="AX149" s="15" t="s">
        <v>78</v>
      </c>
      <c r="AY149" s="286" t="s">
        <v>152</v>
      </c>
    </row>
    <row r="150" spans="1:65" s="2" customFormat="1" ht="49.05" customHeight="1">
      <c r="A150" s="38"/>
      <c r="B150" s="39"/>
      <c r="C150" s="226" t="s">
        <v>96</v>
      </c>
      <c r="D150" s="226" t="s">
        <v>154</v>
      </c>
      <c r="E150" s="227" t="s">
        <v>194</v>
      </c>
      <c r="F150" s="228" t="s">
        <v>195</v>
      </c>
      <c r="G150" s="229" t="s">
        <v>180</v>
      </c>
      <c r="H150" s="230">
        <v>9027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43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93</v>
      </c>
      <c r="AT150" s="237" t="s">
        <v>154</v>
      </c>
      <c r="AU150" s="237" t="s">
        <v>87</v>
      </c>
      <c r="AY150" s="17" t="s">
        <v>152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93</v>
      </c>
      <c r="BM150" s="237" t="s">
        <v>196</v>
      </c>
    </row>
    <row r="151" spans="1:47" s="2" customFormat="1" ht="12">
      <c r="A151" s="38"/>
      <c r="B151" s="39"/>
      <c r="C151" s="40"/>
      <c r="D151" s="246" t="s">
        <v>197</v>
      </c>
      <c r="E151" s="40"/>
      <c r="F151" s="287" t="s">
        <v>198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197</v>
      </c>
      <c r="AU151" s="17" t="s">
        <v>87</v>
      </c>
    </row>
    <row r="152" spans="1:51" s="15" customFormat="1" ht="12">
      <c r="A152" s="15"/>
      <c r="B152" s="277"/>
      <c r="C152" s="278"/>
      <c r="D152" s="246" t="s">
        <v>162</v>
      </c>
      <c r="E152" s="279" t="s">
        <v>1</v>
      </c>
      <c r="F152" s="280" t="s">
        <v>199</v>
      </c>
      <c r="G152" s="278"/>
      <c r="H152" s="279" t="s">
        <v>1</v>
      </c>
      <c r="I152" s="281"/>
      <c r="J152" s="278"/>
      <c r="K152" s="278"/>
      <c r="L152" s="282"/>
      <c r="M152" s="283"/>
      <c r="N152" s="284"/>
      <c r="O152" s="284"/>
      <c r="P152" s="284"/>
      <c r="Q152" s="284"/>
      <c r="R152" s="284"/>
      <c r="S152" s="284"/>
      <c r="T152" s="28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6" t="s">
        <v>162</v>
      </c>
      <c r="AU152" s="286" t="s">
        <v>87</v>
      </c>
      <c r="AV152" s="15" t="s">
        <v>83</v>
      </c>
      <c r="AW152" s="15" t="s">
        <v>34</v>
      </c>
      <c r="AX152" s="15" t="s">
        <v>78</v>
      </c>
      <c r="AY152" s="286" t="s">
        <v>152</v>
      </c>
    </row>
    <row r="153" spans="1:51" s="15" customFormat="1" ht="12">
      <c r="A153" s="15"/>
      <c r="B153" s="277"/>
      <c r="C153" s="278"/>
      <c r="D153" s="246" t="s">
        <v>162</v>
      </c>
      <c r="E153" s="279" t="s">
        <v>1</v>
      </c>
      <c r="F153" s="280" t="s">
        <v>200</v>
      </c>
      <c r="G153" s="278"/>
      <c r="H153" s="279" t="s">
        <v>1</v>
      </c>
      <c r="I153" s="281"/>
      <c r="J153" s="278"/>
      <c r="K153" s="278"/>
      <c r="L153" s="282"/>
      <c r="M153" s="283"/>
      <c r="N153" s="284"/>
      <c r="O153" s="284"/>
      <c r="P153" s="284"/>
      <c r="Q153" s="284"/>
      <c r="R153" s="284"/>
      <c r="S153" s="284"/>
      <c r="T153" s="28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6" t="s">
        <v>162</v>
      </c>
      <c r="AU153" s="286" t="s">
        <v>87</v>
      </c>
      <c r="AV153" s="15" t="s">
        <v>83</v>
      </c>
      <c r="AW153" s="15" t="s">
        <v>34</v>
      </c>
      <c r="AX153" s="15" t="s">
        <v>78</v>
      </c>
      <c r="AY153" s="286" t="s">
        <v>152</v>
      </c>
    </row>
    <row r="154" spans="1:51" s="13" customFormat="1" ht="12">
      <c r="A154" s="13"/>
      <c r="B154" s="244"/>
      <c r="C154" s="245"/>
      <c r="D154" s="246" t="s">
        <v>162</v>
      </c>
      <c r="E154" s="247" t="s">
        <v>1</v>
      </c>
      <c r="F154" s="248" t="s">
        <v>201</v>
      </c>
      <c r="G154" s="245"/>
      <c r="H154" s="249">
        <v>9027</v>
      </c>
      <c r="I154" s="250"/>
      <c r="J154" s="245"/>
      <c r="K154" s="245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162</v>
      </c>
      <c r="AU154" s="255" t="s">
        <v>87</v>
      </c>
      <c r="AV154" s="13" t="s">
        <v>87</v>
      </c>
      <c r="AW154" s="13" t="s">
        <v>34</v>
      </c>
      <c r="AX154" s="13" t="s">
        <v>83</v>
      </c>
      <c r="AY154" s="255" t="s">
        <v>152</v>
      </c>
    </row>
    <row r="155" spans="1:65" s="2" customFormat="1" ht="62.7" customHeight="1">
      <c r="A155" s="38"/>
      <c r="B155" s="39"/>
      <c r="C155" s="226" t="s">
        <v>99</v>
      </c>
      <c r="D155" s="226" t="s">
        <v>154</v>
      </c>
      <c r="E155" s="227" t="s">
        <v>202</v>
      </c>
      <c r="F155" s="228" t="s">
        <v>203</v>
      </c>
      <c r="G155" s="229" t="s">
        <v>166</v>
      </c>
      <c r="H155" s="230">
        <v>650.4</v>
      </c>
      <c r="I155" s="231"/>
      <c r="J155" s="232">
        <f>ROUND(I155*H155,2)</f>
        <v>0</v>
      </c>
      <c r="K155" s="228" t="s">
        <v>158</v>
      </c>
      <c r="L155" s="44"/>
      <c r="M155" s="233" t="s">
        <v>1</v>
      </c>
      <c r="N155" s="234" t="s">
        <v>43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93</v>
      </c>
      <c r="AT155" s="237" t="s">
        <v>154</v>
      </c>
      <c r="AU155" s="237" t="s">
        <v>87</v>
      </c>
      <c r="AY155" s="17" t="s">
        <v>152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93</v>
      </c>
      <c r="BM155" s="237" t="s">
        <v>204</v>
      </c>
    </row>
    <row r="156" spans="1:47" s="2" customFormat="1" ht="12">
      <c r="A156" s="38"/>
      <c r="B156" s="39"/>
      <c r="C156" s="40"/>
      <c r="D156" s="239" t="s">
        <v>160</v>
      </c>
      <c r="E156" s="40"/>
      <c r="F156" s="240" t="s">
        <v>205</v>
      </c>
      <c r="G156" s="40"/>
      <c r="H156" s="40"/>
      <c r="I156" s="241"/>
      <c r="J156" s="40"/>
      <c r="K156" s="40"/>
      <c r="L156" s="44"/>
      <c r="M156" s="242"/>
      <c r="N156" s="24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160</v>
      </c>
      <c r="AU156" s="17" t="s">
        <v>87</v>
      </c>
    </row>
    <row r="157" spans="1:51" s="13" customFormat="1" ht="12">
      <c r="A157" s="13"/>
      <c r="B157" s="244"/>
      <c r="C157" s="245"/>
      <c r="D157" s="246" t="s">
        <v>162</v>
      </c>
      <c r="E157" s="247" t="s">
        <v>1</v>
      </c>
      <c r="F157" s="248" t="s">
        <v>206</v>
      </c>
      <c r="G157" s="245"/>
      <c r="H157" s="249">
        <v>325.2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162</v>
      </c>
      <c r="AU157" s="255" t="s">
        <v>87</v>
      </c>
      <c r="AV157" s="13" t="s">
        <v>87</v>
      </c>
      <c r="AW157" s="13" t="s">
        <v>34</v>
      </c>
      <c r="AX157" s="13" t="s">
        <v>78</v>
      </c>
      <c r="AY157" s="255" t="s">
        <v>152</v>
      </c>
    </row>
    <row r="158" spans="1:51" s="13" customFormat="1" ht="12">
      <c r="A158" s="13"/>
      <c r="B158" s="244"/>
      <c r="C158" s="245"/>
      <c r="D158" s="246" t="s">
        <v>162</v>
      </c>
      <c r="E158" s="247" t="s">
        <v>1</v>
      </c>
      <c r="F158" s="248" t="s">
        <v>207</v>
      </c>
      <c r="G158" s="245"/>
      <c r="H158" s="249">
        <v>325.2</v>
      </c>
      <c r="I158" s="250"/>
      <c r="J158" s="245"/>
      <c r="K158" s="245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162</v>
      </c>
      <c r="AU158" s="255" t="s">
        <v>87</v>
      </c>
      <c r="AV158" s="13" t="s">
        <v>87</v>
      </c>
      <c r="AW158" s="13" t="s">
        <v>34</v>
      </c>
      <c r="AX158" s="13" t="s">
        <v>78</v>
      </c>
      <c r="AY158" s="255" t="s">
        <v>152</v>
      </c>
    </row>
    <row r="159" spans="1:51" s="14" customFormat="1" ht="12">
      <c r="A159" s="14"/>
      <c r="B159" s="256"/>
      <c r="C159" s="257"/>
      <c r="D159" s="246" t="s">
        <v>162</v>
      </c>
      <c r="E159" s="258" t="s">
        <v>1</v>
      </c>
      <c r="F159" s="259" t="s">
        <v>171</v>
      </c>
      <c r="G159" s="257"/>
      <c r="H159" s="260">
        <v>650.4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6" t="s">
        <v>162</v>
      </c>
      <c r="AU159" s="266" t="s">
        <v>87</v>
      </c>
      <c r="AV159" s="14" t="s">
        <v>93</v>
      </c>
      <c r="AW159" s="14" t="s">
        <v>34</v>
      </c>
      <c r="AX159" s="14" t="s">
        <v>83</v>
      </c>
      <c r="AY159" s="266" t="s">
        <v>152</v>
      </c>
    </row>
    <row r="160" spans="1:65" s="2" customFormat="1" ht="44.25" customHeight="1">
      <c r="A160" s="38"/>
      <c r="B160" s="39"/>
      <c r="C160" s="226" t="s">
        <v>102</v>
      </c>
      <c r="D160" s="226" t="s">
        <v>154</v>
      </c>
      <c r="E160" s="227" t="s">
        <v>208</v>
      </c>
      <c r="F160" s="228" t="s">
        <v>209</v>
      </c>
      <c r="G160" s="229" t="s">
        <v>166</v>
      </c>
      <c r="H160" s="230">
        <v>650.4</v>
      </c>
      <c r="I160" s="231"/>
      <c r="J160" s="232">
        <f>ROUND(I160*H160,2)</f>
        <v>0</v>
      </c>
      <c r="K160" s="228" t="s">
        <v>158</v>
      </c>
      <c r="L160" s="44"/>
      <c r="M160" s="233" t="s">
        <v>1</v>
      </c>
      <c r="N160" s="234" t="s">
        <v>43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93</v>
      </c>
      <c r="AT160" s="237" t="s">
        <v>154</v>
      </c>
      <c r="AU160" s="237" t="s">
        <v>87</v>
      </c>
      <c r="AY160" s="17" t="s">
        <v>152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93</v>
      </c>
      <c r="BM160" s="237" t="s">
        <v>210</v>
      </c>
    </row>
    <row r="161" spans="1:47" s="2" customFormat="1" ht="12">
      <c r="A161" s="38"/>
      <c r="B161" s="39"/>
      <c r="C161" s="40"/>
      <c r="D161" s="239" t="s">
        <v>160</v>
      </c>
      <c r="E161" s="40"/>
      <c r="F161" s="240" t="s">
        <v>211</v>
      </c>
      <c r="G161" s="40"/>
      <c r="H161" s="40"/>
      <c r="I161" s="241"/>
      <c r="J161" s="40"/>
      <c r="K161" s="40"/>
      <c r="L161" s="44"/>
      <c r="M161" s="242"/>
      <c r="N161" s="24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160</v>
      </c>
      <c r="AU161" s="17" t="s">
        <v>87</v>
      </c>
    </row>
    <row r="162" spans="1:51" s="13" customFormat="1" ht="12">
      <c r="A162" s="13"/>
      <c r="B162" s="244"/>
      <c r="C162" s="245"/>
      <c r="D162" s="246" t="s">
        <v>162</v>
      </c>
      <c r="E162" s="247" t="s">
        <v>1</v>
      </c>
      <c r="F162" s="248" t="s">
        <v>212</v>
      </c>
      <c r="G162" s="245"/>
      <c r="H162" s="249">
        <v>650.4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162</v>
      </c>
      <c r="AU162" s="255" t="s">
        <v>87</v>
      </c>
      <c r="AV162" s="13" t="s">
        <v>87</v>
      </c>
      <c r="AW162" s="13" t="s">
        <v>34</v>
      </c>
      <c r="AX162" s="13" t="s">
        <v>83</v>
      </c>
      <c r="AY162" s="255" t="s">
        <v>152</v>
      </c>
    </row>
    <row r="163" spans="1:65" s="2" customFormat="1" ht="62.7" customHeight="1">
      <c r="A163" s="38"/>
      <c r="B163" s="39"/>
      <c r="C163" s="226" t="s">
        <v>105</v>
      </c>
      <c r="D163" s="226" t="s">
        <v>154</v>
      </c>
      <c r="E163" s="227" t="s">
        <v>213</v>
      </c>
      <c r="F163" s="228" t="s">
        <v>214</v>
      </c>
      <c r="G163" s="229" t="s">
        <v>166</v>
      </c>
      <c r="H163" s="230">
        <v>2714</v>
      </c>
      <c r="I163" s="231"/>
      <c r="J163" s="232">
        <f>ROUND(I163*H163,2)</f>
        <v>0</v>
      </c>
      <c r="K163" s="228" t="s">
        <v>158</v>
      </c>
      <c r="L163" s="44"/>
      <c r="M163" s="233" t="s">
        <v>1</v>
      </c>
      <c r="N163" s="234" t="s">
        <v>43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93</v>
      </c>
      <c r="AT163" s="237" t="s">
        <v>154</v>
      </c>
      <c r="AU163" s="237" t="s">
        <v>87</v>
      </c>
      <c r="AY163" s="17" t="s">
        <v>152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93</v>
      </c>
      <c r="BM163" s="237" t="s">
        <v>215</v>
      </c>
    </row>
    <row r="164" spans="1:47" s="2" customFormat="1" ht="12">
      <c r="A164" s="38"/>
      <c r="B164" s="39"/>
      <c r="C164" s="40"/>
      <c r="D164" s="239" t="s">
        <v>160</v>
      </c>
      <c r="E164" s="40"/>
      <c r="F164" s="240" t="s">
        <v>216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160</v>
      </c>
      <c r="AU164" s="17" t="s">
        <v>87</v>
      </c>
    </row>
    <row r="165" spans="1:51" s="13" customFormat="1" ht="12">
      <c r="A165" s="13"/>
      <c r="B165" s="244"/>
      <c r="C165" s="245"/>
      <c r="D165" s="246" t="s">
        <v>162</v>
      </c>
      <c r="E165" s="247" t="s">
        <v>1</v>
      </c>
      <c r="F165" s="248" t="s">
        <v>217</v>
      </c>
      <c r="G165" s="245"/>
      <c r="H165" s="249">
        <v>2714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162</v>
      </c>
      <c r="AU165" s="255" t="s">
        <v>87</v>
      </c>
      <c r="AV165" s="13" t="s">
        <v>87</v>
      </c>
      <c r="AW165" s="13" t="s">
        <v>34</v>
      </c>
      <c r="AX165" s="13" t="s">
        <v>83</v>
      </c>
      <c r="AY165" s="255" t="s">
        <v>152</v>
      </c>
    </row>
    <row r="166" spans="1:65" s="2" customFormat="1" ht="37.8" customHeight="1">
      <c r="A166" s="38"/>
      <c r="B166" s="39"/>
      <c r="C166" s="226" t="s">
        <v>118</v>
      </c>
      <c r="D166" s="226" t="s">
        <v>154</v>
      </c>
      <c r="E166" s="227" t="s">
        <v>218</v>
      </c>
      <c r="F166" s="228" t="s">
        <v>219</v>
      </c>
      <c r="G166" s="229" t="s">
        <v>157</v>
      </c>
      <c r="H166" s="230">
        <v>1102.5</v>
      </c>
      <c r="I166" s="231"/>
      <c r="J166" s="232">
        <f>ROUND(I166*H166,2)</f>
        <v>0</v>
      </c>
      <c r="K166" s="228" t="s">
        <v>158</v>
      </c>
      <c r="L166" s="44"/>
      <c r="M166" s="233" t="s">
        <v>1</v>
      </c>
      <c r="N166" s="234" t="s">
        <v>43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93</v>
      </c>
      <c r="AT166" s="237" t="s">
        <v>154</v>
      </c>
      <c r="AU166" s="237" t="s">
        <v>87</v>
      </c>
      <c r="AY166" s="17" t="s">
        <v>152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93</v>
      </c>
      <c r="BM166" s="237" t="s">
        <v>220</v>
      </c>
    </row>
    <row r="167" spans="1:47" s="2" customFormat="1" ht="12">
      <c r="A167" s="38"/>
      <c r="B167" s="39"/>
      <c r="C167" s="40"/>
      <c r="D167" s="239" t="s">
        <v>160</v>
      </c>
      <c r="E167" s="40"/>
      <c r="F167" s="240" t="s">
        <v>221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160</v>
      </c>
      <c r="AU167" s="17" t="s">
        <v>87</v>
      </c>
    </row>
    <row r="168" spans="1:51" s="13" customFormat="1" ht="12">
      <c r="A168" s="13"/>
      <c r="B168" s="244"/>
      <c r="C168" s="245"/>
      <c r="D168" s="246" t="s">
        <v>162</v>
      </c>
      <c r="E168" s="247" t="s">
        <v>1</v>
      </c>
      <c r="F168" s="248" t="s">
        <v>222</v>
      </c>
      <c r="G168" s="245"/>
      <c r="H168" s="249">
        <v>1102.5</v>
      </c>
      <c r="I168" s="250"/>
      <c r="J168" s="245"/>
      <c r="K168" s="245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162</v>
      </c>
      <c r="AU168" s="255" t="s">
        <v>87</v>
      </c>
      <c r="AV168" s="13" t="s">
        <v>87</v>
      </c>
      <c r="AW168" s="13" t="s">
        <v>34</v>
      </c>
      <c r="AX168" s="13" t="s">
        <v>83</v>
      </c>
      <c r="AY168" s="255" t="s">
        <v>152</v>
      </c>
    </row>
    <row r="169" spans="1:65" s="2" customFormat="1" ht="24.15" customHeight="1">
      <c r="A169" s="38"/>
      <c r="B169" s="39"/>
      <c r="C169" s="226" t="s">
        <v>223</v>
      </c>
      <c r="D169" s="226" t="s">
        <v>154</v>
      </c>
      <c r="E169" s="227" t="s">
        <v>224</v>
      </c>
      <c r="F169" s="228" t="s">
        <v>225</v>
      </c>
      <c r="G169" s="229" t="s">
        <v>157</v>
      </c>
      <c r="H169" s="230">
        <v>1102.5</v>
      </c>
      <c r="I169" s="231"/>
      <c r="J169" s="232">
        <f>ROUND(I169*H169,2)</f>
        <v>0</v>
      </c>
      <c r="K169" s="228" t="s">
        <v>158</v>
      </c>
      <c r="L169" s="44"/>
      <c r="M169" s="233" t="s">
        <v>1</v>
      </c>
      <c r="N169" s="234" t="s">
        <v>43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93</v>
      </c>
      <c r="AT169" s="237" t="s">
        <v>154</v>
      </c>
      <c r="AU169" s="237" t="s">
        <v>87</v>
      </c>
      <c r="AY169" s="17" t="s">
        <v>152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93</v>
      </c>
      <c r="BM169" s="237" t="s">
        <v>226</v>
      </c>
    </row>
    <row r="170" spans="1:47" s="2" customFormat="1" ht="12">
      <c r="A170" s="38"/>
      <c r="B170" s="39"/>
      <c r="C170" s="40"/>
      <c r="D170" s="239" t="s">
        <v>160</v>
      </c>
      <c r="E170" s="40"/>
      <c r="F170" s="240" t="s">
        <v>227</v>
      </c>
      <c r="G170" s="40"/>
      <c r="H170" s="40"/>
      <c r="I170" s="241"/>
      <c r="J170" s="40"/>
      <c r="K170" s="40"/>
      <c r="L170" s="44"/>
      <c r="M170" s="242"/>
      <c r="N170" s="24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160</v>
      </c>
      <c r="AU170" s="17" t="s">
        <v>87</v>
      </c>
    </row>
    <row r="171" spans="1:51" s="13" customFormat="1" ht="12">
      <c r="A171" s="13"/>
      <c r="B171" s="244"/>
      <c r="C171" s="245"/>
      <c r="D171" s="246" t="s">
        <v>162</v>
      </c>
      <c r="E171" s="247" t="s">
        <v>1</v>
      </c>
      <c r="F171" s="248" t="s">
        <v>222</v>
      </c>
      <c r="G171" s="245"/>
      <c r="H171" s="249">
        <v>1102.5</v>
      </c>
      <c r="I171" s="250"/>
      <c r="J171" s="245"/>
      <c r="K171" s="245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162</v>
      </c>
      <c r="AU171" s="255" t="s">
        <v>87</v>
      </c>
      <c r="AV171" s="13" t="s">
        <v>87</v>
      </c>
      <c r="AW171" s="13" t="s">
        <v>34</v>
      </c>
      <c r="AX171" s="13" t="s">
        <v>83</v>
      </c>
      <c r="AY171" s="255" t="s">
        <v>152</v>
      </c>
    </row>
    <row r="172" spans="1:65" s="2" customFormat="1" ht="16.5" customHeight="1">
      <c r="A172" s="38"/>
      <c r="B172" s="39"/>
      <c r="C172" s="267" t="s">
        <v>228</v>
      </c>
      <c r="D172" s="267" t="s">
        <v>177</v>
      </c>
      <c r="E172" s="268" t="s">
        <v>229</v>
      </c>
      <c r="F172" s="269" t="s">
        <v>230</v>
      </c>
      <c r="G172" s="270" t="s">
        <v>231</v>
      </c>
      <c r="H172" s="271">
        <v>27.563</v>
      </c>
      <c r="I172" s="272"/>
      <c r="J172" s="273">
        <f>ROUND(I172*H172,2)</f>
        <v>0</v>
      </c>
      <c r="K172" s="269" t="s">
        <v>158</v>
      </c>
      <c r="L172" s="274"/>
      <c r="M172" s="275" t="s">
        <v>1</v>
      </c>
      <c r="N172" s="276" t="s">
        <v>43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105</v>
      </c>
      <c r="AT172" s="237" t="s">
        <v>177</v>
      </c>
      <c r="AU172" s="237" t="s">
        <v>87</v>
      </c>
      <c r="AY172" s="17" t="s">
        <v>152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93</v>
      </c>
      <c r="BM172" s="237" t="s">
        <v>232</v>
      </c>
    </row>
    <row r="173" spans="1:51" s="13" customFormat="1" ht="12">
      <c r="A173" s="13"/>
      <c r="B173" s="244"/>
      <c r="C173" s="245"/>
      <c r="D173" s="246" t="s">
        <v>162</v>
      </c>
      <c r="E173" s="245"/>
      <c r="F173" s="248" t="s">
        <v>233</v>
      </c>
      <c r="G173" s="245"/>
      <c r="H173" s="249">
        <v>27.563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162</v>
      </c>
      <c r="AU173" s="255" t="s">
        <v>87</v>
      </c>
      <c r="AV173" s="13" t="s">
        <v>87</v>
      </c>
      <c r="AW173" s="13" t="s">
        <v>4</v>
      </c>
      <c r="AX173" s="13" t="s">
        <v>83</v>
      </c>
      <c r="AY173" s="255" t="s">
        <v>152</v>
      </c>
    </row>
    <row r="174" spans="1:65" s="2" customFormat="1" ht="24.15" customHeight="1">
      <c r="A174" s="38"/>
      <c r="B174" s="39"/>
      <c r="C174" s="226" t="s">
        <v>234</v>
      </c>
      <c r="D174" s="226" t="s">
        <v>154</v>
      </c>
      <c r="E174" s="227" t="s">
        <v>235</v>
      </c>
      <c r="F174" s="228" t="s">
        <v>236</v>
      </c>
      <c r="G174" s="229" t="s">
        <v>157</v>
      </c>
      <c r="H174" s="230">
        <v>2150</v>
      </c>
      <c r="I174" s="231"/>
      <c r="J174" s="232">
        <f>ROUND(I174*H174,2)</f>
        <v>0</v>
      </c>
      <c r="K174" s="228" t="s">
        <v>158</v>
      </c>
      <c r="L174" s="44"/>
      <c r="M174" s="233" t="s">
        <v>1</v>
      </c>
      <c r="N174" s="234" t="s">
        <v>43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93</v>
      </c>
      <c r="AT174" s="237" t="s">
        <v>154</v>
      </c>
      <c r="AU174" s="237" t="s">
        <v>87</v>
      </c>
      <c r="AY174" s="17" t="s">
        <v>152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93</v>
      </c>
      <c r="BM174" s="237" t="s">
        <v>237</v>
      </c>
    </row>
    <row r="175" spans="1:47" s="2" customFormat="1" ht="12">
      <c r="A175" s="38"/>
      <c r="B175" s="39"/>
      <c r="C175" s="40"/>
      <c r="D175" s="239" t="s">
        <v>160</v>
      </c>
      <c r="E175" s="40"/>
      <c r="F175" s="240" t="s">
        <v>238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160</v>
      </c>
      <c r="AU175" s="17" t="s">
        <v>87</v>
      </c>
    </row>
    <row r="176" spans="1:51" s="13" customFormat="1" ht="12">
      <c r="A176" s="13"/>
      <c r="B176" s="244"/>
      <c r="C176" s="245"/>
      <c r="D176" s="246" t="s">
        <v>162</v>
      </c>
      <c r="E176" s="247" t="s">
        <v>1</v>
      </c>
      <c r="F176" s="248" t="s">
        <v>239</v>
      </c>
      <c r="G176" s="245"/>
      <c r="H176" s="249">
        <v>860</v>
      </c>
      <c r="I176" s="250"/>
      <c r="J176" s="245"/>
      <c r="K176" s="245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162</v>
      </c>
      <c r="AU176" s="255" t="s">
        <v>87</v>
      </c>
      <c r="AV176" s="13" t="s">
        <v>87</v>
      </c>
      <c r="AW176" s="13" t="s">
        <v>34</v>
      </c>
      <c r="AX176" s="13" t="s">
        <v>78</v>
      </c>
      <c r="AY176" s="255" t="s">
        <v>152</v>
      </c>
    </row>
    <row r="177" spans="1:51" s="13" customFormat="1" ht="12">
      <c r="A177" s="13"/>
      <c r="B177" s="244"/>
      <c r="C177" s="245"/>
      <c r="D177" s="246" t="s">
        <v>162</v>
      </c>
      <c r="E177" s="247" t="s">
        <v>1</v>
      </c>
      <c r="F177" s="248" t="s">
        <v>240</v>
      </c>
      <c r="G177" s="245"/>
      <c r="H177" s="249">
        <v>1290</v>
      </c>
      <c r="I177" s="250"/>
      <c r="J177" s="245"/>
      <c r="K177" s="245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162</v>
      </c>
      <c r="AU177" s="255" t="s">
        <v>87</v>
      </c>
      <c r="AV177" s="13" t="s">
        <v>87</v>
      </c>
      <c r="AW177" s="13" t="s">
        <v>34</v>
      </c>
      <c r="AX177" s="13" t="s">
        <v>78</v>
      </c>
      <c r="AY177" s="255" t="s">
        <v>152</v>
      </c>
    </row>
    <row r="178" spans="1:51" s="14" customFormat="1" ht="12">
      <c r="A178" s="14"/>
      <c r="B178" s="256"/>
      <c r="C178" s="257"/>
      <c r="D178" s="246" t="s">
        <v>162</v>
      </c>
      <c r="E178" s="258" t="s">
        <v>1</v>
      </c>
      <c r="F178" s="259" t="s">
        <v>171</v>
      </c>
      <c r="G178" s="257"/>
      <c r="H178" s="260">
        <v>2150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162</v>
      </c>
      <c r="AU178" s="266" t="s">
        <v>87</v>
      </c>
      <c r="AV178" s="14" t="s">
        <v>93</v>
      </c>
      <c r="AW178" s="14" t="s">
        <v>34</v>
      </c>
      <c r="AX178" s="14" t="s">
        <v>83</v>
      </c>
      <c r="AY178" s="266" t="s">
        <v>152</v>
      </c>
    </row>
    <row r="179" spans="1:65" s="2" customFormat="1" ht="16.5" customHeight="1">
      <c r="A179" s="38"/>
      <c r="B179" s="39"/>
      <c r="C179" s="267" t="s">
        <v>241</v>
      </c>
      <c r="D179" s="267" t="s">
        <v>177</v>
      </c>
      <c r="E179" s="268" t="s">
        <v>242</v>
      </c>
      <c r="F179" s="269" t="s">
        <v>243</v>
      </c>
      <c r="G179" s="270" t="s">
        <v>231</v>
      </c>
      <c r="H179" s="271">
        <v>53.75</v>
      </c>
      <c r="I179" s="272"/>
      <c r="J179" s="273">
        <f>ROUND(I179*H179,2)</f>
        <v>0</v>
      </c>
      <c r="K179" s="269" t="s">
        <v>158</v>
      </c>
      <c r="L179" s="274"/>
      <c r="M179" s="275" t="s">
        <v>1</v>
      </c>
      <c r="N179" s="276" t="s">
        <v>43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105</v>
      </c>
      <c r="AT179" s="237" t="s">
        <v>177</v>
      </c>
      <c r="AU179" s="237" t="s">
        <v>87</v>
      </c>
      <c r="AY179" s="17" t="s">
        <v>152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93</v>
      </c>
      <c r="BM179" s="237" t="s">
        <v>244</v>
      </c>
    </row>
    <row r="180" spans="1:51" s="13" customFormat="1" ht="12">
      <c r="A180" s="13"/>
      <c r="B180" s="244"/>
      <c r="C180" s="245"/>
      <c r="D180" s="246" t="s">
        <v>162</v>
      </c>
      <c r="E180" s="245"/>
      <c r="F180" s="248" t="s">
        <v>245</v>
      </c>
      <c r="G180" s="245"/>
      <c r="H180" s="249">
        <v>53.75</v>
      </c>
      <c r="I180" s="250"/>
      <c r="J180" s="245"/>
      <c r="K180" s="245"/>
      <c r="L180" s="251"/>
      <c r="M180" s="252"/>
      <c r="N180" s="253"/>
      <c r="O180" s="253"/>
      <c r="P180" s="253"/>
      <c r="Q180" s="253"/>
      <c r="R180" s="253"/>
      <c r="S180" s="253"/>
      <c r="T180" s="25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162</v>
      </c>
      <c r="AU180" s="255" t="s">
        <v>87</v>
      </c>
      <c r="AV180" s="13" t="s">
        <v>87</v>
      </c>
      <c r="AW180" s="13" t="s">
        <v>4</v>
      </c>
      <c r="AX180" s="13" t="s">
        <v>83</v>
      </c>
      <c r="AY180" s="255" t="s">
        <v>152</v>
      </c>
    </row>
    <row r="181" spans="1:65" s="2" customFormat="1" ht="33" customHeight="1">
      <c r="A181" s="38"/>
      <c r="B181" s="39"/>
      <c r="C181" s="226" t="s">
        <v>246</v>
      </c>
      <c r="D181" s="226" t="s">
        <v>154</v>
      </c>
      <c r="E181" s="227" t="s">
        <v>247</v>
      </c>
      <c r="F181" s="228" t="s">
        <v>248</v>
      </c>
      <c r="G181" s="229" t="s">
        <v>157</v>
      </c>
      <c r="H181" s="230">
        <v>1102.5</v>
      </c>
      <c r="I181" s="231"/>
      <c r="J181" s="232">
        <f>ROUND(I181*H181,2)</f>
        <v>0</v>
      </c>
      <c r="K181" s="228" t="s">
        <v>158</v>
      </c>
      <c r="L181" s="44"/>
      <c r="M181" s="233" t="s">
        <v>1</v>
      </c>
      <c r="N181" s="234" t="s">
        <v>43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93</v>
      </c>
      <c r="AT181" s="237" t="s">
        <v>154</v>
      </c>
      <c r="AU181" s="237" t="s">
        <v>87</v>
      </c>
      <c r="AY181" s="17" t="s">
        <v>152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93</v>
      </c>
      <c r="BM181" s="237" t="s">
        <v>249</v>
      </c>
    </row>
    <row r="182" spans="1:47" s="2" customFormat="1" ht="12">
      <c r="A182" s="38"/>
      <c r="B182" s="39"/>
      <c r="C182" s="40"/>
      <c r="D182" s="239" t="s">
        <v>160</v>
      </c>
      <c r="E182" s="40"/>
      <c r="F182" s="240" t="s">
        <v>250</v>
      </c>
      <c r="G182" s="40"/>
      <c r="H182" s="40"/>
      <c r="I182" s="241"/>
      <c r="J182" s="40"/>
      <c r="K182" s="40"/>
      <c r="L182" s="44"/>
      <c r="M182" s="242"/>
      <c r="N182" s="243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160</v>
      </c>
      <c r="AU182" s="17" t="s">
        <v>87</v>
      </c>
    </row>
    <row r="183" spans="1:51" s="13" customFormat="1" ht="12">
      <c r="A183" s="13"/>
      <c r="B183" s="244"/>
      <c r="C183" s="245"/>
      <c r="D183" s="246" t="s">
        <v>162</v>
      </c>
      <c r="E183" s="247" t="s">
        <v>1</v>
      </c>
      <c r="F183" s="248" t="s">
        <v>251</v>
      </c>
      <c r="G183" s="245"/>
      <c r="H183" s="249">
        <v>1102.5</v>
      </c>
      <c r="I183" s="250"/>
      <c r="J183" s="245"/>
      <c r="K183" s="245"/>
      <c r="L183" s="251"/>
      <c r="M183" s="252"/>
      <c r="N183" s="253"/>
      <c r="O183" s="253"/>
      <c r="P183" s="253"/>
      <c r="Q183" s="253"/>
      <c r="R183" s="253"/>
      <c r="S183" s="253"/>
      <c r="T183" s="25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5" t="s">
        <v>162</v>
      </c>
      <c r="AU183" s="255" t="s">
        <v>87</v>
      </c>
      <c r="AV183" s="13" t="s">
        <v>87</v>
      </c>
      <c r="AW183" s="13" t="s">
        <v>34</v>
      </c>
      <c r="AX183" s="13" t="s">
        <v>83</v>
      </c>
      <c r="AY183" s="255" t="s">
        <v>152</v>
      </c>
    </row>
    <row r="184" spans="1:65" s="2" customFormat="1" ht="37.8" customHeight="1">
      <c r="A184" s="38"/>
      <c r="B184" s="39"/>
      <c r="C184" s="226" t="s">
        <v>8</v>
      </c>
      <c r="D184" s="226" t="s">
        <v>154</v>
      </c>
      <c r="E184" s="227" t="s">
        <v>252</v>
      </c>
      <c r="F184" s="228" t="s">
        <v>253</v>
      </c>
      <c r="G184" s="229" t="s">
        <v>157</v>
      </c>
      <c r="H184" s="230">
        <v>4440</v>
      </c>
      <c r="I184" s="231"/>
      <c r="J184" s="232">
        <f>ROUND(I184*H184,2)</f>
        <v>0</v>
      </c>
      <c r="K184" s="228" t="s">
        <v>158</v>
      </c>
      <c r="L184" s="44"/>
      <c r="M184" s="233" t="s">
        <v>1</v>
      </c>
      <c r="N184" s="234" t="s">
        <v>43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93</v>
      </c>
      <c r="AT184" s="237" t="s">
        <v>154</v>
      </c>
      <c r="AU184" s="237" t="s">
        <v>87</v>
      </c>
      <c r="AY184" s="17" t="s">
        <v>152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93</v>
      </c>
      <c r="BM184" s="237" t="s">
        <v>254</v>
      </c>
    </row>
    <row r="185" spans="1:47" s="2" customFormat="1" ht="12">
      <c r="A185" s="38"/>
      <c r="B185" s="39"/>
      <c r="C185" s="40"/>
      <c r="D185" s="239" t="s">
        <v>160</v>
      </c>
      <c r="E185" s="40"/>
      <c r="F185" s="240" t="s">
        <v>255</v>
      </c>
      <c r="G185" s="40"/>
      <c r="H185" s="40"/>
      <c r="I185" s="241"/>
      <c r="J185" s="40"/>
      <c r="K185" s="40"/>
      <c r="L185" s="44"/>
      <c r="M185" s="242"/>
      <c r="N185" s="243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160</v>
      </c>
      <c r="AU185" s="17" t="s">
        <v>87</v>
      </c>
    </row>
    <row r="186" spans="1:51" s="13" customFormat="1" ht="12">
      <c r="A186" s="13"/>
      <c r="B186" s="244"/>
      <c r="C186" s="245"/>
      <c r="D186" s="246" t="s">
        <v>162</v>
      </c>
      <c r="E186" s="247" t="s">
        <v>1</v>
      </c>
      <c r="F186" s="248" t="s">
        <v>256</v>
      </c>
      <c r="G186" s="245"/>
      <c r="H186" s="249">
        <v>3150</v>
      </c>
      <c r="I186" s="250"/>
      <c r="J186" s="245"/>
      <c r="K186" s="245"/>
      <c r="L186" s="251"/>
      <c r="M186" s="252"/>
      <c r="N186" s="253"/>
      <c r="O186" s="253"/>
      <c r="P186" s="253"/>
      <c r="Q186" s="253"/>
      <c r="R186" s="253"/>
      <c r="S186" s="253"/>
      <c r="T186" s="25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5" t="s">
        <v>162</v>
      </c>
      <c r="AU186" s="255" t="s">
        <v>87</v>
      </c>
      <c r="AV186" s="13" t="s">
        <v>87</v>
      </c>
      <c r="AW186" s="13" t="s">
        <v>34</v>
      </c>
      <c r="AX186" s="13" t="s">
        <v>78</v>
      </c>
      <c r="AY186" s="255" t="s">
        <v>152</v>
      </c>
    </row>
    <row r="187" spans="1:51" s="13" customFormat="1" ht="12">
      <c r="A187" s="13"/>
      <c r="B187" s="244"/>
      <c r="C187" s="245"/>
      <c r="D187" s="246" t="s">
        <v>162</v>
      </c>
      <c r="E187" s="247" t="s">
        <v>1</v>
      </c>
      <c r="F187" s="248" t="s">
        <v>240</v>
      </c>
      <c r="G187" s="245"/>
      <c r="H187" s="249">
        <v>1290</v>
      </c>
      <c r="I187" s="250"/>
      <c r="J187" s="245"/>
      <c r="K187" s="245"/>
      <c r="L187" s="251"/>
      <c r="M187" s="252"/>
      <c r="N187" s="253"/>
      <c r="O187" s="253"/>
      <c r="P187" s="253"/>
      <c r="Q187" s="253"/>
      <c r="R187" s="253"/>
      <c r="S187" s="253"/>
      <c r="T187" s="25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5" t="s">
        <v>162</v>
      </c>
      <c r="AU187" s="255" t="s">
        <v>87</v>
      </c>
      <c r="AV187" s="13" t="s">
        <v>87</v>
      </c>
      <c r="AW187" s="13" t="s">
        <v>34</v>
      </c>
      <c r="AX187" s="13" t="s">
        <v>78</v>
      </c>
      <c r="AY187" s="255" t="s">
        <v>152</v>
      </c>
    </row>
    <row r="188" spans="1:51" s="14" customFormat="1" ht="12">
      <c r="A188" s="14"/>
      <c r="B188" s="256"/>
      <c r="C188" s="257"/>
      <c r="D188" s="246" t="s">
        <v>162</v>
      </c>
      <c r="E188" s="258" t="s">
        <v>1</v>
      </c>
      <c r="F188" s="259" t="s">
        <v>171</v>
      </c>
      <c r="G188" s="257"/>
      <c r="H188" s="260">
        <v>4440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6" t="s">
        <v>162</v>
      </c>
      <c r="AU188" s="266" t="s">
        <v>87</v>
      </c>
      <c r="AV188" s="14" t="s">
        <v>93</v>
      </c>
      <c r="AW188" s="14" t="s">
        <v>34</v>
      </c>
      <c r="AX188" s="14" t="s">
        <v>83</v>
      </c>
      <c r="AY188" s="266" t="s">
        <v>152</v>
      </c>
    </row>
    <row r="189" spans="1:65" s="2" customFormat="1" ht="37.8" customHeight="1">
      <c r="A189" s="38"/>
      <c r="B189" s="39"/>
      <c r="C189" s="226" t="s">
        <v>257</v>
      </c>
      <c r="D189" s="226" t="s">
        <v>154</v>
      </c>
      <c r="E189" s="227" t="s">
        <v>258</v>
      </c>
      <c r="F189" s="228" t="s">
        <v>259</v>
      </c>
      <c r="G189" s="229" t="s">
        <v>157</v>
      </c>
      <c r="H189" s="230">
        <v>2150</v>
      </c>
      <c r="I189" s="231"/>
      <c r="J189" s="232">
        <f>ROUND(I189*H189,2)</f>
        <v>0</v>
      </c>
      <c r="K189" s="228" t="s">
        <v>158</v>
      </c>
      <c r="L189" s="44"/>
      <c r="M189" s="233" t="s">
        <v>1</v>
      </c>
      <c r="N189" s="234" t="s">
        <v>43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93</v>
      </c>
      <c r="AT189" s="237" t="s">
        <v>154</v>
      </c>
      <c r="AU189" s="237" t="s">
        <v>87</v>
      </c>
      <c r="AY189" s="17" t="s">
        <v>152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93</v>
      </c>
      <c r="BM189" s="237" t="s">
        <v>260</v>
      </c>
    </row>
    <row r="190" spans="1:47" s="2" customFormat="1" ht="12">
      <c r="A190" s="38"/>
      <c r="B190" s="39"/>
      <c r="C190" s="40"/>
      <c r="D190" s="239" t="s">
        <v>160</v>
      </c>
      <c r="E190" s="40"/>
      <c r="F190" s="240" t="s">
        <v>261</v>
      </c>
      <c r="G190" s="40"/>
      <c r="H190" s="40"/>
      <c r="I190" s="241"/>
      <c r="J190" s="40"/>
      <c r="K190" s="40"/>
      <c r="L190" s="44"/>
      <c r="M190" s="242"/>
      <c r="N190" s="243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160</v>
      </c>
      <c r="AU190" s="17" t="s">
        <v>87</v>
      </c>
    </row>
    <row r="191" spans="1:51" s="13" customFormat="1" ht="12">
      <c r="A191" s="13"/>
      <c r="B191" s="244"/>
      <c r="C191" s="245"/>
      <c r="D191" s="246" t="s">
        <v>162</v>
      </c>
      <c r="E191" s="247" t="s">
        <v>1</v>
      </c>
      <c r="F191" s="248" t="s">
        <v>239</v>
      </c>
      <c r="G191" s="245"/>
      <c r="H191" s="249">
        <v>860</v>
      </c>
      <c r="I191" s="250"/>
      <c r="J191" s="245"/>
      <c r="K191" s="245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162</v>
      </c>
      <c r="AU191" s="255" t="s">
        <v>87</v>
      </c>
      <c r="AV191" s="13" t="s">
        <v>87</v>
      </c>
      <c r="AW191" s="13" t="s">
        <v>34</v>
      </c>
      <c r="AX191" s="13" t="s">
        <v>78</v>
      </c>
      <c r="AY191" s="255" t="s">
        <v>152</v>
      </c>
    </row>
    <row r="192" spans="1:51" s="13" customFormat="1" ht="12">
      <c r="A192" s="13"/>
      <c r="B192" s="244"/>
      <c r="C192" s="245"/>
      <c r="D192" s="246" t="s">
        <v>162</v>
      </c>
      <c r="E192" s="247" t="s">
        <v>1</v>
      </c>
      <c r="F192" s="248" t="s">
        <v>240</v>
      </c>
      <c r="G192" s="245"/>
      <c r="H192" s="249">
        <v>1290</v>
      </c>
      <c r="I192" s="250"/>
      <c r="J192" s="245"/>
      <c r="K192" s="245"/>
      <c r="L192" s="251"/>
      <c r="M192" s="252"/>
      <c r="N192" s="253"/>
      <c r="O192" s="253"/>
      <c r="P192" s="253"/>
      <c r="Q192" s="253"/>
      <c r="R192" s="253"/>
      <c r="S192" s="253"/>
      <c r="T192" s="25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5" t="s">
        <v>162</v>
      </c>
      <c r="AU192" s="255" t="s">
        <v>87</v>
      </c>
      <c r="AV192" s="13" t="s">
        <v>87</v>
      </c>
      <c r="AW192" s="13" t="s">
        <v>34</v>
      </c>
      <c r="AX192" s="13" t="s">
        <v>78</v>
      </c>
      <c r="AY192" s="255" t="s">
        <v>152</v>
      </c>
    </row>
    <row r="193" spans="1:51" s="14" customFormat="1" ht="12">
      <c r="A193" s="14"/>
      <c r="B193" s="256"/>
      <c r="C193" s="257"/>
      <c r="D193" s="246" t="s">
        <v>162</v>
      </c>
      <c r="E193" s="258" t="s">
        <v>1</v>
      </c>
      <c r="F193" s="259" t="s">
        <v>171</v>
      </c>
      <c r="G193" s="257"/>
      <c r="H193" s="260">
        <v>2150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6" t="s">
        <v>162</v>
      </c>
      <c r="AU193" s="266" t="s">
        <v>87</v>
      </c>
      <c r="AV193" s="14" t="s">
        <v>93</v>
      </c>
      <c r="AW193" s="14" t="s">
        <v>34</v>
      </c>
      <c r="AX193" s="14" t="s">
        <v>83</v>
      </c>
      <c r="AY193" s="266" t="s">
        <v>152</v>
      </c>
    </row>
    <row r="194" spans="1:63" s="12" customFormat="1" ht="22.8" customHeight="1">
      <c r="A194" s="12"/>
      <c r="B194" s="210"/>
      <c r="C194" s="211"/>
      <c r="D194" s="212" t="s">
        <v>77</v>
      </c>
      <c r="E194" s="224" t="s">
        <v>87</v>
      </c>
      <c r="F194" s="224" t="s">
        <v>262</v>
      </c>
      <c r="G194" s="211"/>
      <c r="H194" s="211"/>
      <c r="I194" s="214"/>
      <c r="J194" s="225">
        <f>BK194</f>
        <v>0</v>
      </c>
      <c r="K194" s="211"/>
      <c r="L194" s="216"/>
      <c r="M194" s="217"/>
      <c r="N194" s="218"/>
      <c r="O194" s="218"/>
      <c r="P194" s="219">
        <f>SUM(P195:P203)</f>
        <v>0</v>
      </c>
      <c r="Q194" s="218"/>
      <c r="R194" s="219">
        <f>SUM(R195:R203)</f>
        <v>0</v>
      </c>
      <c r="S194" s="218"/>
      <c r="T194" s="220">
        <f>SUM(T195:T203)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1" t="s">
        <v>83</v>
      </c>
      <c r="AT194" s="222" t="s">
        <v>77</v>
      </c>
      <c r="AU194" s="222" t="s">
        <v>83</v>
      </c>
      <c r="AY194" s="221" t="s">
        <v>152</v>
      </c>
      <c r="BK194" s="223">
        <f>SUM(BK195:BK203)</f>
        <v>0</v>
      </c>
    </row>
    <row r="195" spans="1:65" s="2" customFormat="1" ht="44.25" customHeight="1">
      <c r="A195" s="38"/>
      <c r="B195" s="39"/>
      <c r="C195" s="226" t="s">
        <v>263</v>
      </c>
      <c r="D195" s="226" t="s">
        <v>154</v>
      </c>
      <c r="E195" s="227" t="s">
        <v>264</v>
      </c>
      <c r="F195" s="228" t="s">
        <v>265</v>
      </c>
      <c r="G195" s="229" t="s">
        <v>166</v>
      </c>
      <c r="H195" s="230">
        <v>85</v>
      </c>
      <c r="I195" s="231"/>
      <c r="J195" s="232">
        <f>ROUND(I195*H195,2)</f>
        <v>0</v>
      </c>
      <c r="K195" s="228" t="s">
        <v>158</v>
      </c>
      <c r="L195" s="44"/>
      <c r="M195" s="233" t="s">
        <v>1</v>
      </c>
      <c r="N195" s="234" t="s">
        <v>43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93</v>
      </c>
      <c r="AT195" s="237" t="s">
        <v>154</v>
      </c>
      <c r="AU195" s="237" t="s">
        <v>87</v>
      </c>
      <c r="AY195" s="17" t="s">
        <v>152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83</v>
      </c>
      <c r="BK195" s="238">
        <f>ROUND(I195*H195,2)</f>
        <v>0</v>
      </c>
      <c r="BL195" s="17" t="s">
        <v>93</v>
      </c>
      <c r="BM195" s="237" t="s">
        <v>266</v>
      </c>
    </row>
    <row r="196" spans="1:47" s="2" customFormat="1" ht="12">
      <c r="A196" s="38"/>
      <c r="B196" s="39"/>
      <c r="C196" s="40"/>
      <c r="D196" s="239" t="s">
        <v>160</v>
      </c>
      <c r="E196" s="40"/>
      <c r="F196" s="240" t="s">
        <v>267</v>
      </c>
      <c r="G196" s="40"/>
      <c r="H196" s="40"/>
      <c r="I196" s="241"/>
      <c r="J196" s="40"/>
      <c r="K196" s="40"/>
      <c r="L196" s="44"/>
      <c r="M196" s="242"/>
      <c r="N196" s="24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160</v>
      </c>
      <c r="AU196" s="17" t="s">
        <v>87</v>
      </c>
    </row>
    <row r="197" spans="1:51" s="13" customFormat="1" ht="12">
      <c r="A197" s="13"/>
      <c r="B197" s="244"/>
      <c r="C197" s="245"/>
      <c r="D197" s="246" t="s">
        <v>162</v>
      </c>
      <c r="E197" s="247" t="s">
        <v>1</v>
      </c>
      <c r="F197" s="248" t="s">
        <v>268</v>
      </c>
      <c r="G197" s="245"/>
      <c r="H197" s="249">
        <v>85</v>
      </c>
      <c r="I197" s="250"/>
      <c r="J197" s="245"/>
      <c r="K197" s="245"/>
      <c r="L197" s="251"/>
      <c r="M197" s="252"/>
      <c r="N197" s="253"/>
      <c r="O197" s="253"/>
      <c r="P197" s="253"/>
      <c r="Q197" s="253"/>
      <c r="R197" s="253"/>
      <c r="S197" s="253"/>
      <c r="T197" s="25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5" t="s">
        <v>162</v>
      </c>
      <c r="AU197" s="255" t="s">
        <v>87</v>
      </c>
      <c r="AV197" s="13" t="s">
        <v>87</v>
      </c>
      <c r="AW197" s="13" t="s">
        <v>34</v>
      </c>
      <c r="AX197" s="13" t="s">
        <v>83</v>
      </c>
      <c r="AY197" s="255" t="s">
        <v>152</v>
      </c>
    </row>
    <row r="198" spans="1:65" s="2" customFormat="1" ht="37.8" customHeight="1">
      <c r="A198" s="38"/>
      <c r="B198" s="39"/>
      <c r="C198" s="226" t="s">
        <v>269</v>
      </c>
      <c r="D198" s="226" t="s">
        <v>154</v>
      </c>
      <c r="E198" s="227" t="s">
        <v>270</v>
      </c>
      <c r="F198" s="228" t="s">
        <v>271</v>
      </c>
      <c r="G198" s="229" t="s">
        <v>166</v>
      </c>
      <c r="H198" s="230">
        <v>102</v>
      </c>
      <c r="I198" s="231"/>
      <c r="J198" s="232">
        <f>ROUND(I198*H198,2)</f>
        <v>0</v>
      </c>
      <c r="K198" s="228" t="s">
        <v>158</v>
      </c>
      <c r="L198" s="44"/>
      <c r="M198" s="233" t="s">
        <v>1</v>
      </c>
      <c r="N198" s="234" t="s">
        <v>43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93</v>
      </c>
      <c r="AT198" s="237" t="s">
        <v>154</v>
      </c>
      <c r="AU198" s="237" t="s">
        <v>87</v>
      </c>
      <c r="AY198" s="17" t="s">
        <v>152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83</v>
      </c>
      <c r="BK198" s="238">
        <f>ROUND(I198*H198,2)</f>
        <v>0</v>
      </c>
      <c r="BL198" s="17" t="s">
        <v>93</v>
      </c>
      <c r="BM198" s="237" t="s">
        <v>272</v>
      </c>
    </row>
    <row r="199" spans="1:47" s="2" customFormat="1" ht="12">
      <c r="A199" s="38"/>
      <c r="B199" s="39"/>
      <c r="C199" s="40"/>
      <c r="D199" s="239" t="s">
        <v>160</v>
      </c>
      <c r="E199" s="40"/>
      <c r="F199" s="240" t="s">
        <v>273</v>
      </c>
      <c r="G199" s="40"/>
      <c r="H199" s="40"/>
      <c r="I199" s="241"/>
      <c r="J199" s="40"/>
      <c r="K199" s="40"/>
      <c r="L199" s="44"/>
      <c r="M199" s="242"/>
      <c r="N199" s="24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160</v>
      </c>
      <c r="AU199" s="17" t="s">
        <v>87</v>
      </c>
    </row>
    <row r="200" spans="1:51" s="13" customFormat="1" ht="12">
      <c r="A200" s="13"/>
      <c r="B200" s="244"/>
      <c r="C200" s="245"/>
      <c r="D200" s="246" t="s">
        <v>162</v>
      </c>
      <c r="E200" s="247" t="s">
        <v>1</v>
      </c>
      <c r="F200" s="248" t="s">
        <v>274</v>
      </c>
      <c r="G200" s="245"/>
      <c r="H200" s="249">
        <v>102</v>
      </c>
      <c r="I200" s="250"/>
      <c r="J200" s="245"/>
      <c r="K200" s="245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162</v>
      </c>
      <c r="AU200" s="255" t="s">
        <v>87</v>
      </c>
      <c r="AV200" s="13" t="s">
        <v>87</v>
      </c>
      <c r="AW200" s="13" t="s">
        <v>34</v>
      </c>
      <c r="AX200" s="13" t="s">
        <v>83</v>
      </c>
      <c r="AY200" s="255" t="s">
        <v>152</v>
      </c>
    </row>
    <row r="201" spans="1:65" s="2" customFormat="1" ht="24.15" customHeight="1">
      <c r="A201" s="38"/>
      <c r="B201" s="39"/>
      <c r="C201" s="226" t="s">
        <v>275</v>
      </c>
      <c r="D201" s="226" t="s">
        <v>154</v>
      </c>
      <c r="E201" s="227" t="s">
        <v>276</v>
      </c>
      <c r="F201" s="228" t="s">
        <v>277</v>
      </c>
      <c r="G201" s="229" t="s">
        <v>278</v>
      </c>
      <c r="H201" s="230">
        <v>170</v>
      </c>
      <c r="I201" s="231"/>
      <c r="J201" s="232">
        <f>ROUND(I201*H201,2)</f>
        <v>0</v>
      </c>
      <c r="K201" s="228" t="s">
        <v>158</v>
      </c>
      <c r="L201" s="44"/>
      <c r="M201" s="233" t="s">
        <v>1</v>
      </c>
      <c r="N201" s="234" t="s">
        <v>43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93</v>
      </c>
      <c r="AT201" s="237" t="s">
        <v>154</v>
      </c>
      <c r="AU201" s="237" t="s">
        <v>87</v>
      </c>
      <c r="AY201" s="17" t="s">
        <v>152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83</v>
      </c>
      <c r="BK201" s="238">
        <f>ROUND(I201*H201,2)</f>
        <v>0</v>
      </c>
      <c r="BL201" s="17" t="s">
        <v>93</v>
      </c>
      <c r="BM201" s="237" t="s">
        <v>279</v>
      </c>
    </row>
    <row r="202" spans="1:47" s="2" customFormat="1" ht="12">
      <c r="A202" s="38"/>
      <c r="B202" s="39"/>
      <c r="C202" s="40"/>
      <c r="D202" s="239" t="s">
        <v>160</v>
      </c>
      <c r="E202" s="40"/>
      <c r="F202" s="240" t="s">
        <v>280</v>
      </c>
      <c r="G202" s="40"/>
      <c r="H202" s="40"/>
      <c r="I202" s="241"/>
      <c r="J202" s="40"/>
      <c r="K202" s="40"/>
      <c r="L202" s="44"/>
      <c r="M202" s="242"/>
      <c r="N202" s="243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160</v>
      </c>
      <c r="AU202" s="17" t="s">
        <v>87</v>
      </c>
    </row>
    <row r="203" spans="1:51" s="13" customFormat="1" ht="12">
      <c r="A203" s="13"/>
      <c r="B203" s="244"/>
      <c r="C203" s="245"/>
      <c r="D203" s="246" t="s">
        <v>162</v>
      </c>
      <c r="E203" s="247" t="s">
        <v>1</v>
      </c>
      <c r="F203" s="248" t="s">
        <v>281</v>
      </c>
      <c r="G203" s="245"/>
      <c r="H203" s="249">
        <v>170</v>
      </c>
      <c r="I203" s="250"/>
      <c r="J203" s="245"/>
      <c r="K203" s="245"/>
      <c r="L203" s="251"/>
      <c r="M203" s="252"/>
      <c r="N203" s="253"/>
      <c r="O203" s="253"/>
      <c r="P203" s="253"/>
      <c r="Q203" s="253"/>
      <c r="R203" s="253"/>
      <c r="S203" s="253"/>
      <c r="T203" s="25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5" t="s">
        <v>162</v>
      </c>
      <c r="AU203" s="255" t="s">
        <v>87</v>
      </c>
      <c r="AV203" s="13" t="s">
        <v>87</v>
      </c>
      <c r="AW203" s="13" t="s">
        <v>34</v>
      </c>
      <c r="AX203" s="13" t="s">
        <v>83</v>
      </c>
      <c r="AY203" s="255" t="s">
        <v>152</v>
      </c>
    </row>
    <row r="204" spans="1:63" s="12" customFormat="1" ht="22.8" customHeight="1">
      <c r="A204" s="12"/>
      <c r="B204" s="210"/>
      <c r="C204" s="211"/>
      <c r="D204" s="212" t="s">
        <v>77</v>
      </c>
      <c r="E204" s="224" t="s">
        <v>93</v>
      </c>
      <c r="F204" s="224" t="s">
        <v>282</v>
      </c>
      <c r="G204" s="211"/>
      <c r="H204" s="211"/>
      <c r="I204" s="214"/>
      <c r="J204" s="225">
        <f>BK204</f>
        <v>0</v>
      </c>
      <c r="K204" s="211"/>
      <c r="L204" s="216"/>
      <c r="M204" s="217"/>
      <c r="N204" s="218"/>
      <c r="O204" s="218"/>
      <c r="P204" s="219">
        <f>SUM(P205:P232)</f>
        <v>0</v>
      </c>
      <c r="Q204" s="218"/>
      <c r="R204" s="219">
        <f>SUM(R205:R232)</f>
        <v>0</v>
      </c>
      <c r="S204" s="218"/>
      <c r="T204" s="220">
        <f>SUM(T205:T232)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1" t="s">
        <v>83</v>
      </c>
      <c r="AT204" s="222" t="s">
        <v>77</v>
      </c>
      <c r="AU204" s="222" t="s">
        <v>83</v>
      </c>
      <c r="AY204" s="221" t="s">
        <v>152</v>
      </c>
      <c r="BK204" s="223">
        <f>SUM(BK205:BK232)</f>
        <v>0</v>
      </c>
    </row>
    <row r="205" spans="1:65" s="2" customFormat="1" ht="24.15" customHeight="1">
      <c r="A205" s="38"/>
      <c r="B205" s="39"/>
      <c r="C205" s="226" t="s">
        <v>283</v>
      </c>
      <c r="D205" s="226" t="s">
        <v>154</v>
      </c>
      <c r="E205" s="227" t="s">
        <v>284</v>
      </c>
      <c r="F205" s="228" t="s">
        <v>285</v>
      </c>
      <c r="G205" s="229" t="s">
        <v>157</v>
      </c>
      <c r="H205" s="230">
        <v>2461</v>
      </c>
      <c r="I205" s="231"/>
      <c r="J205" s="232">
        <f>ROUND(I205*H205,2)</f>
        <v>0</v>
      </c>
      <c r="K205" s="228" t="s">
        <v>158</v>
      </c>
      <c r="L205" s="44"/>
      <c r="M205" s="233" t="s">
        <v>1</v>
      </c>
      <c r="N205" s="234" t="s">
        <v>43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93</v>
      </c>
      <c r="AT205" s="237" t="s">
        <v>154</v>
      </c>
      <c r="AU205" s="237" t="s">
        <v>87</v>
      </c>
      <c r="AY205" s="17" t="s">
        <v>152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83</v>
      </c>
      <c r="BK205" s="238">
        <f>ROUND(I205*H205,2)</f>
        <v>0</v>
      </c>
      <c r="BL205" s="17" t="s">
        <v>93</v>
      </c>
      <c r="BM205" s="237" t="s">
        <v>286</v>
      </c>
    </row>
    <row r="206" spans="1:47" s="2" customFormat="1" ht="12">
      <c r="A206" s="38"/>
      <c r="B206" s="39"/>
      <c r="C206" s="40"/>
      <c r="D206" s="239" t="s">
        <v>160</v>
      </c>
      <c r="E206" s="40"/>
      <c r="F206" s="240" t="s">
        <v>287</v>
      </c>
      <c r="G206" s="40"/>
      <c r="H206" s="40"/>
      <c r="I206" s="241"/>
      <c r="J206" s="40"/>
      <c r="K206" s="40"/>
      <c r="L206" s="44"/>
      <c r="M206" s="242"/>
      <c r="N206" s="243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160</v>
      </c>
      <c r="AU206" s="17" t="s">
        <v>87</v>
      </c>
    </row>
    <row r="207" spans="1:51" s="13" customFormat="1" ht="12">
      <c r="A207" s="13"/>
      <c r="B207" s="244"/>
      <c r="C207" s="245"/>
      <c r="D207" s="246" t="s">
        <v>162</v>
      </c>
      <c r="E207" s="247" t="s">
        <v>1</v>
      </c>
      <c r="F207" s="248" t="s">
        <v>288</v>
      </c>
      <c r="G207" s="245"/>
      <c r="H207" s="249">
        <v>2461</v>
      </c>
      <c r="I207" s="250"/>
      <c r="J207" s="245"/>
      <c r="K207" s="245"/>
      <c r="L207" s="251"/>
      <c r="M207" s="252"/>
      <c r="N207" s="253"/>
      <c r="O207" s="253"/>
      <c r="P207" s="253"/>
      <c r="Q207" s="253"/>
      <c r="R207" s="253"/>
      <c r="S207" s="253"/>
      <c r="T207" s="25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5" t="s">
        <v>162</v>
      </c>
      <c r="AU207" s="255" t="s">
        <v>87</v>
      </c>
      <c r="AV207" s="13" t="s">
        <v>87</v>
      </c>
      <c r="AW207" s="13" t="s">
        <v>34</v>
      </c>
      <c r="AX207" s="13" t="s">
        <v>83</v>
      </c>
      <c r="AY207" s="255" t="s">
        <v>152</v>
      </c>
    </row>
    <row r="208" spans="1:65" s="2" customFormat="1" ht="49.05" customHeight="1">
      <c r="A208" s="38"/>
      <c r="B208" s="39"/>
      <c r="C208" s="226" t="s">
        <v>7</v>
      </c>
      <c r="D208" s="226" t="s">
        <v>154</v>
      </c>
      <c r="E208" s="227" t="s">
        <v>289</v>
      </c>
      <c r="F208" s="228" t="s">
        <v>290</v>
      </c>
      <c r="G208" s="229" t="s">
        <v>157</v>
      </c>
      <c r="H208" s="230">
        <v>2461</v>
      </c>
      <c r="I208" s="231"/>
      <c r="J208" s="232">
        <f>ROUND(I208*H208,2)</f>
        <v>0</v>
      </c>
      <c r="K208" s="228" t="s">
        <v>158</v>
      </c>
      <c r="L208" s="44"/>
      <c r="M208" s="233" t="s">
        <v>1</v>
      </c>
      <c r="N208" s="234" t="s">
        <v>43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93</v>
      </c>
      <c r="AT208" s="237" t="s">
        <v>154</v>
      </c>
      <c r="AU208" s="237" t="s">
        <v>87</v>
      </c>
      <c r="AY208" s="17" t="s">
        <v>152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83</v>
      </c>
      <c r="BK208" s="238">
        <f>ROUND(I208*H208,2)</f>
        <v>0</v>
      </c>
      <c r="BL208" s="17" t="s">
        <v>93</v>
      </c>
      <c r="BM208" s="237" t="s">
        <v>291</v>
      </c>
    </row>
    <row r="209" spans="1:47" s="2" customFormat="1" ht="12">
      <c r="A209" s="38"/>
      <c r="B209" s="39"/>
      <c r="C209" s="40"/>
      <c r="D209" s="239" t="s">
        <v>160</v>
      </c>
      <c r="E209" s="40"/>
      <c r="F209" s="240" t="s">
        <v>292</v>
      </c>
      <c r="G209" s="40"/>
      <c r="H209" s="40"/>
      <c r="I209" s="241"/>
      <c r="J209" s="40"/>
      <c r="K209" s="40"/>
      <c r="L209" s="44"/>
      <c r="M209" s="242"/>
      <c r="N209" s="243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160</v>
      </c>
      <c r="AU209" s="17" t="s">
        <v>87</v>
      </c>
    </row>
    <row r="210" spans="1:51" s="13" customFormat="1" ht="12">
      <c r="A210" s="13"/>
      <c r="B210" s="244"/>
      <c r="C210" s="245"/>
      <c r="D210" s="246" t="s">
        <v>162</v>
      </c>
      <c r="E210" s="247" t="s">
        <v>1</v>
      </c>
      <c r="F210" s="248" t="s">
        <v>293</v>
      </c>
      <c r="G210" s="245"/>
      <c r="H210" s="249">
        <v>2461</v>
      </c>
      <c r="I210" s="250"/>
      <c r="J210" s="245"/>
      <c r="K210" s="245"/>
      <c r="L210" s="251"/>
      <c r="M210" s="252"/>
      <c r="N210" s="253"/>
      <c r="O210" s="253"/>
      <c r="P210" s="253"/>
      <c r="Q210" s="253"/>
      <c r="R210" s="253"/>
      <c r="S210" s="253"/>
      <c r="T210" s="25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5" t="s">
        <v>162</v>
      </c>
      <c r="AU210" s="255" t="s">
        <v>87</v>
      </c>
      <c r="AV210" s="13" t="s">
        <v>87</v>
      </c>
      <c r="AW210" s="13" t="s">
        <v>34</v>
      </c>
      <c r="AX210" s="13" t="s">
        <v>83</v>
      </c>
      <c r="AY210" s="255" t="s">
        <v>152</v>
      </c>
    </row>
    <row r="211" spans="1:65" s="2" customFormat="1" ht="16.5" customHeight="1">
      <c r="A211" s="38"/>
      <c r="B211" s="39"/>
      <c r="C211" s="267" t="s">
        <v>294</v>
      </c>
      <c r="D211" s="267" t="s">
        <v>177</v>
      </c>
      <c r="E211" s="268" t="s">
        <v>295</v>
      </c>
      <c r="F211" s="269" t="s">
        <v>296</v>
      </c>
      <c r="G211" s="270" t="s">
        <v>157</v>
      </c>
      <c r="H211" s="271">
        <v>2953.2</v>
      </c>
      <c r="I211" s="272"/>
      <c r="J211" s="273">
        <f>ROUND(I211*H211,2)</f>
        <v>0</v>
      </c>
      <c r="K211" s="269" t="s">
        <v>1</v>
      </c>
      <c r="L211" s="274"/>
      <c r="M211" s="275" t="s">
        <v>1</v>
      </c>
      <c r="N211" s="276" t="s">
        <v>43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105</v>
      </c>
      <c r="AT211" s="237" t="s">
        <v>177</v>
      </c>
      <c r="AU211" s="237" t="s">
        <v>87</v>
      </c>
      <c r="AY211" s="17" t="s">
        <v>152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83</v>
      </c>
      <c r="BK211" s="238">
        <f>ROUND(I211*H211,2)</f>
        <v>0</v>
      </c>
      <c r="BL211" s="17" t="s">
        <v>93</v>
      </c>
      <c r="BM211" s="237" t="s">
        <v>297</v>
      </c>
    </row>
    <row r="212" spans="1:51" s="13" customFormat="1" ht="12">
      <c r="A212" s="13"/>
      <c r="B212" s="244"/>
      <c r="C212" s="245"/>
      <c r="D212" s="246" t="s">
        <v>162</v>
      </c>
      <c r="E212" s="245"/>
      <c r="F212" s="248" t="s">
        <v>298</v>
      </c>
      <c r="G212" s="245"/>
      <c r="H212" s="249">
        <v>2953.2</v>
      </c>
      <c r="I212" s="250"/>
      <c r="J212" s="245"/>
      <c r="K212" s="245"/>
      <c r="L212" s="251"/>
      <c r="M212" s="252"/>
      <c r="N212" s="253"/>
      <c r="O212" s="253"/>
      <c r="P212" s="253"/>
      <c r="Q212" s="253"/>
      <c r="R212" s="253"/>
      <c r="S212" s="253"/>
      <c r="T212" s="25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5" t="s">
        <v>162</v>
      </c>
      <c r="AU212" s="255" t="s">
        <v>87</v>
      </c>
      <c r="AV212" s="13" t="s">
        <v>87</v>
      </c>
      <c r="AW212" s="13" t="s">
        <v>4</v>
      </c>
      <c r="AX212" s="13" t="s">
        <v>83</v>
      </c>
      <c r="AY212" s="255" t="s">
        <v>152</v>
      </c>
    </row>
    <row r="213" spans="1:65" s="2" customFormat="1" ht="55.5" customHeight="1">
      <c r="A213" s="38"/>
      <c r="B213" s="39"/>
      <c r="C213" s="226" t="s">
        <v>299</v>
      </c>
      <c r="D213" s="226" t="s">
        <v>154</v>
      </c>
      <c r="E213" s="227" t="s">
        <v>300</v>
      </c>
      <c r="F213" s="228" t="s">
        <v>301</v>
      </c>
      <c r="G213" s="229" t="s">
        <v>157</v>
      </c>
      <c r="H213" s="230">
        <v>2652</v>
      </c>
      <c r="I213" s="231"/>
      <c r="J213" s="232">
        <f>ROUND(I213*H213,2)</f>
        <v>0</v>
      </c>
      <c r="K213" s="228" t="s">
        <v>158</v>
      </c>
      <c r="L213" s="44"/>
      <c r="M213" s="233" t="s">
        <v>1</v>
      </c>
      <c r="N213" s="234" t="s">
        <v>43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93</v>
      </c>
      <c r="AT213" s="237" t="s">
        <v>154</v>
      </c>
      <c r="AU213" s="237" t="s">
        <v>87</v>
      </c>
      <c r="AY213" s="17" t="s">
        <v>152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83</v>
      </c>
      <c r="BK213" s="238">
        <f>ROUND(I213*H213,2)</f>
        <v>0</v>
      </c>
      <c r="BL213" s="17" t="s">
        <v>93</v>
      </c>
      <c r="BM213" s="237" t="s">
        <v>302</v>
      </c>
    </row>
    <row r="214" spans="1:47" s="2" customFormat="1" ht="12">
      <c r="A214" s="38"/>
      <c r="B214" s="39"/>
      <c r="C214" s="40"/>
      <c r="D214" s="239" t="s">
        <v>160</v>
      </c>
      <c r="E214" s="40"/>
      <c r="F214" s="240" t="s">
        <v>303</v>
      </c>
      <c r="G214" s="40"/>
      <c r="H214" s="40"/>
      <c r="I214" s="241"/>
      <c r="J214" s="40"/>
      <c r="K214" s="40"/>
      <c r="L214" s="44"/>
      <c r="M214" s="242"/>
      <c r="N214" s="243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160</v>
      </c>
      <c r="AU214" s="17" t="s">
        <v>87</v>
      </c>
    </row>
    <row r="215" spans="1:51" s="13" customFormat="1" ht="12">
      <c r="A215" s="13"/>
      <c r="B215" s="244"/>
      <c r="C215" s="245"/>
      <c r="D215" s="246" t="s">
        <v>162</v>
      </c>
      <c r="E215" s="247" t="s">
        <v>1</v>
      </c>
      <c r="F215" s="248" t="s">
        <v>304</v>
      </c>
      <c r="G215" s="245"/>
      <c r="H215" s="249">
        <v>2652</v>
      </c>
      <c r="I215" s="250"/>
      <c r="J215" s="245"/>
      <c r="K215" s="245"/>
      <c r="L215" s="251"/>
      <c r="M215" s="252"/>
      <c r="N215" s="253"/>
      <c r="O215" s="253"/>
      <c r="P215" s="253"/>
      <c r="Q215" s="253"/>
      <c r="R215" s="253"/>
      <c r="S215" s="253"/>
      <c r="T215" s="25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5" t="s">
        <v>162</v>
      </c>
      <c r="AU215" s="255" t="s">
        <v>87</v>
      </c>
      <c r="AV215" s="13" t="s">
        <v>87</v>
      </c>
      <c r="AW215" s="13" t="s">
        <v>34</v>
      </c>
      <c r="AX215" s="13" t="s">
        <v>83</v>
      </c>
      <c r="AY215" s="255" t="s">
        <v>152</v>
      </c>
    </row>
    <row r="216" spans="1:65" s="2" customFormat="1" ht="37.8" customHeight="1">
      <c r="A216" s="38"/>
      <c r="B216" s="39"/>
      <c r="C216" s="226" t="s">
        <v>305</v>
      </c>
      <c r="D216" s="226" t="s">
        <v>154</v>
      </c>
      <c r="E216" s="227" t="s">
        <v>306</v>
      </c>
      <c r="F216" s="228" t="s">
        <v>307</v>
      </c>
      <c r="G216" s="229" t="s">
        <v>166</v>
      </c>
      <c r="H216" s="230">
        <v>280.5</v>
      </c>
      <c r="I216" s="231"/>
      <c r="J216" s="232">
        <f>ROUND(I216*H216,2)</f>
        <v>0</v>
      </c>
      <c r="K216" s="228" t="s">
        <v>158</v>
      </c>
      <c r="L216" s="44"/>
      <c r="M216" s="233" t="s">
        <v>1</v>
      </c>
      <c r="N216" s="234" t="s">
        <v>43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93</v>
      </c>
      <c r="AT216" s="237" t="s">
        <v>154</v>
      </c>
      <c r="AU216" s="237" t="s">
        <v>87</v>
      </c>
      <c r="AY216" s="17" t="s">
        <v>152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83</v>
      </c>
      <c r="BK216" s="238">
        <f>ROUND(I216*H216,2)</f>
        <v>0</v>
      </c>
      <c r="BL216" s="17" t="s">
        <v>93</v>
      </c>
      <c r="BM216" s="237" t="s">
        <v>308</v>
      </c>
    </row>
    <row r="217" spans="1:47" s="2" customFormat="1" ht="12">
      <c r="A217" s="38"/>
      <c r="B217" s="39"/>
      <c r="C217" s="40"/>
      <c r="D217" s="239" t="s">
        <v>160</v>
      </c>
      <c r="E217" s="40"/>
      <c r="F217" s="240" t="s">
        <v>309</v>
      </c>
      <c r="G217" s="40"/>
      <c r="H217" s="40"/>
      <c r="I217" s="241"/>
      <c r="J217" s="40"/>
      <c r="K217" s="40"/>
      <c r="L217" s="44"/>
      <c r="M217" s="242"/>
      <c r="N217" s="243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160</v>
      </c>
      <c r="AU217" s="17" t="s">
        <v>87</v>
      </c>
    </row>
    <row r="218" spans="1:51" s="13" customFormat="1" ht="12">
      <c r="A218" s="13"/>
      <c r="B218" s="244"/>
      <c r="C218" s="245"/>
      <c r="D218" s="246" t="s">
        <v>162</v>
      </c>
      <c r="E218" s="247" t="s">
        <v>1</v>
      </c>
      <c r="F218" s="248" t="s">
        <v>310</v>
      </c>
      <c r="G218" s="245"/>
      <c r="H218" s="249">
        <v>280.5</v>
      </c>
      <c r="I218" s="250"/>
      <c r="J218" s="245"/>
      <c r="K218" s="245"/>
      <c r="L218" s="251"/>
      <c r="M218" s="252"/>
      <c r="N218" s="253"/>
      <c r="O218" s="253"/>
      <c r="P218" s="253"/>
      <c r="Q218" s="253"/>
      <c r="R218" s="253"/>
      <c r="S218" s="253"/>
      <c r="T218" s="25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5" t="s">
        <v>162</v>
      </c>
      <c r="AU218" s="255" t="s">
        <v>87</v>
      </c>
      <c r="AV218" s="13" t="s">
        <v>87</v>
      </c>
      <c r="AW218" s="13" t="s">
        <v>34</v>
      </c>
      <c r="AX218" s="13" t="s">
        <v>83</v>
      </c>
      <c r="AY218" s="255" t="s">
        <v>152</v>
      </c>
    </row>
    <row r="219" spans="1:65" s="2" customFormat="1" ht="37.8" customHeight="1">
      <c r="A219" s="38"/>
      <c r="B219" s="39"/>
      <c r="C219" s="226" t="s">
        <v>311</v>
      </c>
      <c r="D219" s="226" t="s">
        <v>154</v>
      </c>
      <c r="E219" s="227" t="s">
        <v>312</v>
      </c>
      <c r="F219" s="228" t="s">
        <v>313</v>
      </c>
      <c r="G219" s="229" t="s">
        <v>166</v>
      </c>
      <c r="H219" s="230">
        <v>80</v>
      </c>
      <c r="I219" s="231"/>
      <c r="J219" s="232">
        <f>ROUND(I219*H219,2)</f>
        <v>0</v>
      </c>
      <c r="K219" s="228" t="s">
        <v>158</v>
      </c>
      <c r="L219" s="44"/>
      <c r="M219" s="233" t="s">
        <v>1</v>
      </c>
      <c r="N219" s="234" t="s">
        <v>43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93</v>
      </c>
      <c r="AT219" s="237" t="s">
        <v>154</v>
      </c>
      <c r="AU219" s="237" t="s">
        <v>87</v>
      </c>
      <c r="AY219" s="17" t="s">
        <v>152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83</v>
      </c>
      <c r="BK219" s="238">
        <f>ROUND(I219*H219,2)</f>
        <v>0</v>
      </c>
      <c r="BL219" s="17" t="s">
        <v>93</v>
      </c>
      <c r="BM219" s="237" t="s">
        <v>314</v>
      </c>
    </row>
    <row r="220" spans="1:47" s="2" customFormat="1" ht="12">
      <c r="A220" s="38"/>
      <c r="B220" s="39"/>
      <c r="C220" s="40"/>
      <c r="D220" s="239" t="s">
        <v>160</v>
      </c>
      <c r="E220" s="40"/>
      <c r="F220" s="240" t="s">
        <v>315</v>
      </c>
      <c r="G220" s="40"/>
      <c r="H220" s="40"/>
      <c r="I220" s="241"/>
      <c r="J220" s="40"/>
      <c r="K220" s="40"/>
      <c r="L220" s="44"/>
      <c r="M220" s="242"/>
      <c r="N220" s="243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160</v>
      </c>
      <c r="AU220" s="17" t="s">
        <v>87</v>
      </c>
    </row>
    <row r="221" spans="1:51" s="13" customFormat="1" ht="12">
      <c r="A221" s="13"/>
      <c r="B221" s="244"/>
      <c r="C221" s="245"/>
      <c r="D221" s="246" t="s">
        <v>162</v>
      </c>
      <c r="E221" s="247" t="s">
        <v>1</v>
      </c>
      <c r="F221" s="248" t="s">
        <v>316</v>
      </c>
      <c r="G221" s="245"/>
      <c r="H221" s="249">
        <v>80</v>
      </c>
      <c r="I221" s="250"/>
      <c r="J221" s="245"/>
      <c r="K221" s="245"/>
      <c r="L221" s="251"/>
      <c r="M221" s="252"/>
      <c r="N221" s="253"/>
      <c r="O221" s="253"/>
      <c r="P221" s="253"/>
      <c r="Q221" s="253"/>
      <c r="R221" s="253"/>
      <c r="S221" s="253"/>
      <c r="T221" s="25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5" t="s">
        <v>162</v>
      </c>
      <c r="AU221" s="255" t="s">
        <v>87</v>
      </c>
      <c r="AV221" s="13" t="s">
        <v>87</v>
      </c>
      <c r="AW221" s="13" t="s">
        <v>34</v>
      </c>
      <c r="AX221" s="13" t="s">
        <v>83</v>
      </c>
      <c r="AY221" s="255" t="s">
        <v>152</v>
      </c>
    </row>
    <row r="222" spans="1:65" s="2" customFormat="1" ht="37.8" customHeight="1">
      <c r="A222" s="38"/>
      <c r="B222" s="39"/>
      <c r="C222" s="226" t="s">
        <v>317</v>
      </c>
      <c r="D222" s="226" t="s">
        <v>154</v>
      </c>
      <c r="E222" s="227" t="s">
        <v>318</v>
      </c>
      <c r="F222" s="228" t="s">
        <v>319</v>
      </c>
      <c r="G222" s="229" t="s">
        <v>166</v>
      </c>
      <c r="H222" s="230">
        <v>130</v>
      </c>
      <c r="I222" s="231"/>
      <c r="J222" s="232">
        <f>ROUND(I222*H222,2)</f>
        <v>0</v>
      </c>
      <c r="K222" s="228" t="s">
        <v>158</v>
      </c>
      <c r="L222" s="44"/>
      <c r="M222" s="233" t="s">
        <v>1</v>
      </c>
      <c r="N222" s="234" t="s">
        <v>43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93</v>
      </c>
      <c r="AT222" s="237" t="s">
        <v>154</v>
      </c>
      <c r="AU222" s="237" t="s">
        <v>87</v>
      </c>
      <c r="AY222" s="17" t="s">
        <v>152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83</v>
      </c>
      <c r="BK222" s="238">
        <f>ROUND(I222*H222,2)</f>
        <v>0</v>
      </c>
      <c r="BL222" s="17" t="s">
        <v>93</v>
      </c>
      <c r="BM222" s="237" t="s">
        <v>320</v>
      </c>
    </row>
    <row r="223" spans="1:47" s="2" customFormat="1" ht="12">
      <c r="A223" s="38"/>
      <c r="B223" s="39"/>
      <c r="C223" s="40"/>
      <c r="D223" s="239" t="s">
        <v>160</v>
      </c>
      <c r="E223" s="40"/>
      <c r="F223" s="240" t="s">
        <v>321</v>
      </c>
      <c r="G223" s="40"/>
      <c r="H223" s="40"/>
      <c r="I223" s="241"/>
      <c r="J223" s="40"/>
      <c r="K223" s="40"/>
      <c r="L223" s="44"/>
      <c r="M223" s="242"/>
      <c r="N223" s="243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160</v>
      </c>
      <c r="AU223" s="17" t="s">
        <v>87</v>
      </c>
    </row>
    <row r="224" spans="1:51" s="13" customFormat="1" ht="12">
      <c r="A224" s="13"/>
      <c r="B224" s="244"/>
      <c r="C224" s="245"/>
      <c r="D224" s="246" t="s">
        <v>162</v>
      </c>
      <c r="E224" s="247" t="s">
        <v>1</v>
      </c>
      <c r="F224" s="248" t="s">
        <v>322</v>
      </c>
      <c r="G224" s="245"/>
      <c r="H224" s="249">
        <v>130</v>
      </c>
      <c r="I224" s="250"/>
      <c r="J224" s="245"/>
      <c r="K224" s="245"/>
      <c r="L224" s="251"/>
      <c r="M224" s="252"/>
      <c r="N224" s="253"/>
      <c r="O224" s="253"/>
      <c r="P224" s="253"/>
      <c r="Q224" s="253"/>
      <c r="R224" s="253"/>
      <c r="S224" s="253"/>
      <c r="T224" s="25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5" t="s">
        <v>162</v>
      </c>
      <c r="AU224" s="255" t="s">
        <v>87</v>
      </c>
      <c r="AV224" s="13" t="s">
        <v>87</v>
      </c>
      <c r="AW224" s="13" t="s">
        <v>34</v>
      </c>
      <c r="AX224" s="13" t="s">
        <v>83</v>
      </c>
      <c r="AY224" s="255" t="s">
        <v>152</v>
      </c>
    </row>
    <row r="225" spans="1:65" s="2" customFormat="1" ht="24.15" customHeight="1">
      <c r="A225" s="38"/>
      <c r="B225" s="39"/>
      <c r="C225" s="226" t="s">
        <v>323</v>
      </c>
      <c r="D225" s="226" t="s">
        <v>154</v>
      </c>
      <c r="E225" s="227" t="s">
        <v>324</v>
      </c>
      <c r="F225" s="228" t="s">
        <v>325</v>
      </c>
      <c r="G225" s="229" t="s">
        <v>157</v>
      </c>
      <c r="H225" s="230">
        <v>260</v>
      </c>
      <c r="I225" s="231"/>
      <c r="J225" s="232">
        <f>ROUND(I225*H225,2)</f>
        <v>0</v>
      </c>
      <c r="K225" s="228" t="s">
        <v>158</v>
      </c>
      <c r="L225" s="44"/>
      <c r="M225" s="233" t="s">
        <v>1</v>
      </c>
      <c r="N225" s="234" t="s">
        <v>43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93</v>
      </c>
      <c r="AT225" s="237" t="s">
        <v>154</v>
      </c>
      <c r="AU225" s="237" t="s">
        <v>87</v>
      </c>
      <c r="AY225" s="17" t="s">
        <v>152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83</v>
      </c>
      <c r="BK225" s="238">
        <f>ROUND(I225*H225,2)</f>
        <v>0</v>
      </c>
      <c r="BL225" s="17" t="s">
        <v>93</v>
      </c>
      <c r="BM225" s="237" t="s">
        <v>326</v>
      </c>
    </row>
    <row r="226" spans="1:47" s="2" customFormat="1" ht="12">
      <c r="A226" s="38"/>
      <c r="B226" s="39"/>
      <c r="C226" s="40"/>
      <c r="D226" s="239" t="s">
        <v>160</v>
      </c>
      <c r="E226" s="40"/>
      <c r="F226" s="240" t="s">
        <v>327</v>
      </c>
      <c r="G226" s="40"/>
      <c r="H226" s="40"/>
      <c r="I226" s="241"/>
      <c r="J226" s="40"/>
      <c r="K226" s="40"/>
      <c r="L226" s="44"/>
      <c r="M226" s="242"/>
      <c r="N226" s="24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160</v>
      </c>
      <c r="AU226" s="17" t="s">
        <v>87</v>
      </c>
    </row>
    <row r="227" spans="1:51" s="13" customFormat="1" ht="12">
      <c r="A227" s="13"/>
      <c r="B227" s="244"/>
      <c r="C227" s="245"/>
      <c r="D227" s="246" t="s">
        <v>162</v>
      </c>
      <c r="E227" s="247" t="s">
        <v>1</v>
      </c>
      <c r="F227" s="248" t="s">
        <v>328</v>
      </c>
      <c r="G227" s="245"/>
      <c r="H227" s="249">
        <v>260</v>
      </c>
      <c r="I227" s="250"/>
      <c r="J227" s="245"/>
      <c r="K227" s="245"/>
      <c r="L227" s="251"/>
      <c r="M227" s="252"/>
      <c r="N227" s="253"/>
      <c r="O227" s="253"/>
      <c r="P227" s="253"/>
      <c r="Q227" s="253"/>
      <c r="R227" s="253"/>
      <c r="S227" s="253"/>
      <c r="T227" s="25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5" t="s">
        <v>162</v>
      </c>
      <c r="AU227" s="255" t="s">
        <v>87</v>
      </c>
      <c r="AV227" s="13" t="s">
        <v>87</v>
      </c>
      <c r="AW227" s="13" t="s">
        <v>34</v>
      </c>
      <c r="AX227" s="13" t="s">
        <v>83</v>
      </c>
      <c r="AY227" s="255" t="s">
        <v>152</v>
      </c>
    </row>
    <row r="228" spans="1:65" s="2" customFormat="1" ht="33" customHeight="1">
      <c r="A228" s="38"/>
      <c r="B228" s="39"/>
      <c r="C228" s="226" t="s">
        <v>329</v>
      </c>
      <c r="D228" s="226" t="s">
        <v>154</v>
      </c>
      <c r="E228" s="227" t="s">
        <v>330</v>
      </c>
      <c r="F228" s="228" t="s">
        <v>331</v>
      </c>
      <c r="G228" s="229" t="s">
        <v>166</v>
      </c>
      <c r="H228" s="230">
        <v>536</v>
      </c>
      <c r="I228" s="231"/>
      <c r="J228" s="232">
        <f>ROUND(I228*H228,2)</f>
        <v>0</v>
      </c>
      <c r="K228" s="228" t="s">
        <v>158</v>
      </c>
      <c r="L228" s="44"/>
      <c r="M228" s="233" t="s">
        <v>1</v>
      </c>
      <c r="N228" s="234" t="s">
        <v>43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93</v>
      </c>
      <c r="AT228" s="237" t="s">
        <v>154</v>
      </c>
      <c r="AU228" s="237" t="s">
        <v>87</v>
      </c>
      <c r="AY228" s="17" t="s">
        <v>152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83</v>
      </c>
      <c r="BK228" s="238">
        <f>ROUND(I228*H228,2)</f>
        <v>0</v>
      </c>
      <c r="BL228" s="17" t="s">
        <v>93</v>
      </c>
      <c r="BM228" s="237" t="s">
        <v>332</v>
      </c>
    </row>
    <row r="229" spans="1:47" s="2" customFormat="1" ht="12">
      <c r="A229" s="38"/>
      <c r="B229" s="39"/>
      <c r="C229" s="40"/>
      <c r="D229" s="239" t="s">
        <v>160</v>
      </c>
      <c r="E229" s="40"/>
      <c r="F229" s="240" t="s">
        <v>333</v>
      </c>
      <c r="G229" s="40"/>
      <c r="H229" s="40"/>
      <c r="I229" s="241"/>
      <c r="J229" s="40"/>
      <c r="K229" s="40"/>
      <c r="L229" s="44"/>
      <c r="M229" s="242"/>
      <c r="N229" s="243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160</v>
      </c>
      <c r="AU229" s="17" t="s">
        <v>87</v>
      </c>
    </row>
    <row r="230" spans="1:51" s="13" customFormat="1" ht="12">
      <c r="A230" s="13"/>
      <c r="B230" s="244"/>
      <c r="C230" s="245"/>
      <c r="D230" s="246" t="s">
        <v>162</v>
      </c>
      <c r="E230" s="247" t="s">
        <v>1</v>
      </c>
      <c r="F230" s="248" t="s">
        <v>334</v>
      </c>
      <c r="G230" s="245"/>
      <c r="H230" s="249">
        <v>536</v>
      </c>
      <c r="I230" s="250"/>
      <c r="J230" s="245"/>
      <c r="K230" s="245"/>
      <c r="L230" s="251"/>
      <c r="M230" s="252"/>
      <c r="N230" s="253"/>
      <c r="O230" s="253"/>
      <c r="P230" s="253"/>
      <c r="Q230" s="253"/>
      <c r="R230" s="253"/>
      <c r="S230" s="253"/>
      <c r="T230" s="25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5" t="s">
        <v>162</v>
      </c>
      <c r="AU230" s="255" t="s">
        <v>87</v>
      </c>
      <c r="AV230" s="13" t="s">
        <v>87</v>
      </c>
      <c r="AW230" s="13" t="s">
        <v>34</v>
      </c>
      <c r="AX230" s="13" t="s">
        <v>83</v>
      </c>
      <c r="AY230" s="255" t="s">
        <v>152</v>
      </c>
    </row>
    <row r="231" spans="1:65" s="2" customFormat="1" ht="21.75" customHeight="1">
      <c r="A231" s="38"/>
      <c r="B231" s="39"/>
      <c r="C231" s="226" t="s">
        <v>335</v>
      </c>
      <c r="D231" s="226" t="s">
        <v>154</v>
      </c>
      <c r="E231" s="227" t="s">
        <v>336</v>
      </c>
      <c r="F231" s="228" t="s">
        <v>337</v>
      </c>
      <c r="G231" s="229" t="s">
        <v>157</v>
      </c>
      <c r="H231" s="230">
        <v>0.6</v>
      </c>
      <c r="I231" s="231"/>
      <c r="J231" s="232">
        <f>ROUND(I231*H231,2)</f>
        <v>0</v>
      </c>
      <c r="K231" s="228" t="s">
        <v>1</v>
      </c>
      <c r="L231" s="44"/>
      <c r="M231" s="233" t="s">
        <v>1</v>
      </c>
      <c r="N231" s="234" t="s">
        <v>43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93</v>
      </c>
      <c r="AT231" s="237" t="s">
        <v>154</v>
      </c>
      <c r="AU231" s="237" t="s">
        <v>87</v>
      </c>
      <c r="AY231" s="17" t="s">
        <v>152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83</v>
      </c>
      <c r="BK231" s="238">
        <f>ROUND(I231*H231,2)</f>
        <v>0</v>
      </c>
      <c r="BL231" s="17" t="s">
        <v>93</v>
      </c>
      <c r="BM231" s="237" t="s">
        <v>338</v>
      </c>
    </row>
    <row r="232" spans="1:51" s="13" customFormat="1" ht="12">
      <c r="A232" s="13"/>
      <c r="B232" s="244"/>
      <c r="C232" s="245"/>
      <c r="D232" s="246" t="s">
        <v>162</v>
      </c>
      <c r="E232" s="247" t="s">
        <v>1</v>
      </c>
      <c r="F232" s="248" t="s">
        <v>339</v>
      </c>
      <c r="G232" s="245"/>
      <c r="H232" s="249">
        <v>0.6</v>
      </c>
      <c r="I232" s="250"/>
      <c r="J232" s="245"/>
      <c r="K232" s="245"/>
      <c r="L232" s="251"/>
      <c r="M232" s="252"/>
      <c r="N232" s="253"/>
      <c r="O232" s="253"/>
      <c r="P232" s="253"/>
      <c r="Q232" s="253"/>
      <c r="R232" s="253"/>
      <c r="S232" s="253"/>
      <c r="T232" s="25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5" t="s">
        <v>162</v>
      </c>
      <c r="AU232" s="255" t="s">
        <v>87</v>
      </c>
      <c r="AV232" s="13" t="s">
        <v>87</v>
      </c>
      <c r="AW232" s="13" t="s">
        <v>34</v>
      </c>
      <c r="AX232" s="13" t="s">
        <v>83</v>
      </c>
      <c r="AY232" s="255" t="s">
        <v>152</v>
      </c>
    </row>
    <row r="233" spans="1:63" s="12" customFormat="1" ht="22.8" customHeight="1">
      <c r="A233" s="12"/>
      <c r="B233" s="210"/>
      <c r="C233" s="211"/>
      <c r="D233" s="212" t="s">
        <v>77</v>
      </c>
      <c r="E233" s="224" t="s">
        <v>96</v>
      </c>
      <c r="F233" s="224" t="s">
        <v>340</v>
      </c>
      <c r="G233" s="211"/>
      <c r="H233" s="211"/>
      <c r="I233" s="214"/>
      <c r="J233" s="225">
        <f>BK233</f>
        <v>0</v>
      </c>
      <c r="K233" s="211"/>
      <c r="L233" s="216"/>
      <c r="M233" s="217"/>
      <c r="N233" s="218"/>
      <c r="O233" s="218"/>
      <c r="P233" s="219">
        <f>SUM(P234:P236)</f>
        <v>0</v>
      </c>
      <c r="Q233" s="218"/>
      <c r="R233" s="219">
        <f>SUM(R234:R236)</f>
        <v>0</v>
      </c>
      <c r="S233" s="218"/>
      <c r="T233" s="220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1" t="s">
        <v>83</v>
      </c>
      <c r="AT233" s="222" t="s">
        <v>77</v>
      </c>
      <c r="AU233" s="222" t="s">
        <v>83</v>
      </c>
      <c r="AY233" s="221" t="s">
        <v>152</v>
      </c>
      <c r="BK233" s="223">
        <f>SUM(BK234:BK236)</f>
        <v>0</v>
      </c>
    </row>
    <row r="234" spans="1:65" s="2" customFormat="1" ht="33" customHeight="1">
      <c r="A234" s="38"/>
      <c r="B234" s="39"/>
      <c r="C234" s="226" t="s">
        <v>341</v>
      </c>
      <c r="D234" s="226" t="s">
        <v>154</v>
      </c>
      <c r="E234" s="227" t="s">
        <v>342</v>
      </c>
      <c r="F234" s="228" t="s">
        <v>343</v>
      </c>
      <c r="G234" s="229" t="s">
        <v>157</v>
      </c>
      <c r="H234" s="230">
        <v>1600</v>
      </c>
      <c r="I234" s="231"/>
      <c r="J234" s="232">
        <f>ROUND(I234*H234,2)</f>
        <v>0</v>
      </c>
      <c r="K234" s="228" t="s">
        <v>158</v>
      </c>
      <c r="L234" s="44"/>
      <c r="M234" s="233" t="s">
        <v>1</v>
      </c>
      <c r="N234" s="234" t="s">
        <v>43</v>
      </c>
      <c r="O234" s="91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93</v>
      </c>
      <c r="AT234" s="237" t="s">
        <v>154</v>
      </c>
      <c r="AU234" s="237" t="s">
        <v>87</v>
      </c>
      <c r="AY234" s="17" t="s">
        <v>152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83</v>
      </c>
      <c r="BK234" s="238">
        <f>ROUND(I234*H234,2)</f>
        <v>0</v>
      </c>
      <c r="BL234" s="17" t="s">
        <v>93</v>
      </c>
      <c r="BM234" s="237" t="s">
        <v>344</v>
      </c>
    </row>
    <row r="235" spans="1:47" s="2" customFormat="1" ht="12">
      <c r="A235" s="38"/>
      <c r="B235" s="39"/>
      <c r="C235" s="40"/>
      <c r="D235" s="239" t="s">
        <v>160</v>
      </c>
      <c r="E235" s="40"/>
      <c r="F235" s="240" t="s">
        <v>345</v>
      </c>
      <c r="G235" s="40"/>
      <c r="H235" s="40"/>
      <c r="I235" s="241"/>
      <c r="J235" s="40"/>
      <c r="K235" s="40"/>
      <c r="L235" s="44"/>
      <c r="M235" s="242"/>
      <c r="N235" s="243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160</v>
      </c>
      <c r="AU235" s="17" t="s">
        <v>87</v>
      </c>
    </row>
    <row r="236" spans="1:51" s="13" customFormat="1" ht="12">
      <c r="A236" s="13"/>
      <c r="B236" s="244"/>
      <c r="C236" s="245"/>
      <c r="D236" s="246" t="s">
        <v>162</v>
      </c>
      <c r="E236" s="247" t="s">
        <v>1</v>
      </c>
      <c r="F236" s="248" t="s">
        <v>346</v>
      </c>
      <c r="G236" s="245"/>
      <c r="H236" s="249">
        <v>1600</v>
      </c>
      <c r="I236" s="250"/>
      <c r="J236" s="245"/>
      <c r="K236" s="245"/>
      <c r="L236" s="251"/>
      <c r="M236" s="252"/>
      <c r="N236" s="253"/>
      <c r="O236" s="253"/>
      <c r="P236" s="253"/>
      <c r="Q236" s="253"/>
      <c r="R236" s="253"/>
      <c r="S236" s="253"/>
      <c r="T236" s="25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5" t="s">
        <v>162</v>
      </c>
      <c r="AU236" s="255" t="s">
        <v>87</v>
      </c>
      <c r="AV236" s="13" t="s">
        <v>87</v>
      </c>
      <c r="AW236" s="13" t="s">
        <v>34</v>
      </c>
      <c r="AX236" s="13" t="s">
        <v>83</v>
      </c>
      <c r="AY236" s="255" t="s">
        <v>152</v>
      </c>
    </row>
    <row r="237" spans="1:63" s="12" customFormat="1" ht="22.8" customHeight="1">
      <c r="A237" s="12"/>
      <c r="B237" s="210"/>
      <c r="C237" s="211"/>
      <c r="D237" s="212" t="s">
        <v>77</v>
      </c>
      <c r="E237" s="224" t="s">
        <v>105</v>
      </c>
      <c r="F237" s="224" t="s">
        <v>347</v>
      </c>
      <c r="G237" s="211"/>
      <c r="H237" s="211"/>
      <c r="I237" s="214"/>
      <c r="J237" s="225">
        <f>BK237</f>
        <v>0</v>
      </c>
      <c r="K237" s="211"/>
      <c r="L237" s="216"/>
      <c r="M237" s="217"/>
      <c r="N237" s="218"/>
      <c r="O237" s="218"/>
      <c r="P237" s="219">
        <f>SUM(P238:P249)</f>
        <v>0</v>
      </c>
      <c r="Q237" s="218"/>
      <c r="R237" s="219">
        <f>SUM(R238:R249)</f>
        <v>0.0008500000000000001</v>
      </c>
      <c r="S237" s="218"/>
      <c r="T237" s="220">
        <f>SUM(T238:T249)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1" t="s">
        <v>83</v>
      </c>
      <c r="AT237" s="222" t="s">
        <v>77</v>
      </c>
      <c r="AU237" s="222" t="s">
        <v>83</v>
      </c>
      <c r="AY237" s="221" t="s">
        <v>152</v>
      </c>
      <c r="BK237" s="223">
        <f>SUM(BK238:BK249)</f>
        <v>0</v>
      </c>
    </row>
    <row r="238" spans="1:65" s="2" customFormat="1" ht="44.25" customHeight="1">
      <c r="A238" s="38"/>
      <c r="B238" s="39"/>
      <c r="C238" s="226" t="s">
        <v>348</v>
      </c>
      <c r="D238" s="226" t="s">
        <v>154</v>
      </c>
      <c r="E238" s="227" t="s">
        <v>349</v>
      </c>
      <c r="F238" s="228" t="s">
        <v>350</v>
      </c>
      <c r="G238" s="229" t="s">
        <v>351</v>
      </c>
      <c r="H238" s="230">
        <v>5</v>
      </c>
      <c r="I238" s="231"/>
      <c r="J238" s="232">
        <f>ROUND(I238*H238,2)</f>
        <v>0</v>
      </c>
      <c r="K238" s="228" t="s">
        <v>158</v>
      </c>
      <c r="L238" s="44"/>
      <c r="M238" s="233" t="s">
        <v>1</v>
      </c>
      <c r="N238" s="234" t="s">
        <v>43</v>
      </c>
      <c r="O238" s="91"/>
      <c r="P238" s="235">
        <f>O238*H238</f>
        <v>0</v>
      </c>
      <c r="Q238" s="235">
        <v>1E-05</v>
      </c>
      <c r="R238" s="235">
        <f>Q238*H238</f>
        <v>5E-05</v>
      </c>
      <c r="S238" s="235">
        <v>0</v>
      </c>
      <c r="T238" s="23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7" t="s">
        <v>93</v>
      </c>
      <c r="AT238" s="237" t="s">
        <v>154</v>
      </c>
      <c r="AU238" s="237" t="s">
        <v>87</v>
      </c>
      <c r="AY238" s="17" t="s">
        <v>152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7" t="s">
        <v>83</v>
      </c>
      <c r="BK238" s="238">
        <f>ROUND(I238*H238,2)</f>
        <v>0</v>
      </c>
      <c r="BL238" s="17" t="s">
        <v>93</v>
      </c>
      <c r="BM238" s="237" t="s">
        <v>352</v>
      </c>
    </row>
    <row r="239" spans="1:47" s="2" customFormat="1" ht="12">
      <c r="A239" s="38"/>
      <c r="B239" s="39"/>
      <c r="C239" s="40"/>
      <c r="D239" s="239" t="s">
        <v>160</v>
      </c>
      <c r="E239" s="40"/>
      <c r="F239" s="240" t="s">
        <v>353</v>
      </c>
      <c r="G239" s="40"/>
      <c r="H239" s="40"/>
      <c r="I239" s="241"/>
      <c r="J239" s="40"/>
      <c r="K239" s="40"/>
      <c r="L239" s="44"/>
      <c r="M239" s="242"/>
      <c r="N239" s="243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160</v>
      </c>
      <c r="AU239" s="17" t="s">
        <v>87</v>
      </c>
    </row>
    <row r="240" spans="1:51" s="13" customFormat="1" ht="12">
      <c r="A240" s="13"/>
      <c r="B240" s="244"/>
      <c r="C240" s="245"/>
      <c r="D240" s="246" t="s">
        <v>162</v>
      </c>
      <c r="E240" s="247" t="s">
        <v>1</v>
      </c>
      <c r="F240" s="248" t="s">
        <v>354</v>
      </c>
      <c r="G240" s="245"/>
      <c r="H240" s="249">
        <v>5</v>
      </c>
      <c r="I240" s="250"/>
      <c r="J240" s="245"/>
      <c r="K240" s="245"/>
      <c r="L240" s="251"/>
      <c r="M240" s="252"/>
      <c r="N240" s="253"/>
      <c r="O240" s="253"/>
      <c r="P240" s="253"/>
      <c r="Q240" s="253"/>
      <c r="R240" s="253"/>
      <c r="S240" s="253"/>
      <c r="T240" s="25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5" t="s">
        <v>162</v>
      </c>
      <c r="AU240" s="255" t="s">
        <v>87</v>
      </c>
      <c r="AV240" s="13" t="s">
        <v>87</v>
      </c>
      <c r="AW240" s="13" t="s">
        <v>34</v>
      </c>
      <c r="AX240" s="13" t="s">
        <v>83</v>
      </c>
      <c r="AY240" s="255" t="s">
        <v>152</v>
      </c>
    </row>
    <row r="241" spans="1:65" s="2" customFormat="1" ht="16.5" customHeight="1">
      <c r="A241" s="38"/>
      <c r="B241" s="39"/>
      <c r="C241" s="226" t="s">
        <v>355</v>
      </c>
      <c r="D241" s="226" t="s">
        <v>154</v>
      </c>
      <c r="E241" s="227" t="s">
        <v>356</v>
      </c>
      <c r="F241" s="228" t="s">
        <v>357</v>
      </c>
      <c r="G241" s="229" t="s">
        <v>351</v>
      </c>
      <c r="H241" s="230">
        <v>1</v>
      </c>
      <c r="I241" s="231"/>
      <c r="J241" s="232">
        <f>ROUND(I241*H241,2)</f>
        <v>0</v>
      </c>
      <c r="K241" s="228" t="s">
        <v>158</v>
      </c>
      <c r="L241" s="44"/>
      <c r="M241" s="233" t="s">
        <v>1</v>
      </c>
      <c r="N241" s="234" t="s">
        <v>43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93</v>
      </c>
      <c r="AT241" s="237" t="s">
        <v>154</v>
      </c>
      <c r="AU241" s="237" t="s">
        <v>87</v>
      </c>
      <c r="AY241" s="17" t="s">
        <v>152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83</v>
      </c>
      <c r="BK241" s="238">
        <f>ROUND(I241*H241,2)</f>
        <v>0</v>
      </c>
      <c r="BL241" s="17" t="s">
        <v>93</v>
      </c>
      <c r="BM241" s="237" t="s">
        <v>358</v>
      </c>
    </row>
    <row r="242" spans="1:47" s="2" customFormat="1" ht="12">
      <c r="A242" s="38"/>
      <c r="B242" s="39"/>
      <c r="C242" s="40"/>
      <c r="D242" s="239" t="s">
        <v>160</v>
      </c>
      <c r="E242" s="40"/>
      <c r="F242" s="240" t="s">
        <v>359</v>
      </c>
      <c r="G242" s="40"/>
      <c r="H242" s="40"/>
      <c r="I242" s="241"/>
      <c r="J242" s="40"/>
      <c r="K242" s="40"/>
      <c r="L242" s="44"/>
      <c r="M242" s="242"/>
      <c r="N242" s="243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160</v>
      </c>
      <c r="AU242" s="17" t="s">
        <v>87</v>
      </c>
    </row>
    <row r="243" spans="1:51" s="13" customFormat="1" ht="12">
      <c r="A243" s="13"/>
      <c r="B243" s="244"/>
      <c r="C243" s="245"/>
      <c r="D243" s="246" t="s">
        <v>162</v>
      </c>
      <c r="E243" s="247" t="s">
        <v>1</v>
      </c>
      <c r="F243" s="248" t="s">
        <v>83</v>
      </c>
      <c r="G243" s="245"/>
      <c r="H243" s="249">
        <v>1</v>
      </c>
      <c r="I243" s="250"/>
      <c r="J243" s="245"/>
      <c r="K243" s="245"/>
      <c r="L243" s="251"/>
      <c r="M243" s="252"/>
      <c r="N243" s="253"/>
      <c r="O243" s="253"/>
      <c r="P243" s="253"/>
      <c r="Q243" s="253"/>
      <c r="R243" s="253"/>
      <c r="S243" s="253"/>
      <c r="T243" s="25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5" t="s">
        <v>162</v>
      </c>
      <c r="AU243" s="255" t="s">
        <v>87</v>
      </c>
      <c r="AV243" s="13" t="s">
        <v>87</v>
      </c>
      <c r="AW243" s="13" t="s">
        <v>34</v>
      </c>
      <c r="AX243" s="13" t="s">
        <v>83</v>
      </c>
      <c r="AY243" s="255" t="s">
        <v>152</v>
      </c>
    </row>
    <row r="244" spans="1:51" s="15" customFormat="1" ht="12">
      <c r="A244" s="15"/>
      <c r="B244" s="277"/>
      <c r="C244" s="278"/>
      <c r="D244" s="246" t="s">
        <v>162</v>
      </c>
      <c r="E244" s="279" t="s">
        <v>1</v>
      </c>
      <c r="F244" s="280" t="s">
        <v>360</v>
      </c>
      <c r="G244" s="278"/>
      <c r="H244" s="279" t="s">
        <v>1</v>
      </c>
      <c r="I244" s="281"/>
      <c r="J244" s="278"/>
      <c r="K244" s="278"/>
      <c r="L244" s="282"/>
      <c r="M244" s="283"/>
      <c r="N244" s="284"/>
      <c r="O244" s="284"/>
      <c r="P244" s="284"/>
      <c r="Q244" s="284"/>
      <c r="R244" s="284"/>
      <c r="S244" s="284"/>
      <c r="T244" s="28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86" t="s">
        <v>162</v>
      </c>
      <c r="AU244" s="286" t="s">
        <v>87</v>
      </c>
      <c r="AV244" s="15" t="s">
        <v>83</v>
      </c>
      <c r="AW244" s="15" t="s">
        <v>34</v>
      </c>
      <c r="AX244" s="15" t="s">
        <v>78</v>
      </c>
      <c r="AY244" s="286" t="s">
        <v>152</v>
      </c>
    </row>
    <row r="245" spans="1:51" s="15" customFormat="1" ht="12">
      <c r="A245" s="15"/>
      <c r="B245" s="277"/>
      <c r="C245" s="278"/>
      <c r="D245" s="246" t="s">
        <v>162</v>
      </c>
      <c r="E245" s="279" t="s">
        <v>1</v>
      </c>
      <c r="F245" s="280" t="s">
        <v>361</v>
      </c>
      <c r="G245" s="278"/>
      <c r="H245" s="279" t="s">
        <v>1</v>
      </c>
      <c r="I245" s="281"/>
      <c r="J245" s="278"/>
      <c r="K245" s="278"/>
      <c r="L245" s="282"/>
      <c r="M245" s="283"/>
      <c r="N245" s="284"/>
      <c r="O245" s="284"/>
      <c r="P245" s="284"/>
      <c r="Q245" s="284"/>
      <c r="R245" s="284"/>
      <c r="S245" s="284"/>
      <c r="T245" s="28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6" t="s">
        <v>162</v>
      </c>
      <c r="AU245" s="286" t="s">
        <v>87</v>
      </c>
      <c r="AV245" s="15" t="s">
        <v>83</v>
      </c>
      <c r="AW245" s="15" t="s">
        <v>34</v>
      </c>
      <c r="AX245" s="15" t="s">
        <v>78</v>
      </c>
      <c r="AY245" s="286" t="s">
        <v>152</v>
      </c>
    </row>
    <row r="246" spans="1:65" s="2" customFormat="1" ht="33" customHeight="1">
      <c r="A246" s="38"/>
      <c r="B246" s="39"/>
      <c r="C246" s="226" t="s">
        <v>362</v>
      </c>
      <c r="D246" s="226" t="s">
        <v>154</v>
      </c>
      <c r="E246" s="227" t="s">
        <v>363</v>
      </c>
      <c r="F246" s="228" t="s">
        <v>364</v>
      </c>
      <c r="G246" s="229" t="s">
        <v>351</v>
      </c>
      <c r="H246" s="230">
        <v>5</v>
      </c>
      <c r="I246" s="231"/>
      <c r="J246" s="232">
        <f>ROUND(I246*H246,2)</f>
        <v>0</v>
      </c>
      <c r="K246" s="228" t="s">
        <v>158</v>
      </c>
      <c r="L246" s="44"/>
      <c r="M246" s="233" t="s">
        <v>1</v>
      </c>
      <c r="N246" s="234" t="s">
        <v>43</v>
      </c>
      <c r="O246" s="91"/>
      <c r="P246" s="235">
        <f>O246*H246</f>
        <v>0</v>
      </c>
      <c r="Q246" s="235">
        <v>0.00016</v>
      </c>
      <c r="R246" s="235">
        <f>Q246*H246</f>
        <v>0.0008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93</v>
      </c>
      <c r="AT246" s="237" t="s">
        <v>154</v>
      </c>
      <c r="AU246" s="237" t="s">
        <v>87</v>
      </c>
      <c r="AY246" s="17" t="s">
        <v>152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83</v>
      </c>
      <c r="BK246" s="238">
        <f>ROUND(I246*H246,2)</f>
        <v>0</v>
      </c>
      <c r="BL246" s="17" t="s">
        <v>93</v>
      </c>
      <c r="BM246" s="237" t="s">
        <v>365</v>
      </c>
    </row>
    <row r="247" spans="1:47" s="2" customFormat="1" ht="12">
      <c r="A247" s="38"/>
      <c r="B247" s="39"/>
      <c r="C247" s="40"/>
      <c r="D247" s="239" t="s">
        <v>160</v>
      </c>
      <c r="E247" s="40"/>
      <c r="F247" s="240" t="s">
        <v>366</v>
      </c>
      <c r="G247" s="40"/>
      <c r="H247" s="40"/>
      <c r="I247" s="241"/>
      <c r="J247" s="40"/>
      <c r="K247" s="40"/>
      <c r="L247" s="44"/>
      <c r="M247" s="242"/>
      <c r="N247" s="243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160</v>
      </c>
      <c r="AU247" s="17" t="s">
        <v>87</v>
      </c>
    </row>
    <row r="248" spans="1:51" s="13" customFormat="1" ht="12">
      <c r="A248" s="13"/>
      <c r="B248" s="244"/>
      <c r="C248" s="245"/>
      <c r="D248" s="246" t="s">
        <v>162</v>
      </c>
      <c r="E248" s="247" t="s">
        <v>1</v>
      </c>
      <c r="F248" s="248" t="s">
        <v>367</v>
      </c>
      <c r="G248" s="245"/>
      <c r="H248" s="249">
        <v>5</v>
      </c>
      <c r="I248" s="250"/>
      <c r="J248" s="245"/>
      <c r="K248" s="245"/>
      <c r="L248" s="251"/>
      <c r="M248" s="252"/>
      <c r="N248" s="253"/>
      <c r="O248" s="253"/>
      <c r="P248" s="253"/>
      <c r="Q248" s="253"/>
      <c r="R248" s="253"/>
      <c r="S248" s="253"/>
      <c r="T248" s="25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5" t="s">
        <v>162</v>
      </c>
      <c r="AU248" s="255" t="s">
        <v>87</v>
      </c>
      <c r="AV248" s="13" t="s">
        <v>87</v>
      </c>
      <c r="AW248" s="13" t="s">
        <v>34</v>
      </c>
      <c r="AX248" s="13" t="s">
        <v>83</v>
      </c>
      <c r="AY248" s="255" t="s">
        <v>152</v>
      </c>
    </row>
    <row r="249" spans="1:65" s="2" customFormat="1" ht="16.5" customHeight="1">
      <c r="A249" s="38"/>
      <c r="B249" s="39"/>
      <c r="C249" s="226" t="s">
        <v>368</v>
      </c>
      <c r="D249" s="226" t="s">
        <v>154</v>
      </c>
      <c r="E249" s="227" t="s">
        <v>369</v>
      </c>
      <c r="F249" s="228" t="s">
        <v>370</v>
      </c>
      <c r="G249" s="229" t="s">
        <v>371</v>
      </c>
      <c r="H249" s="230">
        <v>1</v>
      </c>
      <c r="I249" s="231"/>
      <c r="J249" s="232">
        <f>ROUND(I249*H249,2)</f>
        <v>0</v>
      </c>
      <c r="K249" s="228" t="s">
        <v>1</v>
      </c>
      <c r="L249" s="44"/>
      <c r="M249" s="233" t="s">
        <v>1</v>
      </c>
      <c r="N249" s="234" t="s">
        <v>43</v>
      </c>
      <c r="O249" s="91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7" t="s">
        <v>93</v>
      </c>
      <c r="AT249" s="237" t="s">
        <v>154</v>
      </c>
      <c r="AU249" s="237" t="s">
        <v>87</v>
      </c>
      <c r="AY249" s="17" t="s">
        <v>152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7" t="s">
        <v>83</v>
      </c>
      <c r="BK249" s="238">
        <f>ROUND(I249*H249,2)</f>
        <v>0</v>
      </c>
      <c r="BL249" s="17" t="s">
        <v>93</v>
      </c>
      <c r="BM249" s="237" t="s">
        <v>372</v>
      </c>
    </row>
    <row r="250" spans="1:63" s="12" customFormat="1" ht="22.8" customHeight="1">
      <c r="A250" s="12"/>
      <c r="B250" s="210"/>
      <c r="C250" s="211"/>
      <c r="D250" s="212" t="s">
        <v>77</v>
      </c>
      <c r="E250" s="224" t="s">
        <v>373</v>
      </c>
      <c r="F250" s="224" t="s">
        <v>374</v>
      </c>
      <c r="G250" s="211"/>
      <c r="H250" s="211"/>
      <c r="I250" s="214"/>
      <c r="J250" s="225">
        <f>BK250</f>
        <v>0</v>
      </c>
      <c r="K250" s="211"/>
      <c r="L250" s="216"/>
      <c r="M250" s="217"/>
      <c r="N250" s="218"/>
      <c r="O250" s="218"/>
      <c r="P250" s="219">
        <f>SUM(P251:P252)</f>
        <v>0</v>
      </c>
      <c r="Q250" s="218"/>
      <c r="R250" s="219">
        <f>SUM(R251:R252)</f>
        <v>0</v>
      </c>
      <c r="S250" s="218"/>
      <c r="T250" s="220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1" t="s">
        <v>83</v>
      </c>
      <c r="AT250" s="222" t="s">
        <v>77</v>
      </c>
      <c r="AU250" s="222" t="s">
        <v>83</v>
      </c>
      <c r="AY250" s="221" t="s">
        <v>152</v>
      </c>
      <c r="BK250" s="223">
        <f>SUM(BK251:BK252)</f>
        <v>0</v>
      </c>
    </row>
    <row r="251" spans="1:65" s="2" customFormat="1" ht="24.15" customHeight="1">
      <c r="A251" s="38"/>
      <c r="B251" s="39"/>
      <c r="C251" s="226" t="s">
        <v>375</v>
      </c>
      <c r="D251" s="226" t="s">
        <v>154</v>
      </c>
      <c r="E251" s="227" t="s">
        <v>376</v>
      </c>
      <c r="F251" s="228" t="s">
        <v>377</v>
      </c>
      <c r="G251" s="229" t="s">
        <v>180</v>
      </c>
      <c r="H251" s="230">
        <v>4885.201</v>
      </c>
      <c r="I251" s="231"/>
      <c r="J251" s="232">
        <f>ROUND(I251*H251,2)</f>
        <v>0</v>
      </c>
      <c r="K251" s="228" t="s">
        <v>158</v>
      </c>
      <c r="L251" s="44"/>
      <c r="M251" s="233" t="s">
        <v>1</v>
      </c>
      <c r="N251" s="234" t="s">
        <v>43</v>
      </c>
      <c r="O251" s="91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93</v>
      </c>
      <c r="AT251" s="237" t="s">
        <v>154</v>
      </c>
      <c r="AU251" s="237" t="s">
        <v>87</v>
      </c>
      <c r="AY251" s="17" t="s">
        <v>152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83</v>
      </c>
      <c r="BK251" s="238">
        <f>ROUND(I251*H251,2)</f>
        <v>0</v>
      </c>
      <c r="BL251" s="17" t="s">
        <v>93</v>
      </c>
      <c r="BM251" s="237" t="s">
        <v>378</v>
      </c>
    </row>
    <row r="252" spans="1:47" s="2" customFormat="1" ht="12">
      <c r="A252" s="38"/>
      <c r="B252" s="39"/>
      <c r="C252" s="40"/>
      <c r="D252" s="239" t="s">
        <v>160</v>
      </c>
      <c r="E252" s="40"/>
      <c r="F252" s="240" t="s">
        <v>379</v>
      </c>
      <c r="G252" s="40"/>
      <c r="H252" s="40"/>
      <c r="I252" s="241"/>
      <c r="J252" s="40"/>
      <c r="K252" s="40"/>
      <c r="L252" s="44"/>
      <c r="M252" s="288"/>
      <c r="N252" s="289"/>
      <c r="O252" s="290"/>
      <c r="P252" s="290"/>
      <c r="Q252" s="290"/>
      <c r="R252" s="290"/>
      <c r="S252" s="290"/>
      <c r="T252" s="291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160</v>
      </c>
      <c r="AU252" s="17" t="s">
        <v>87</v>
      </c>
    </row>
    <row r="253" spans="1:31" s="2" customFormat="1" ht="6.95" customHeight="1">
      <c r="A253" s="38"/>
      <c r="B253" s="66"/>
      <c r="C253" s="67"/>
      <c r="D253" s="67"/>
      <c r="E253" s="67"/>
      <c r="F253" s="67"/>
      <c r="G253" s="67"/>
      <c r="H253" s="67"/>
      <c r="I253" s="67"/>
      <c r="J253" s="67"/>
      <c r="K253" s="67"/>
      <c r="L253" s="44"/>
      <c r="M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</row>
  </sheetData>
  <sheetProtection password="CC35" sheet="1" objects="1" scenarios="1" formatColumns="0" formatRows="0" autoFilter="0"/>
  <autoFilter ref="C122:K25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hyperlinks>
    <hyperlink ref="F127" r:id="rId1" display="https://podminky.urs.cz/item/CS_URS_2022_02/121151123"/>
    <hyperlink ref="F130" r:id="rId2" display="https://podminky.urs.cz/item/CS_URS_2022_02/122251105"/>
    <hyperlink ref="F135" r:id="rId3" display="https://podminky.urs.cz/item/CS_URS_2022_02/122251405"/>
    <hyperlink ref="F156" r:id="rId4" display="https://podminky.urs.cz/item/CS_URS_2022_02/162251102"/>
    <hyperlink ref="F161" r:id="rId5" display="https://podminky.urs.cz/item/CS_URS_2022_02/167151111"/>
    <hyperlink ref="F164" r:id="rId6" display="https://podminky.urs.cz/item/CS_URS_2022_02/173153101"/>
    <hyperlink ref="F167" r:id="rId7" display="https://podminky.urs.cz/item/CS_URS_2022_02/181351113"/>
    <hyperlink ref="F170" r:id="rId8" display="https://podminky.urs.cz/item/CS_URS_2022_02/181451311"/>
    <hyperlink ref="F175" r:id="rId9" display="https://podminky.urs.cz/item/CS_URS_2022_02/181451312"/>
    <hyperlink ref="F182" r:id="rId10" display="https://podminky.urs.cz/item/CS_URS_2022_02/181951112"/>
    <hyperlink ref="F185" r:id="rId11" display="https://podminky.urs.cz/item/CS_URS_2022_02/182251101"/>
    <hyperlink ref="F190" r:id="rId12" display="https://podminky.urs.cz/item/CS_URS_2022_02/182351133"/>
    <hyperlink ref="F196" r:id="rId13" display="https://podminky.urs.cz/item/CS_URS_2022_02/211561111"/>
    <hyperlink ref="F199" r:id="rId14" display="https://podminky.urs.cz/item/CS_URS_2022_02/211571112"/>
    <hyperlink ref="F202" r:id="rId15" display="https://podminky.urs.cz/item/CS_URS_2022_02/212755218"/>
    <hyperlink ref="F206" r:id="rId16" display="https://podminky.urs.cz/item/CS_URS_2022_02/451571212"/>
    <hyperlink ref="F209" r:id="rId17" display="https://podminky.urs.cz/item/CS_URS_2022_02/457971121"/>
    <hyperlink ref="F214" r:id="rId18" display="https://podminky.urs.cz/item/CS_URS_2022_02/457979112"/>
    <hyperlink ref="F217" r:id="rId19" display="https://podminky.urs.cz/item/CS_URS_2022_02/462511270"/>
    <hyperlink ref="F220" r:id="rId20" display="https://podminky.urs.cz/item/CS_URS_2022_02/462511370"/>
    <hyperlink ref="F223" r:id="rId21" display="https://podminky.urs.cz/item/CS_URS_2022_02/463212111"/>
    <hyperlink ref="F226" r:id="rId22" display="https://podminky.urs.cz/item/CS_URS_2022_02/463212191"/>
    <hyperlink ref="F229" r:id="rId23" display="https://podminky.urs.cz/item/CS_URS_2022_02/464531112"/>
    <hyperlink ref="F235" r:id="rId24" display="https://podminky.urs.cz/item/CS_URS_2022_02/564871116"/>
    <hyperlink ref="F239" r:id="rId25" display="https://podminky.urs.cz/item/CS_URS_2022_02/895270001"/>
    <hyperlink ref="F242" r:id="rId26" display="https://podminky.urs.cz/item/CS_URS_2022_02/895611111"/>
    <hyperlink ref="F247" r:id="rId27" display="https://podminky.urs.cz/item/CS_URS_2022_02/899713111"/>
    <hyperlink ref="F252" r:id="rId28" display="https://podminky.urs.cz/item/CS_URS_2022_02/99832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121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VN Skalice - rekonstrukce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380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29. 9. 2022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54"/>
      <c r="B27" s="155"/>
      <c r="C27" s="154"/>
      <c r="D27" s="154"/>
      <c r="E27" s="156" t="s">
        <v>124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38</v>
      </c>
      <c r="E30" s="38"/>
      <c r="F30" s="38"/>
      <c r="G30" s="38"/>
      <c r="H30" s="38"/>
      <c r="I30" s="38"/>
      <c r="J30" s="160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40</v>
      </c>
      <c r="G32" s="38"/>
      <c r="H32" s="38"/>
      <c r="I32" s="161" t="s">
        <v>39</v>
      </c>
      <c r="J32" s="161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42</v>
      </c>
      <c r="E33" s="150" t="s">
        <v>43</v>
      </c>
      <c r="F33" s="163">
        <f>ROUND((SUM(BE122:BE180)),2)</f>
        <v>0</v>
      </c>
      <c r="G33" s="38"/>
      <c r="H33" s="38"/>
      <c r="I33" s="164">
        <v>0.21</v>
      </c>
      <c r="J33" s="163">
        <f>ROUND(((SUM(BE122:BE180))*I33),2)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44</v>
      </c>
      <c r="F34" s="163">
        <f>ROUND((SUM(BF122:BF180)),2)</f>
        <v>0</v>
      </c>
      <c r="G34" s="38"/>
      <c r="H34" s="38"/>
      <c r="I34" s="164">
        <v>0.15</v>
      </c>
      <c r="J34" s="163">
        <f>ROUND(((SUM(BF122:BF180))*I34),2)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45</v>
      </c>
      <c r="F35" s="163">
        <f>ROUND((SUM(BG122:BG180)),2)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46</v>
      </c>
      <c r="F36" s="163">
        <f>ROUND((SUM(BH122:BH180)),2)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ROUND((SUM(BI122:BI180)),2)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48</v>
      </c>
      <c r="E39" s="167"/>
      <c r="F39" s="167"/>
      <c r="G39" s="168" t="s">
        <v>49</v>
      </c>
      <c r="H39" s="169" t="s">
        <v>50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VN Skalice - rekonstrukce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2 - SO 01.2 Výpustný objekt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Sebranice u Boskovic, Skalice n. Svitavou</v>
      </c>
      <c r="G89" s="40"/>
      <c r="H89" s="40"/>
      <c r="I89" s="32" t="s">
        <v>24</v>
      </c>
      <c r="J89" s="79" t="str">
        <f>IF(J12="","",J12)</f>
        <v>29. 9. 2022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Moravy,s.p., Dřevařská 11, 602 00 Brno</v>
      </c>
      <c r="G91" s="40"/>
      <c r="H91" s="40"/>
      <c r="I91" s="32" t="s">
        <v>32</v>
      </c>
      <c r="J91" s="36" t="str">
        <f>E21</f>
        <v>Šindlar s.r.o., Na Brně 372/2a,500 06 Hradec Král.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Jakub Kološ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126</v>
      </c>
      <c r="D94" s="185"/>
      <c r="E94" s="185"/>
      <c r="F94" s="185"/>
      <c r="G94" s="185"/>
      <c r="H94" s="185"/>
      <c r="I94" s="185"/>
      <c r="J94" s="186" t="s">
        <v>127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128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129</v>
      </c>
    </row>
    <row r="97" spans="1:31" s="9" customFormat="1" ht="24.95" customHeight="1">
      <c r="A97" s="9"/>
      <c r="B97" s="188"/>
      <c r="C97" s="189"/>
      <c r="D97" s="190" t="s">
        <v>130</v>
      </c>
      <c r="E97" s="191"/>
      <c r="F97" s="191"/>
      <c r="G97" s="191"/>
      <c r="H97" s="191"/>
      <c r="I97" s="191"/>
      <c r="J97" s="192">
        <f>J123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131</v>
      </c>
      <c r="E98" s="196"/>
      <c r="F98" s="196"/>
      <c r="G98" s="196"/>
      <c r="H98" s="196"/>
      <c r="I98" s="196"/>
      <c r="J98" s="197">
        <f>J124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132</v>
      </c>
      <c r="E99" s="196"/>
      <c r="F99" s="196"/>
      <c r="G99" s="196"/>
      <c r="H99" s="196"/>
      <c r="I99" s="196"/>
      <c r="J99" s="197">
        <f>J141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381</v>
      </c>
      <c r="E100" s="196"/>
      <c r="F100" s="196"/>
      <c r="G100" s="196"/>
      <c r="H100" s="196"/>
      <c r="I100" s="196"/>
      <c r="J100" s="197">
        <f>J145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133</v>
      </c>
      <c r="E101" s="196"/>
      <c r="F101" s="196"/>
      <c r="G101" s="196"/>
      <c r="H101" s="196"/>
      <c r="I101" s="196"/>
      <c r="J101" s="197">
        <f>J163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382</v>
      </c>
      <c r="E102" s="196"/>
      <c r="F102" s="196"/>
      <c r="G102" s="196"/>
      <c r="H102" s="196"/>
      <c r="I102" s="196"/>
      <c r="J102" s="197">
        <f>J170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137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3" t="str">
        <f>E7</f>
        <v>VN Skalice - rekonstrukce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2 - SO 01.2 Výpustný objekt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22</v>
      </c>
      <c r="D116" s="40"/>
      <c r="E116" s="40"/>
      <c r="F116" s="27" t="str">
        <f>F12</f>
        <v>Sebranice u Boskovic, Skalice n. Svitavou</v>
      </c>
      <c r="G116" s="40"/>
      <c r="H116" s="40"/>
      <c r="I116" s="32" t="s">
        <v>24</v>
      </c>
      <c r="J116" s="79" t="str">
        <f>IF(J12="","",J12)</f>
        <v>29. 9. 2022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0.05" customHeight="1">
      <c r="A118" s="38"/>
      <c r="B118" s="39"/>
      <c r="C118" s="32" t="s">
        <v>26</v>
      </c>
      <c r="D118" s="40"/>
      <c r="E118" s="40"/>
      <c r="F118" s="27" t="str">
        <f>E15</f>
        <v>Povodí Moravy,s.p., Dřevařská 11, 602 00 Brno</v>
      </c>
      <c r="G118" s="40"/>
      <c r="H118" s="40"/>
      <c r="I118" s="32" t="s">
        <v>32</v>
      </c>
      <c r="J118" s="36" t="str">
        <f>E21</f>
        <v>Šindlar s.r.o., Na Brně 372/2a,500 06 Hradec Král.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30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>Ing. Jakub Kološ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138</v>
      </c>
      <c r="D121" s="202" t="s">
        <v>63</v>
      </c>
      <c r="E121" s="202" t="s">
        <v>59</v>
      </c>
      <c r="F121" s="202" t="s">
        <v>60</v>
      </c>
      <c r="G121" s="202" t="s">
        <v>139</v>
      </c>
      <c r="H121" s="202" t="s">
        <v>140</v>
      </c>
      <c r="I121" s="202" t="s">
        <v>141</v>
      </c>
      <c r="J121" s="202" t="s">
        <v>127</v>
      </c>
      <c r="K121" s="203" t="s">
        <v>142</v>
      </c>
      <c r="L121" s="204"/>
      <c r="M121" s="100" t="s">
        <v>1</v>
      </c>
      <c r="N121" s="101" t="s">
        <v>42</v>
      </c>
      <c r="O121" s="101" t="s">
        <v>143</v>
      </c>
      <c r="P121" s="101" t="s">
        <v>144</v>
      </c>
      <c r="Q121" s="101" t="s">
        <v>145</v>
      </c>
      <c r="R121" s="101" t="s">
        <v>146</v>
      </c>
      <c r="S121" s="101" t="s">
        <v>147</v>
      </c>
      <c r="T121" s="102" t="s">
        <v>148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149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129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77</v>
      </c>
      <c r="E123" s="213" t="s">
        <v>150</v>
      </c>
      <c r="F123" s="213" t="s">
        <v>151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P124+P141+P145+P163+P170</f>
        <v>0</v>
      </c>
      <c r="Q123" s="218"/>
      <c r="R123" s="219">
        <f>R124+R141+R145+R163+R170</f>
        <v>0</v>
      </c>
      <c r="S123" s="218"/>
      <c r="T123" s="220">
        <f>T124+T141+T145+T163+T170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77</v>
      </c>
      <c r="AU123" s="222" t="s">
        <v>78</v>
      </c>
      <c r="AY123" s="221" t="s">
        <v>152</v>
      </c>
      <c r="BK123" s="223">
        <f>BK124+BK141+BK145+BK163+BK170</f>
        <v>0</v>
      </c>
    </row>
    <row r="124" spans="1:63" s="12" customFormat="1" ht="22.8" customHeight="1">
      <c r="A124" s="12"/>
      <c r="B124" s="210"/>
      <c r="C124" s="211"/>
      <c r="D124" s="212" t="s">
        <v>77</v>
      </c>
      <c r="E124" s="224" t="s">
        <v>83</v>
      </c>
      <c r="F124" s="224" t="s">
        <v>153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SUM(P125:P140)</f>
        <v>0</v>
      </c>
      <c r="Q124" s="218"/>
      <c r="R124" s="219">
        <f>SUM(R125:R140)</f>
        <v>0</v>
      </c>
      <c r="S124" s="218"/>
      <c r="T124" s="220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77</v>
      </c>
      <c r="AU124" s="222" t="s">
        <v>83</v>
      </c>
      <c r="AY124" s="221" t="s">
        <v>152</v>
      </c>
      <c r="BK124" s="223">
        <f>SUM(BK125:BK140)</f>
        <v>0</v>
      </c>
    </row>
    <row r="125" spans="1:65" s="2" customFormat="1" ht="55.5" customHeight="1">
      <c r="A125" s="38"/>
      <c r="B125" s="39"/>
      <c r="C125" s="226" t="s">
        <v>83</v>
      </c>
      <c r="D125" s="226" t="s">
        <v>154</v>
      </c>
      <c r="E125" s="227" t="s">
        <v>383</v>
      </c>
      <c r="F125" s="228" t="s">
        <v>384</v>
      </c>
      <c r="G125" s="229" t="s">
        <v>166</v>
      </c>
      <c r="H125" s="230">
        <v>31</v>
      </c>
      <c r="I125" s="231"/>
      <c r="J125" s="232">
        <f>ROUND(I125*H125,2)</f>
        <v>0</v>
      </c>
      <c r="K125" s="228" t="s">
        <v>158</v>
      </c>
      <c r="L125" s="44"/>
      <c r="M125" s="233" t="s">
        <v>1</v>
      </c>
      <c r="N125" s="234" t="s">
        <v>43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93</v>
      </c>
      <c r="AT125" s="237" t="s">
        <v>154</v>
      </c>
      <c r="AU125" s="237" t="s">
        <v>87</v>
      </c>
      <c r="AY125" s="17" t="s">
        <v>152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93</v>
      </c>
      <c r="BM125" s="237" t="s">
        <v>385</v>
      </c>
    </row>
    <row r="126" spans="1:47" s="2" customFormat="1" ht="12">
      <c r="A126" s="38"/>
      <c r="B126" s="39"/>
      <c r="C126" s="40"/>
      <c r="D126" s="239" t="s">
        <v>160</v>
      </c>
      <c r="E126" s="40"/>
      <c r="F126" s="240" t="s">
        <v>386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160</v>
      </c>
      <c r="AU126" s="17" t="s">
        <v>87</v>
      </c>
    </row>
    <row r="127" spans="1:51" s="13" customFormat="1" ht="12">
      <c r="A127" s="13"/>
      <c r="B127" s="244"/>
      <c r="C127" s="245"/>
      <c r="D127" s="246" t="s">
        <v>162</v>
      </c>
      <c r="E127" s="247" t="s">
        <v>1</v>
      </c>
      <c r="F127" s="248" t="s">
        <v>387</v>
      </c>
      <c r="G127" s="245"/>
      <c r="H127" s="249">
        <v>3</v>
      </c>
      <c r="I127" s="250"/>
      <c r="J127" s="245"/>
      <c r="K127" s="245"/>
      <c r="L127" s="251"/>
      <c r="M127" s="252"/>
      <c r="N127" s="253"/>
      <c r="O127" s="253"/>
      <c r="P127" s="253"/>
      <c r="Q127" s="253"/>
      <c r="R127" s="253"/>
      <c r="S127" s="253"/>
      <c r="T127" s="25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5" t="s">
        <v>162</v>
      </c>
      <c r="AU127" s="255" t="s">
        <v>87</v>
      </c>
      <c r="AV127" s="13" t="s">
        <v>87</v>
      </c>
      <c r="AW127" s="13" t="s">
        <v>34</v>
      </c>
      <c r="AX127" s="13" t="s">
        <v>78</v>
      </c>
      <c r="AY127" s="255" t="s">
        <v>152</v>
      </c>
    </row>
    <row r="128" spans="1:51" s="13" customFormat="1" ht="12">
      <c r="A128" s="13"/>
      <c r="B128" s="244"/>
      <c r="C128" s="245"/>
      <c r="D128" s="246" t="s">
        <v>162</v>
      </c>
      <c r="E128" s="247" t="s">
        <v>1</v>
      </c>
      <c r="F128" s="248" t="s">
        <v>388</v>
      </c>
      <c r="G128" s="245"/>
      <c r="H128" s="249">
        <v>28</v>
      </c>
      <c r="I128" s="250"/>
      <c r="J128" s="245"/>
      <c r="K128" s="245"/>
      <c r="L128" s="251"/>
      <c r="M128" s="252"/>
      <c r="N128" s="253"/>
      <c r="O128" s="253"/>
      <c r="P128" s="253"/>
      <c r="Q128" s="253"/>
      <c r="R128" s="253"/>
      <c r="S128" s="253"/>
      <c r="T128" s="25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5" t="s">
        <v>162</v>
      </c>
      <c r="AU128" s="255" t="s">
        <v>87</v>
      </c>
      <c r="AV128" s="13" t="s">
        <v>87</v>
      </c>
      <c r="AW128" s="13" t="s">
        <v>34</v>
      </c>
      <c r="AX128" s="13" t="s">
        <v>78</v>
      </c>
      <c r="AY128" s="255" t="s">
        <v>152</v>
      </c>
    </row>
    <row r="129" spans="1:51" s="14" customFormat="1" ht="12">
      <c r="A129" s="14"/>
      <c r="B129" s="256"/>
      <c r="C129" s="257"/>
      <c r="D129" s="246" t="s">
        <v>162</v>
      </c>
      <c r="E129" s="258" t="s">
        <v>1</v>
      </c>
      <c r="F129" s="259" t="s">
        <v>171</v>
      </c>
      <c r="G129" s="257"/>
      <c r="H129" s="260">
        <v>31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6" t="s">
        <v>162</v>
      </c>
      <c r="AU129" s="266" t="s">
        <v>87</v>
      </c>
      <c r="AV129" s="14" t="s">
        <v>93</v>
      </c>
      <c r="AW129" s="14" t="s">
        <v>34</v>
      </c>
      <c r="AX129" s="14" t="s">
        <v>83</v>
      </c>
      <c r="AY129" s="266" t="s">
        <v>152</v>
      </c>
    </row>
    <row r="130" spans="1:65" s="2" customFormat="1" ht="44.25" customHeight="1">
      <c r="A130" s="38"/>
      <c r="B130" s="39"/>
      <c r="C130" s="226" t="s">
        <v>87</v>
      </c>
      <c r="D130" s="226" t="s">
        <v>154</v>
      </c>
      <c r="E130" s="227" t="s">
        <v>389</v>
      </c>
      <c r="F130" s="228" t="s">
        <v>390</v>
      </c>
      <c r="G130" s="229" t="s">
        <v>166</v>
      </c>
      <c r="H130" s="230">
        <v>1.83</v>
      </c>
      <c r="I130" s="231"/>
      <c r="J130" s="232">
        <f>ROUND(I130*H130,2)</f>
        <v>0</v>
      </c>
      <c r="K130" s="228" t="s">
        <v>158</v>
      </c>
      <c r="L130" s="44"/>
      <c r="M130" s="233" t="s">
        <v>1</v>
      </c>
      <c r="N130" s="234" t="s">
        <v>43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93</v>
      </c>
      <c r="AT130" s="237" t="s">
        <v>154</v>
      </c>
      <c r="AU130" s="237" t="s">
        <v>87</v>
      </c>
      <c r="AY130" s="17" t="s">
        <v>152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93</v>
      </c>
      <c r="BM130" s="237" t="s">
        <v>391</v>
      </c>
    </row>
    <row r="131" spans="1:47" s="2" customFormat="1" ht="12">
      <c r="A131" s="38"/>
      <c r="B131" s="39"/>
      <c r="C131" s="40"/>
      <c r="D131" s="239" t="s">
        <v>160</v>
      </c>
      <c r="E131" s="40"/>
      <c r="F131" s="240" t="s">
        <v>392</v>
      </c>
      <c r="G131" s="40"/>
      <c r="H131" s="40"/>
      <c r="I131" s="241"/>
      <c r="J131" s="40"/>
      <c r="K131" s="40"/>
      <c r="L131" s="44"/>
      <c r="M131" s="242"/>
      <c r="N131" s="24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160</v>
      </c>
      <c r="AU131" s="17" t="s">
        <v>87</v>
      </c>
    </row>
    <row r="132" spans="1:51" s="13" customFormat="1" ht="12">
      <c r="A132" s="13"/>
      <c r="B132" s="244"/>
      <c r="C132" s="245"/>
      <c r="D132" s="246" t="s">
        <v>162</v>
      </c>
      <c r="E132" s="247" t="s">
        <v>1</v>
      </c>
      <c r="F132" s="248" t="s">
        <v>393</v>
      </c>
      <c r="G132" s="245"/>
      <c r="H132" s="249">
        <v>1.83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162</v>
      </c>
      <c r="AU132" s="255" t="s">
        <v>87</v>
      </c>
      <c r="AV132" s="13" t="s">
        <v>87</v>
      </c>
      <c r="AW132" s="13" t="s">
        <v>34</v>
      </c>
      <c r="AX132" s="13" t="s">
        <v>83</v>
      </c>
      <c r="AY132" s="255" t="s">
        <v>152</v>
      </c>
    </row>
    <row r="133" spans="1:65" s="2" customFormat="1" ht="33" customHeight="1">
      <c r="A133" s="38"/>
      <c r="B133" s="39"/>
      <c r="C133" s="226" t="s">
        <v>90</v>
      </c>
      <c r="D133" s="226" t="s">
        <v>154</v>
      </c>
      <c r="E133" s="227" t="s">
        <v>194</v>
      </c>
      <c r="F133" s="228" t="s">
        <v>394</v>
      </c>
      <c r="G133" s="229" t="s">
        <v>180</v>
      </c>
      <c r="H133" s="230">
        <v>3.294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43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93</v>
      </c>
      <c r="AT133" s="237" t="s">
        <v>154</v>
      </c>
      <c r="AU133" s="237" t="s">
        <v>87</v>
      </c>
      <c r="AY133" s="17" t="s">
        <v>152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93</v>
      </c>
      <c r="BM133" s="237" t="s">
        <v>395</v>
      </c>
    </row>
    <row r="134" spans="1:47" s="2" customFormat="1" ht="12">
      <c r="A134" s="38"/>
      <c r="B134" s="39"/>
      <c r="C134" s="40"/>
      <c r="D134" s="246" t="s">
        <v>197</v>
      </c>
      <c r="E134" s="40"/>
      <c r="F134" s="287" t="s">
        <v>198</v>
      </c>
      <c r="G134" s="40"/>
      <c r="H134" s="40"/>
      <c r="I134" s="241"/>
      <c r="J134" s="40"/>
      <c r="K134" s="40"/>
      <c r="L134" s="44"/>
      <c r="M134" s="242"/>
      <c r="N134" s="24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197</v>
      </c>
      <c r="AU134" s="17" t="s">
        <v>87</v>
      </c>
    </row>
    <row r="135" spans="1:51" s="15" customFormat="1" ht="12">
      <c r="A135" s="15"/>
      <c r="B135" s="277"/>
      <c r="C135" s="278"/>
      <c r="D135" s="246" t="s">
        <v>162</v>
      </c>
      <c r="E135" s="279" t="s">
        <v>1</v>
      </c>
      <c r="F135" s="280" t="s">
        <v>396</v>
      </c>
      <c r="G135" s="278"/>
      <c r="H135" s="279" t="s">
        <v>1</v>
      </c>
      <c r="I135" s="281"/>
      <c r="J135" s="278"/>
      <c r="K135" s="278"/>
      <c r="L135" s="282"/>
      <c r="M135" s="283"/>
      <c r="N135" s="284"/>
      <c r="O135" s="284"/>
      <c r="P135" s="284"/>
      <c r="Q135" s="284"/>
      <c r="R135" s="284"/>
      <c r="S135" s="284"/>
      <c r="T135" s="28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86" t="s">
        <v>162</v>
      </c>
      <c r="AU135" s="286" t="s">
        <v>87</v>
      </c>
      <c r="AV135" s="15" t="s">
        <v>83</v>
      </c>
      <c r="AW135" s="15" t="s">
        <v>34</v>
      </c>
      <c r="AX135" s="15" t="s">
        <v>78</v>
      </c>
      <c r="AY135" s="286" t="s">
        <v>152</v>
      </c>
    </row>
    <row r="136" spans="1:51" s="15" customFormat="1" ht="12">
      <c r="A136" s="15"/>
      <c r="B136" s="277"/>
      <c r="C136" s="278"/>
      <c r="D136" s="246" t="s">
        <v>162</v>
      </c>
      <c r="E136" s="279" t="s">
        <v>1</v>
      </c>
      <c r="F136" s="280" t="s">
        <v>200</v>
      </c>
      <c r="G136" s="278"/>
      <c r="H136" s="279" t="s">
        <v>1</v>
      </c>
      <c r="I136" s="281"/>
      <c r="J136" s="278"/>
      <c r="K136" s="278"/>
      <c r="L136" s="282"/>
      <c r="M136" s="283"/>
      <c r="N136" s="284"/>
      <c r="O136" s="284"/>
      <c r="P136" s="284"/>
      <c r="Q136" s="284"/>
      <c r="R136" s="284"/>
      <c r="S136" s="284"/>
      <c r="T136" s="28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6" t="s">
        <v>162</v>
      </c>
      <c r="AU136" s="286" t="s">
        <v>87</v>
      </c>
      <c r="AV136" s="15" t="s">
        <v>83</v>
      </c>
      <c r="AW136" s="15" t="s">
        <v>34</v>
      </c>
      <c r="AX136" s="15" t="s">
        <v>78</v>
      </c>
      <c r="AY136" s="286" t="s">
        <v>152</v>
      </c>
    </row>
    <row r="137" spans="1:51" s="13" customFormat="1" ht="12">
      <c r="A137" s="13"/>
      <c r="B137" s="244"/>
      <c r="C137" s="245"/>
      <c r="D137" s="246" t="s">
        <v>162</v>
      </c>
      <c r="E137" s="247" t="s">
        <v>1</v>
      </c>
      <c r="F137" s="248" t="s">
        <v>397</v>
      </c>
      <c r="G137" s="245"/>
      <c r="H137" s="249">
        <v>3.294</v>
      </c>
      <c r="I137" s="250"/>
      <c r="J137" s="245"/>
      <c r="K137" s="245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162</v>
      </c>
      <c r="AU137" s="255" t="s">
        <v>87</v>
      </c>
      <c r="AV137" s="13" t="s">
        <v>87</v>
      </c>
      <c r="AW137" s="13" t="s">
        <v>34</v>
      </c>
      <c r="AX137" s="13" t="s">
        <v>83</v>
      </c>
      <c r="AY137" s="255" t="s">
        <v>152</v>
      </c>
    </row>
    <row r="138" spans="1:65" s="2" customFormat="1" ht="16.5" customHeight="1">
      <c r="A138" s="38"/>
      <c r="B138" s="39"/>
      <c r="C138" s="226" t="s">
        <v>93</v>
      </c>
      <c r="D138" s="226" t="s">
        <v>154</v>
      </c>
      <c r="E138" s="227" t="s">
        <v>398</v>
      </c>
      <c r="F138" s="228" t="s">
        <v>399</v>
      </c>
      <c r="G138" s="229" t="s">
        <v>180</v>
      </c>
      <c r="H138" s="230">
        <v>68.2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43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93</v>
      </c>
      <c r="AT138" s="237" t="s">
        <v>154</v>
      </c>
      <c r="AU138" s="237" t="s">
        <v>87</v>
      </c>
      <c r="AY138" s="17" t="s">
        <v>152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93</v>
      </c>
      <c r="BM138" s="237" t="s">
        <v>400</v>
      </c>
    </row>
    <row r="139" spans="1:47" s="2" customFormat="1" ht="12">
      <c r="A139" s="38"/>
      <c r="B139" s="39"/>
      <c r="C139" s="40"/>
      <c r="D139" s="246" t="s">
        <v>197</v>
      </c>
      <c r="E139" s="40"/>
      <c r="F139" s="287" t="s">
        <v>401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197</v>
      </c>
      <c r="AU139" s="17" t="s">
        <v>87</v>
      </c>
    </row>
    <row r="140" spans="1:51" s="13" customFormat="1" ht="12">
      <c r="A140" s="13"/>
      <c r="B140" s="244"/>
      <c r="C140" s="245"/>
      <c r="D140" s="246" t="s">
        <v>162</v>
      </c>
      <c r="E140" s="247" t="s">
        <v>1</v>
      </c>
      <c r="F140" s="248" t="s">
        <v>402</v>
      </c>
      <c r="G140" s="245"/>
      <c r="H140" s="249">
        <v>68.2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162</v>
      </c>
      <c r="AU140" s="255" t="s">
        <v>87</v>
      </c>
      <c r="AV140" s="13" t="s">
        <v>87</v>
      </c>
      <c r="AW140" s="13" t="s">
        <v>34</v>
      </c>
      <c r="AX140" s="13" t="s">
        <v>83</v>
      </c>
      <c r="AY140" s="255" t="s">
        <v>152</v>
      </c>
    </row>
    <row r="141" spans="1:63" s="12" customFormat="1" ht="22.8" customHeight="1">
      <c r="A141" s="12"/>
      <c r="B141" s="210"/>
      <c r="C141" s="211"/>
      <c r="D141" s="212" t="s">
        <v>77</v>
      </c>
      <c r="E141" s="224" t="s">
        <v>87</v>
      </c>
      <c r="F141" s="224" t="s">
        <v>262</v>
      </c>
      <c r="G141" s="211"/>
      <c r="H141" s="211"/>
      <c r="I141" s="214"/>
      <c r="J141" s="225">
        <f>BK141</f>
        <v>0</v>
      </c>
      <c r="K141" s="211"/>
      <c r="L141" s="216"/>
      <c r="M141" s="217"/>
      <c r="N141" s="218"/>
      <c r="O141" s="218"/>
      <c r="P141" s="219">
        <f>SUM(P142:P144)</f>
        <v>0</v>
      </c>
      <c r="Q141" s="218"/>
      <c r="R141" s="219">
        <f>SUM(R142:R144)</f>
        <v>0</v>
      </c>
      <c r="S141" s="218"/>
      <c r="T141" s="220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83</v>
      </c>
      <c r="AT141" s="222" t="s">
        <v>77</v>
      </c>
      <c r="AU141" s="222" t="s">
        <v>83</v>
      </c>
      <c r="AY141" s="221" t="s">
        <v>152</v>
      </c>
      <c r="BK141" s="223">
        <f>SUM(BK142:BK144)</f>
        <v>0</v>
      </c>
    </row>
    <row r="142" spans="1:65" s="2" customFormat="1" ht="33" customHeight="1">
      <c r="A142" s="38"/>
      <c r="B142" s="39"/>
      <c r="C142" s="226" t="s">
        <v>96</v>
      </c>
      <c r="D142" s="226" t="s">
        <v>154</v>
      </c>
      <c r="E142" s="227" t="s">
        <v>403</v>
      </c>
      <c r="F142" s="228" t="s">
        <v>404</v>
      </c>
      <c r="G142" s="229" t="s">
        <v>166</v>
      </c>
      <c r="H142" s="230">
        <v>1.83</v>
      </c>
      <c r="I142" s="231"/>
      <c r="J142" s="232">
        <f>ROUND(I142*H142,2)</f>
        <v>0</v>
      </c>
      <c r="K142" s="228" t="s">
        <v>158</v>
      </c>
      <c r="L142" s="44"/>
      <c r="M142" s="233" t="s">
        <v>1</v>
      </c>
      <c r="N142" s="234" t="s">
        <v>43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93</v>
      </c>
      <c r="AT142" s="237" t="s">
        <v>154</v>
      </c>
      <c r="AU142" s="237" t="s">
        <v>87</v>
      </c>
      <c r="AY142" s="17" t="s">
        <v>152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93</v>
      </c>
      <c r="BM142" s="237" t="s">
        <v>405</v>
      </c>
    </row>
    <row r="143" spans="1:47" s="2" customFormat="1" ht="12">
      <c r="A143" s="38"/>
      <c r="B143" s="39"/>
      <c r="C143" s="40"/>
      <c r="D143" s="239" t="s">
        <v>160</v>
      </c>
      <c r="E143" s="40"/>
      <c r="F143" s="240" t="s">
        <v>406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160</v>
      </c>
      <c r="AU143" s="17" t="s">
        <v>87</v>
      </c>
    </row>
    <row r="144" spans="1:51" s="13" customFormat="1" ht="12">
      <c r="A144" s="13"/>
      <c r="B144" s="244"/>
      <c r="C144" s="245"/>
      <c r="D144" s="246" t="s">
        <v>162</v>
      </c>
      <c r="E144" s="247" t="s">
        <v>1</v>
      </c>
      <c r="F144" s="248" t="s">
        <v>407</v>
      </c>
      <c r="G144" s="245"/>
      <c r="H144" s="249">
        <v>1.83</v>
      </c>
      <c r="I144" s="250"/>
      <c r="J144" s="245"/>
      <c r="K144" s="245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162</v>
      </c>
      <c r="AU144" s="255" t="s">
        <v>87</v>
      </c>
      <c r="AV144" s="13" t="s">
        <v>87</v>
      </c>
      <c r="AW144" s="13" t="s">
        <v>34</v>
      </c>
      <c r="AX144" s="13" t="s">
        <v>83</v>
      </c>
      <c r="AY144" s="255" t="s">
        <v>152</v>
      </c>
    </row>
    <row r="145" spans="1:63" s="12" customFormat="1" ht="22.8" customHeight="1">
      <c r="A145" s="12"/>
      <c r="B145" s="210"/>
      <c r="C145" s="211"/>
      <c r="D145" s="212" t="s">
        <v>77</v>
      </c>
      <c r="E145" s="224" t="s">
        <v>90</v>
      </c>
      <c r="F145" s="224" t="s">
        <v>408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SUM(P146:P162)</f>
        <v>0</v>
      </c>
      <c r="Q145" s="218"/>
      <c r="R145" s="219">
        <f>SUM(R146:R162)</f>
        <v>0</v>
      </c>
      <c r="S145" s="218"/>
      <c r="T145" s="220">
        <f>SUM(T146:T162)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83</v>
      </c>
      <c r="AT145" s="222" t="s">
        <v>77</v>
      </c>
      <c r="AU145" s="222" t="s">
        <v>83</v>
      </c>
      <c r="AY145" s="221" t="s">
        <v>152</v>
      </c>
      <c r="BK145" s="223">
        <f>SUM(BK146:BK162)</f>
        <v>0</v>
      </c>
    </row>
    <row r="146" spans="1:65" s="2" customFormat="1" ht="33" customHeight="1">
      <c r="A146" s="38"/>
      <c r="B146" s="39"/>
      <c r="C146" s="226" t="s">
        <v>99</v>
      </c>
      <c r="D146" s="226" t="s">
        <v>154</v>
      </c>
      <c r="E146" s="227" t="s">
        <v>409</v>
      </c>
      <c r="F146" s="228" t="s">
        <v>410</v>
      </c>
      <c r="G146" s="229" t="s">
        <v>166</v>
      </c>
      <c r="H146" s="230">
        <v>2.5</v>
      </c>
      <c r="I146" s="231"/>
      <c r="J146" s="232">
        <f>ROUND(I146*H146,2)</f>
        <v>0</v>
      </c>
      <c r="K146" s="228" t="s">
        <v>158</v>
      </c>
      <c r="L146" s="44"/>
      <c r="M146" s="233" t="s">
        <v>1</v>
      </c>
      <c r="N146" s="234" t="s">
        <v>43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93</v>
      </c>
      <c r="AT146" s="237" t="s">
        <v>154</v>
      </c>
      <c r="AU146" s="237" t="s">
        <v>87</v>
      </c>
      <c r="AY146" s="17" t="s">
        <v>152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93</v>
      </c>
      <c r="BM146" s="237" t="s">
        <v>411</v>
      </c>
    </row>
    <row r="147" spans="1:47" s="2" customFormat="1" ht="12">
      <c r="A147" s="38"/>
      <c r="B147" s="39"/>
      <c r="C147" s="40"/>
      <c r="D147" s="239" t="s">
        <v>160</v>
      </c>
      <c r="E147" s="40"/>
      <c r="F147" s="240" t="s">
        <v>412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160</v>
      </c>
      <c r="AU147" s="17" t="s">
        <v>87</v>
      </c>
    </row>
    <row r="148" spans="1:51" s="13" customFormat="1" ht="12">
      <c r="A148" s="13"/>
      <c r="B148" s="244"/>
      <c r="C148" s="245"/>
      <c r="D148" s="246" t="s">
        <v>162</v>
      </c>
      <c r="E148" s="247" t="s">
        <v>1</v>
      </c>
      <c r="F148" s="248" t="s">
        <v>413</v>
      </c>
      <c r="G148" s="245"/>
      <c r="H148" s="249">
        <v>2.5</v>
      </c>
      <c r="I148" s="250"/>
      <c r="J148" s="245"/>
      <c r="K148" s="245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162</v>
      </c>
      <c r="AU148" s="255" t="s">
        <v>87</v>
      </c>
      <c r="AV148" s="13" t="s">
        <v>87</v>
      </c>
      <c r="AW148" s="13" t="s">
        <v>34</v>
      </c>
      <c r="AX148" s="13" t="s">
        <v>83</v>
      </c>
      <c r="AY148" s="255" t="s">
        <v>152</v>
      </c>
    </row>
    <row r="149" spans="1:65" s="2" customFormat="1" ht="16.5" customHeight="1">
      <c r="A149" s="38"/>
      <c r="B149" s="39"/>
      <c r="C149" s="267" t="s">
        <v>102</v>
      </c>
      <c r="D149" s="267" t="s">
        <v>177</v>
      </c>
      <c r="E149" s="268" t="s">
        <v>414</v>
      </c>
      <c r="F149" s="269" t="s">
        <v>415</v>
      </c>
      <c r="G149" s="270" t="s">
        <v>351</v>
      </c>
      <c r="H149" s="271">
        <v>1</v>
      </c>
      <c r="I149" s="272"/>
      <c r="J149" s="273">
        <f>ROUND(I149*H149,2)</f>
        <v>0</v>
      </c>
      <c r="K149" s="269" t="s">
        <v>1</v>
      </c>
      <c r="L149" s="274"/>
      <c r="M149" s="275" t="s">
        <v>1</v>
      </c>
      <c r="N149" s="276" t="s">
        <v>43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105</v>
      </c>
      <c r="AT149" s="237" t="s">
        <v>177</v>
      </c>
      <c r="AU149" s="237" t="s">
        <v>87</v>
      </c>
      <c r="AY149" s="17" t="s">
        <v>152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93</v>
      </c>
      <c r="BM149" s="237" t="s">
        <v>416</v>
      </c>
    </row>
    <row r="150" spans="1:51" s="13" customFormat="1" ht="12">
      <c r="A150" s="13"/>
      <c r="B150" s="244"/>
      <c r="C150" s="245"/>
      <c r="D150" s="246" t="s">
        <v>162</v>
      </c>
      <c r="E150" s="247" t="s">
        <v>1</v>
      </c>
      <c r="F150" s="248" t="s">
        <v>83</v>
      </c>
      <c r="G150" s="245"/>
      <c r="H150" s="249">
        <v>1</v>
      </c>
      <c r="I150" s="250"/>
      <c r="J150" s="245"/>
      <c r="K150" s="245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162</v>
      </c>
      <c r="AU150" s="255" t="s">
        <v>87</v>
      </c>
      <c r="AV150" s="13" t="s">
        <v>87</v>
      </c>
      <c r="AW150" s="13" t="s">
        <v>34</v>
      </c>
      <c r="AX150" s="13" t="s">
        <v>83</v>
      </c>
      <c r="AY150" s="255" t="s">
        <v>152</v>
      </c>
    </row>
    <row r="151" spans="1:65" s="2" customFormat="1" ht="76.35" customHeight="1">
      <c r="A151" s="38"/>
      <c r="B151" s="39"/>
      <c r="C151" s="226" t="s">
        <v>105</v>
      </c>
      <c r="D151" s="226" t="s">
        <v>154</v>
      </c>
      <c r="E151" s="227" t="s">
        <v>417</v>
      </c>
      <c r="F151" s="228" t="s">
        <v>418</v>
      </c>
      <c r="G151" s="229" t="s">
        <v>166</v>
      </c>
      <c r="H151" s="230">
        <v>44.33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43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93</v>
      </c>
      <c r="AT151" s="237" t="s">
        <v>154</v>
      </c>
      <c r="AU151" s="237" t="s">
        <v>87</v>
      </c>
      <c r="AY151" s="17" t="s">
        <v>152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93</v>
      </c>
      <c r="BM151" s="237" t="s">
        <v>419</v>
      </c>
    </row>
    <row r="152" spans="1:51" s="13" customFormat="1" ht="12">
      <c r="A152" s="13"/>
      <c r="B152" s="244"/>
      <c r="C152" s="245"/>
      <c r="D152" s="246" t="s">
        <v>162</v>
      </c>
      <c r="E152" s="247" t="s">
        <v>1</v>
      </c>
      <c r="F152" s="248" t="s">
        <v>420</v>
      </c>
      <c r="G152" s="245"/>
      <c r="H152" s="249">
        <v>1.83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162</v>
      </c>
      <c r="AU152" s="255" t="s">
        <v>87</v>
      </c>
      <c r="AV152" s="13" t="s">
        <v>87</v>
      </c>
      <c r="AW152" s="13" t="s">
        <v>34</v>
      </c>
      <c r="AX152" s="13" t="s">
        <v>78</v>
      </c>
      <c r="AY152" s="255" t="s">
        <v>152</v>
      </c>
    </row>
    <row r="153" spans="1:51" s="13" customFormat="1" ht="12">
      <c r="A153" s="13"/>
      <c r="B153" s="244"/>
      <c r="C153" s="245"/>
      <c r="D153" s="246" t="s">
        <v>162</v>
      </c>
      <c r="E153" s="247" t="s">
        <v>1</v>
      </c>
      <c r="F153" s="248" t="s">
        <v>421</v>
      </c>
      <c r="G153" s="245"/>
      <c r="H153" s="249">
        <v>42.5</v>
      </c>
      <c r="I153" s="250"/>
      <c r="J153" s="245"/>
      <c r="K153" s="245"/>
      <c r="L153" s="251"/>
      <c r="M153" s="252"/>
      <c r="N153" s="253"/>
      <c r="O153" s="253"/>
      <c r="P153" s="253"/>
      <c r="Q153" s="253"/>
      <c r="R153" s="253"/>
      <c r="S153" s="253"/>
      <c r="T153" s="25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5" t="s">
        <v>162</v>
      </c>
      <c r="AU153" s="255" t="s">
        <v>87</v>
      </c>
      <c r="AV153" s="13" t="s">
        <v>87</v>
      </c>
      <c r="AW153" s="13" t="s">
        <v>34</v>
      </c>
      <c r="AX153" s="13" t="s">
        <v>78</v>
      </c>
      <c r="AY153" s="255" t="s">
        <v>152</v>
      </c>
    </row>
    <row r="154" spans="1:51" s="14" customFormat="1" ht="12">
      <c r="A154" s="14"/>
      <c r="B154" s="256"/>
      <c r="C154" s="257"/>
      <c r="D154" s="246" t="s">
        <v>162</v>
      </c>
      <c r="E154" s="258" t="s">
        <v>1</v>
      </c>
      <c r="F154" s="259" t="s">
        <v>171</v>
      </c>
      <c r="G154" s="257"/>
      <c r="H154" s="260">
        <v>44.33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6" t="s">
        <v>162</v>
      </c>
      <c r="AU154" s="266" t="s">
        <v>87</v>
      </c>
      <c r="AV154" s="14" t="s">
        <v>93</v>
      </c>
      <c r="AW154" s="14" t="s">
        <v>34</v>
      </c>
      <c r="AX154" s="14" t="s">
        <v>83</v>
      </c>
      <c r="AY154" s="266" t="s">
        <v>152</v>
      </c>
    </row>
    <row r="155" spans="1:65" s="2" customFormat="1" ht="49.05" customHeight="1">
      <c r="A155" s="38"/>
      <c r="B155" s="39"/>
      <c r="C155" s="226" t="s">
        <v>118</v>
      </c>
      <c r="D155" s="226" t="s">
        <v>154</v>
      </c>
      <c r="E155" s="227" t="s">
        <v>422</v>
      </c>
      <c r="F155" s="228" t="s">
        <v>423</v>
      </c>
      <c r="G155" s="229" t="s">
        <v>157</v>
      </c>
      <c r="H155" s="230">
        <v>77.73</v>
      </c>
      <c r="I155" s="231"/>
      <c r="J155" s="232">
        <f>ROUND(I155*H155,2)</f>
        <v>0</v>
      </c>
      <c r="K155" s="228" t="s">
        <v>158</v>
      </c>
      <c r="L155" s="44"/>
      <c r="M155" s="233" t="s">
        <v>1</v>
      </c>
      <c r="N155" s="234" t="s">
        <v>43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93</v>
      </c>
      <c r="AT155" s="237" t="s">
        <v>154</v>
      </c>
      <c r="AU155" s="237" t="s">
        <v>87</v>
      </c>
      <c r="AY155" s="17" t="s">
        <v>152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93</v>
      </c>
      <c r="BM155" s="237" t="s">
        <v>424</v>
      </c>
    </row>
    <row r="156" spans="1:47" s="2" customFormat="1" ht="12">
      <c r="A156" s="38"/>
      <c r="B156" s="39"/>
      <c r="C156" s="40"/>
      <c r="D156" s="239" t="s">
        <v>160</v>
      </c>
      <c r="E156" s="40"/>
      <c r="F156" s="240" t="s">
        <v>425</v>
      </c>
      <c r="G156" s="40"/>
      <c r="H156" s="40"/>
      <c r="I156" s="241"/>
      <c r="J156" s="40"/>
      <c r="K156" s="40"/>
      <c r="L156" s="44"/>
      <c r="M156" s="242"/>
      <c r="N156" s="24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160</v>
      </c>
      <c r="AU156" s="17" t="s">
        <v>87</v>
      </c>
    </row>
    <row r="157" spans="1:51" s="13" customFormat="1" ht="12">
      <c r="A157" s="13"/>
      <c r="B157" s="244"/>
      <c r="C157" s="245"/>
      <c r="D157" s="246" t="s">
        <v>162</v>
      </c>
      <c r="E157" s="247" t="s">
        <v>1</v>
      </c>
      <c r="F157" s="248" t="s">
        <v>426</v>
      </c>
      <c r="G157" s="245"/>
      <c r="H157" s="249">
        <v>3.83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162</v>
      </c>
      <c r="AU157" s="255" t="s">
        <v>87</v>
      </c>
      <c r="AV157" s="13" t="s">
        <v>87</v>
      </c>
      <c r="AW157" s="13" t="s">
        <v>34</v>
      </c>
      <c r="AX157" s="13" t="s">
        <v>78</v>
      </c>
      <c r="AY157" s="255" t="s">
        <v>152</v>
      </c>
    </row>
    <row r="158" spans="1:51" s="13" customFormat="1" ht="12">
      <c r="A158" s="13"/>
      <c r="B158" s="244"/>
      <c r="C158" s="245"/>
      <c r="D158" s="246" t="s">
        <v>162</v>
      </c>
      <c r="E158" s="247" t="s">
        <v>1</v>
      </c>
      <c r="F158" s="248" t="s">
        <v>427</v>
      </c>
      <c r="G158" s="245"/>
      <c r="H158" s="249">
        <v>73.9</v>
      </c>
      <c r="I158" s="250"/>
      <c r="J158" s="245"/>
      <c r="K158" s="245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162</v>
      </c>
      <c r="AU158" s="255" t="s">
        <v>87</v>
      </c>
      <c r="AV158" s="13" t="s">
        <v>87</v>
      </c>
      <c r="AW158" s="13" t="s">
        <v>34</v>
      </c>
      <c r="AX158" s="13" t="s">
        <v>78</v>
      </c>
      <c r="AY158" s="255" t="s">
        <v>152</v>
      </c>
    </row>
    <row r="159" spans="1:51" s="14" customFormat="1" ht="12">
      <c r="A159" s="14"/>
      <c r="B159" s="256"/>
      <c r="C159" s="257"/>
      <c r="D159" s="246" t="s">
        <v>162</v>
      </c>
      <c r="E159" s="258" t="s">
        <v>1</v>
      </c>
      <c r="F159" s="259" t="s">
        <v>171</v>
      </c>
      <c r="G159" s="257"/>
      <c r="H159" s="260">
        <v>77.73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6" t="s">
        <v>162</v>
      </c>
      <c r="AU159" s="266" t="s">
        <v>87</v>
      </c>
      <c r="AV159" s="14" t="s">
        <v>93</v>
      </c>
      <c r="AW159" s="14" t="s">
        <v>34</v>
      </c>
      <c r="AX159" s="14" t="s">
        <v>83</v>
      </c>
      <c r="AY159" s="266" t="s">
        <v>152</v>
      </c>
    </row>
    <row r="160" spans="1:65" s="2" customFormat="1" ht="49.05" customHeight="1">
      <c r="A160" s="38"/>
      <c r="B160" s="39"/>
      <c r="C160" s="226" t="s">
        <v>223</v>
      </c>
      <c r="D160" s="226" t="s">
        <v>154</v>
      </c>
      <c r="E160" s="227" t="s">
        <v>428</v>
      </c>
      <c r="F160" s="228" t="s">
        <v>429</v>
      </c>
      <c r="G160" s="229" t="s">
        <v>157</v>
      </c>
      <c r="H160" s="230">
        <v>77.73</v>
      </c>
      <c r="I160" s="231"/>
      <c r="J160" s="232">
        <f>ROUND(I160*H160,2)</f>
        <v>0</v>
      </c>
      <c r="K160" s="228" t="s">
        <v>158</v>
      </c>
      <c r="L160" s="44"/>
      <c r="M160" s="233" t="s">
        <v>1</v>
      </c>
      <c r="N160" s="234" t="s">
        <v>43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93</v>
      </c>
      <c r="AT160" s="237" t="s">
        <v>154</v>
      </c>
      <c r="AU160" s="237" t="s">
        <v>87</v>
      </c>
      <c r="AY160" s="17" t="s">
        <v>152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93</v>
      </c>
      <c r="BM160" s="237" t="s">
        <v>430</v>
      </c>
    </row>
    <row r="161" spans="1:47" s="2" customFormat="1" ht="12">
      <c r="A161" s="38"/>
      <c r="B161" s="39"/>
      <c r="C161" s="40"/>
      <c r="D161" s="239" t="s">
        <v>160</v>
      </c>
      <c r="E161" s="40"/>
      <c r="F161" s="240" t="s">
        <v>431</v>
      </c>
      <c r="G161" s="40"/>
      <c r="H161" s="40"/>
      <c r="I161" s="241"/>
      <c r="J161" s="40"/>
      <c r="K161" s="40"/>
      <c r="L161" s="44"/>
      <c r="M161" s="242"/>
      <c r="N161" s="24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160</v>
      </c>
      <c r="AU161" s="17" t="s">
        <v>87</v>
      </c>
    </row>
    <row r="162" spans="1:51" s="13" customFormat="1" ht="12">
      <c r="A162" s="13"/>
      <c r="B162" s="244"/>
      <c r="C162" s="245"/>
      <c r="D162" s="246" t="s">
        <v>162</v>
      </c>
      <c r="E162" s="247" t="s">
        <v>1</v>
      </c>
      <c r="F162" s="248" t="s">
        <v>432</v>
      </c>
      <c r="G162" s="245"/>
      <c r="H162" s="249">
        <v>77.73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162</v>
      </c>
      <c r="AU162" s="255" t="s">
        <v>87</v>
      </c>
      <c r="AV162" s="13" t="s">
        <v>87</v>
      </c>
      <c r="AW162" s="13" t="s">
        <v>34</v>
      </c>
      <c r="AX162" s="13" t="s">
        <v>83</v>
      </c>
      <c r="AY162" s="255" t="s">
        <v>152</v>
      </c>
    </row>
    <row r="163" spans="1:63" s="12" customFormat="1" ht="22.8" customHeight="1">
      <c r="A163" s="12"/>
      <c r="B163" s="210"/>
      <c r="C163" s="211"/>
      <c r="D163" s="212" t="s">
        <v>77</v>
      </c>
      <c r="E163" s="224" t="s">
        <v>93</v>
      </c>
      <c r="F163" s="224" t="s">
        <v>282</v>
      </c>
      <c r="G163" s="211"/>
      <c r="H163" s="211"/>
      <c r="I163" s="214"/>
      <c r="J163" s="225">
        <f>BK163</f>
        <v>0</v>
      </c>
      <c r="K163" s="211"/>
      <c r="L163" s="216"/>
      <c r="M163" s="217"/>
      <c r="N163" s="218"/>
      <c r="O163" s="218"/>
      <c r="P163" s="219">
        <f>SUM(P164:P169)</f>
        <v>0</v>
      </c>
      <c r="Q163" s="218"/>
      <c r="R163" s="219">
        <f>SUM(R164:R169)</f>
        <v>0</v>
      </c>
      <c r="S163" s="218"/>
      <c r="T163" s="220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1" t="s">
        <v>83</v>
      </c>
      <c r="AT163" s="222" t="s">
        <v>77</v>
      </c>
      <c r="AU163" s="222" t="s">
        <v>83</v>
      </c>
      <c r="AY163" s="221" t="s">
        <v>152</v>
      </c>
      <c r="BK163" s="223">
        <f>SUM(BK164:BK169)</f>
        <v>0</v>
      </c>
    </row>
    <row r="164" spans="1:65" s="2" customFormat="1" ht="37.8" customHeight="1">
      <c r="A164" s="38"/>
      <c r="B164" s="39"/>
      <c r="C164" s="226" t="s">
        <v>228</v>
      </c>
      <c r="D164" s="226" t="s">
        <v>154</v>
      </c>
      <c r="E164" s="227" t="s">
        <v>433</v>
      </c>
      <c r="F164" s="228" t="s">
        <v>434</v>
      </c>
      <c r="G164" s="229" t="s">
        <v>157</v>
      </c>
      <c r="H164" s="230">
        <v>5</v>
      </c>
      <c r="I164" s="231"/>
      <c r="J164" s="232">
        <f>ROUND(I164*H164,2)</f>
        <v>0</v>
      </c>
      <c r="K164" s="228" t="s">
        <v>158</v>
      </c>
      <c r="L164" s="44"/>
      <c r="M164" s="233" t="s">
        <v>1</v>
      </c>
      <c r="N164" s="234" t="s">
        <v>43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93</v>
      </c>
      <c r="AT164" s="237" t="s">
        <v>154</v>
      </c>
      <c r="AU164" s="237" t="s">
        <v>87</v>
      </c>
      <c r="AY164" s="17" t="s">
        <v>152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83</v>
      </c>
      <c r="BK164" s="238">
        <f>ROUND(I164*H164,2)</f>
        <v>0</v>
      </c>
      <c r="BL164" s="17" t="s">
        <v>93</v>
      </c>
      <c r="BM164" s="237" t="s">
        <v>435</v>
      </c>
    </row>
    <row r="165" spans="1:47" s="2" customFormat="1" ht="12">
      <c r="A165" s="38"/>
      <c r="B165" s="39"/>
      <c r="C165" s="40"/>
      <c r="D165" s="239" t="s">
        <v>160</v>
      </c>
      <c r="E165" s="40"/>
      <c r="F165" s="240" t="s">
        <v>436</v>
      </c>
      <c r="G165" s="40"/>
      <c r="H165" s="40"/>
      <c r="I165" s="241"/>
      <c r="J165" s="40"/>
      <c r="K165" s="40"/>
      <c r="L165" s="44"/>
      <c r="M165" s="242"/>
      <c r="N165" s="24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160</v>
      </c>
      <c r="AU165" s="17" t="s">
        <v>87</v>
      </c>
    </row>
    <row r="166" spans="1:51" s="13" customFormat="1" ht="12">
      <c r="A166" s="13"/>
      <c r="B166" s="244"/>
      <c r="C166" s="245"/>
      <c r="D166" s="246" t="s">
        <v>162</v>
      </c>
      <c r="E166" s="247" t="s">
        <v>1</v>
      </c>
      <c r="F166" s="248" t="s">
        <v>437</v>
      </c>
      <c r="G166" s="245"/>
      <c r="H166" s="249">
        <v>5</v>
      </c>
      <c r="I166" s="250"/>
      <c r="J166" s="245"/>
      <c r="K166" s="245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162</v>
      </c>
      <c r="AU166" s="255" t="s">
        <v>87</v>
      </c>
      <c r="AV166" s="13" t="s">
        <v>87</v>
      </c>
      <c r="AW166" s="13" t="s">
        <v>34</v>
      </c>
      <c r="AX166" s="13" t="s">
        <v>83</v>
      </c>
      <c r="AY166" s="255" t="s">
        <v>152</v>
      </c>
    </row>
    <row r="167" spans="1:65" s="2" customFormat="1" ht="44.25" customHeight="1">
      <c r="A167" s="38"/>
      <c r="B167" s="39"/>
      <c r="C167" s="226" t="s">
        <v>234</v>
      </c>
      <c r="D167" s="226" t="s">
        <v>154</v>
      </c>
      <c r="E167" s="227" t="s">
        <v>438</v>
      </c>
      <c r="F167" s="228" t="s">
        <v>439</v>
      </c>
      <c r="G167" s="229" t="s">
        <v>157</v>
      </c>
      <c r="H167" s="230">
        <v>5</v>
      </c>
      <c r="I167" s="231"/>
      <c r="J167" s="232">
        <f>ROUND(I167*H167,2)</f>
        <v>0</v>
      </c>
      <c r="K167" s="228" t="s">
        <v>158</v>
      </c>
      <c r="L167" s="44"/>
      <c r="M167" s="233" t="s">
        <v>1</v>
      </c>
      <c r="N167" s="234" t="s">
        <v>43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93</v>
      </c>
      <c r="AT167" s="237" t="s">
        <v>154</v>
      </c>
      <c r="AU167" s="237" t="s">
        <v>87</v>
      </c>
      <c r="AY167" s="17" t="s">
        <v>152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93</v>
      </c>
      <c r="BM167" s="237" t="s">
        <v>440</v>
      </c>
    </row>
    <row r="168" spans="1:47" s="2" customFormat="1" ht="12">
      <c r="A168" s="38"/>
      <c r="B168" s="39"/>
      <c r="C168" s="40"/>
      <c r="D168" s="239" t="s">
        <v>160</v>
      </c>
      <c r="E168" s="40"/>
      <c r="F168" s="240" t="s">
        <v>441</v>
      </c>
      <c r="G168" s="40"/>
      <c r="H168" s="40"/>
      <c r="I168" s="241"/>
      <c r="J168" s="40"/>
      <c r="K168" s="40"/>
      <c r="L168" s="44"/>
      <c r="M168" s="242"/>
      <c r="N168" s="24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160</v>
      </c>
      <c r="AU168" s="17" t="s">
        <v>87</v>
      </c>
    </row>
    <row r="169" spans="1:51" s="13" customFormat="1" ht="12">
      <c r="A169" s="13"/>
      <c r="B169" s="244"/>
      <c r="C169" s="245"/>
      <c r="D169" s="246" t="s">
        <v>162</v>
      </c>
      <c r="E169" s="247" t="s">
        <v>1</v>
      </c>
      <c r="F169" s="248" t="s">
        <v>442</v>
      </c>
      <c r="G169" s="245"/>
      <c r="H169" s="249">
        <v>5</v>
      </c>
      <c r="I169" s="250"/>
      <c r="J169" s="245"/>
      <c r="K169" s="245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162</v>
      </c>
      <c r="AU169" s="255" t="s">
        <v>87</v>
      </c>
      <c r="AV169" s="13" t="s">
        <v>87</v>
      </c>
      <c r="AW169" s="13" t="s">
        <v>34</v>
      </c>
      <c r="AX169" s="13" t="s">
        <v>83</v>
      </c>
      <c r="AY169" s="255" t="s">
        <v>152</v>
      </c>
    </row>
    <row r="170" spans="1:63" s="12" customFormat="1" ht="22.8" customHeight="1">
      <c r="A170" s="12"/>
      <c r="B170" s="210"/>
      <c r="C170" s="211"/>
      <c r="D170" s="212" t="s">
        <v>77</v>
      </c>
      <c r="E170" s="224" t="s">
        <v>118</v>
      </c>
      <c r="F170" s="224" t="s">
        <v>443</v>
      </c>
      <c r="G170" s="211"/>
      <c r="H170" s="211"/>
      <c r="I170" s="214"/>
      <c r="J170" s="225">
        <f>BK170</f>
        <v>0</v>
      </c>
      <c r="K170" s="211"/>
      <c r="L170" s="216"/>
      <c r="M170" s="217"/>
      <c r="N170" s="218"/>
      <c r="O170" s="218"/>
      <c r="P170" s="219">
        <f>SUM(P171:P180)</f>
        <v>0</v>
      </c>
      <c r="Q170" s="218"/>
      <c r="R170" s="219">
        <f>SUM(R171:R180)</f>
        <v>0</v>
      </c>
      <c r="S170" s="218"/>
      <c r="T170" s="220">
        <f>SUM(T171:T180)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1" t="s">
        <v>83</v>
      </c>
      <c r="AT170" s="222" t="s">
        <v>77</v>
      </c>
      <c r="AU170" s="222" t="s">
        <v>83</v>
      </c>
      <c r="AY170" s="221" t="s">
        <v>152</v>
      </c>
      <c r="BK170" s="223">
        <f>SUM(BK171:BK180)</f>
        <v>0</v>
      </c>
    </row>
    <row r="171" spans="1:65" s="2" customFormat="1" ht="16.5" customHeight="1">
      <c r="A171" s="38"/>
      <c r="B171" s="39"/>
      <c r="C171" s="226" t="s">
        <v>241</v>
      </c>
      <c r="D171" s="226" t="s">
        <v>154</v>
      </c>
      <c r="E171" s="227" t="s">
        <v>444</v>
      </c>
      <c r="F171" s="228" t="s">
        <v>445</v>
      </c>
      <c r="G171" s="229" t="s">
        <v>157</v>
      </c>
      <c r="H171" s="230">
        <v>4.819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43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93</v>
      </c>
      <c r="AT171" s="237" t="s">
        <v>154</v>
      </c>
      <c r="AU171" s="237" t="s">
        <v>87</v>
      </c>
      <c r="AY171" s="17" t="s">
        <v>152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93</v>
      </c>
      <c r="BM171" s="237" t="s">
        <v>446</v>
      </c>
    </row>
    <row r="172" spans="1:51" s="13" customFormat="1" ht="12">
      <c r="A172" s="13"/>
      <c r="B172" s="244"/>
      <c r="C172" s="245"/>
      <c r="D172" s="246" t="s">
        <v>162</v>
      </c>
      <c r="E172" s="247" t="s">
        <v>1</v>
      </c>
      <c r="F172" s="248" t="s">
        <v>447</v>
      </c>
      <c r="G172" s="245"/>
      <c r="H172" s="249">
        <v>4.819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162</v>
      </c>
      <c r="AU172" s="255" t="s">
        <v>87</v>
      </c>
      <c r="AV172" s="13" t="s">
        <v>87</v>
      </c>
      <c r="AW172" s="13" t="s">
        <v>34</v>
      </c>
      <c r="AX172" s="13" t="s">
        <v>83</v>
      </c>
      <c r="AY172" s="255" t="s">
        <v>152</v>
      </c>
    </row>
    <row r="173" spans="1:51" s="15" customFormat="1" ht="12">
      <c r="A173" s="15"/>
      <c r="B173" s="277"/>
      <c r="C173" s="278"/>
      <c r="D173" s="246" t="s">
        <v>162</v>
      </c>
      <c r="E173" s="279" t="s">
        <v>1</v>
      </c>
      <c r="F173" s="280" t="s">
        <v>448</v>
      </c>
      <c r="G173" s="278"/>
      <c r="H173" s="279" t="s">
        <v>1</v>
      </c>
      <c r="I173" s="281"/>
      <c r="J173" s="278"/>
      <c r="K173" s="278"/>
      <c r="L173" s="282"/>
      <c r="M173" s="283"/>
      <c r="N173" s="284"/>
      <c r="O173" s="284"/>
      <c r="P173" s="284"/>
      <c r="Q173" s="284"/>
      <c r="R173" s="284"/>
      <c r="S173" s="284"/>
      <c r="T173" s="28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86" t="s">
        <v>162</v>
      </c>
      <c r="AU173" s="286" t="s">
        <v>87</v>
      </c>
      <c r="AV173" s="15" t="s">
        <v>83</v>
      </c>
      <c r="AW173" s="15" t="s">
        <v>34</v>
      </c>
      <c r="AX173" s="15" t="s">
        <v>78</v>
      </c>
      <c r="AY173" s="286" t="s">
        <v>152</v>
      </c>
    </row>
    <row r="174" spans="1:51" s="15" customFormat="1" ht="12">
      <c r="A174" s="15"/>
      <c r="B174" s="277"/>
      <c r="C174" s="278"/>
      <c r="D174" s="246" t="s">
        <v>162</v>
      </c>
      <c r="E174" s="279" t="s">
        <v>1</v>
      </c>
      <c r="F174" s="280" t="s">
        <v>449</v>
      </c>
      <c r="G174" s="278"/>
      <c r="H174" s="279" t="s">
        <v>1</v>
      </c>
      <c r="I174" s="281"/>
      <c r="J174" s="278"/>
      <c r="K174" s="278"/>
      <c r="L174" s="282"/>
      <c r="M174" s="283"/>
      <c r="N174" s="284"/>
      <c r="O174" s="284"/>
      <c r="P174" s="284"/>
      <c r="Q174" s="284"/>
      <c r="R174" s="284"/>
      <c r="S174" s="284"/>
      <c r="T174" s="28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6" t="s">
        <v>162</v>
      </c>
      <c r="AU174" s="286" t="s">
        <v>87</v>
      </c>
      <c r="AV174" s="15" t="s">
        <v>83</v>
      </c>
      <c r="AW174" s="15" t="s">
        <v>34</v>
      </c>
      <c r="AX174" s="15" t="s">
        <v>78</v>
      </c>
      <c r="AY174" s="286" t="s">
        <v>152</v>
      </c>
    </row>
    <row r="175" spans="1:51" s="15" customFormat="1" ht="12">
      <c r="A175" s="15"/>
      <c r="B175" s="277"/>
      <c r="C175" s="278"/>
      <c r="D175" s="246" t="s">
        <v>162</v>
      </c>
      <c r="E175" s="279" t="s">
        <v>1</v>
      </c>
      <c r="F175" s="280" t="s">
        <v>450</v>
      </c>
      <c r="G175" s="278"/>
      <c r="H175" s="279" t="s">
        <v>1</v>
      </c>
      <c r="I175" s="281"/>
      <c r="J175" s="278"/>
      <c r="K175" s="278"/>
      <c r="L175" s="282"/>
      <c r="M175" s="283"/>
      <c r="N175" s="284"/>
      <c r="O175" s="284"/>
      <c r="P175" s="284"/>
      <c r="Q175" s="284"/>
      <c r="R175" s="284"/>
      <c r="S175" s="284"/>
      <c r="T175" s="28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6" t="s">
        <v>162</v>
      </c>
      <c r="AU175" s="286" t="s">
        <v>87</v>
      </c>
      <c r="AV175" s="15" t="s">
        <v>83</v>
      </c>
      <c r="AW175" s="15" t="s">
        <v>34</v>
      </c>
      <c r="AX175" s="15" t="s">
        <v>78</v>
      </c>
      <c r="AY175" s="286" t="s">
        <v>152</v>
      </c>
    </row>
    <row r="176" spans="1:51" s="15" customFormat="1" ht="12">
      <c r="A176" s="15"/>
      <c r="B176" s="277"/>
      <c r="C176" s="278"/>
      <c r="D176" s="246" t="s">
        <v>162</v>
      </c>
      <c r="E176" s="279" t="s">
        <v>1</v>
      </c>
      <c r="F176" s="280" t="s">
        <v>451</v>
      </c>
      <c r="G176" s="278"/>
      <c r="H176" s="279" t="s">
        <v>1</v>
      </c>
      <c r="I176" s="281"/>
      <c r="J176" s="278"/>
      <c r="K176" s="278"/>
      <c r="L176" s="282"/>
      <c r="M176" s="283"/>
      <c r="N176" s="284"/>
      <c r="O176" s="284"/>
      <c r="P176" s="284"/>
      <c r="Q176" s="284"/>
      <c r="R176" s="284"/>
      <c r="S176" s="284"/>
      <c r="T176" s="28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6" t="s">
        <v>162</v>
      </c>
      <c r="AU176" s="286" t="s">
        <v>87</v>
      </c>
      <c r="AV176" s="15" t="s">
        <v>83</v>
      </c>
      <c r="AW176" s="15" t="s">
        <v>34</v>
      </c>
      <c r="AX176" s="15" t="s">
        <v>78</v>
      </c>
      <c r="AY176" s="286" t="s">
        <v>152</v>
      </c>
    </row>
    <row r="177" spans="1:65" s="2" customFormat="1" ht="16.5" customHeight="1">
      <c r="A177" s="38"/>
      <c r="B177" s="39"/>
      <c r="C177" s="226" t="s">
        <v>246</v>
      </c>
      <c r="D177" s="226" t="s">
        <v>154</v>
      </c>
      <c r="E177" s="227" t="s">
        <v>452</v>
      </c>
      <c r="F177" s="228" t="s">
        <v>453</v>
      </c>
      <c r="G177" s="229" t="s">
        <v>278</v>
      </c>
      <c r="H177" s="230">
        <v>6</v>
      </c>
      <c r="I177" s="231"/>
      <c r="J177" s="232">
        <f>ROUND(I177*H177,2)</f>
        <v>0</v>
      </c>
      <c r="K177" s="228" t="s">
        <v>158</v>
      </c>
      <c r="L177" s="44"/>
      <c r="M177" s="233" t="s">
        <v>1</v>
      </c>
      <c r="N177" s="234" t="s">
        <v>43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93</v>
      </c>
      <c r="AT177" s="237" t="s">
        <v>154</v>
      </c>
      <c r="AU177" s="237" t="s">
        <v>87</v>
      </c>
      <c r="AY177" s="17" t="s">
        <v>152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93</v>
      </c>
      <c r="BM177" s="237" t="s">
        <v>454</v>
      </c>
    </row>
    <row r="178" spans="1:47" s="2" customFormat="1" ht="12">
      <c r="A178" s="38"/>
      <c r="B178" s="39"/>
      <c r="C178" s="40"/>
      <c r="D178" s="239" t="s">
        <v>160</v>
      </c>
      <c r="E178" s="40"/>
      <c r="F178" s="240" t="s">
        <v>455</v>
      </c>
      <c r="G178" s="40"/>
      <c r="H178" s="40"/>
      <c r="I178" s="241"/>
      <c r="J178" s="40"/>
      <c r="K178" s="40"/>
      <c r="L178" s="44"/>
      <c r="M178" s="242"/>
      <c r="N178" s="24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160</v>
      </c>
      <c r="AU178" s="17" t="s">
        <v>87</v>
      </c>
    </row>
    <row r="179" spans="1:65" s="2" customFormat="1" ht="16.5" customHeight="1">
      <c r="A179" s="38"/>
      <c r="B179" s="39"/>
      <c r="C179" s="226" t="s">
        <v>8</v>
      </c>
      <c r="D179" s="226" t="s">
        <v>154</v>
      </c>
      <c r="E179" s="227" t="s">
        <v>456</v>
      </c>
      <c r="F179" s="228" t="s">
        <v>457</v>
      </c>
      <c r="G179" s="229" t="s">
        <v>157</v>
      </c>
      <c r="H179" s="230">
        <v>57</v>
      </c>
      <c r="I179" s="231"/>
      <c r="J179" s="232">
        <f>ROUND(I179*H179,2)</f>
        <v>0</v>
      </c>
      <c r="K179" s="228" t="s">
        <v>1</v>
      </c>
      <c r="L179" s="44"/>
      <c r="M179" s="233" t="s">
        <v>1</v>
      </c>
      <c r="N179" s="234" t="s">
        <v>43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93</v>
      </c>
      <c r="AT179" s="237" t="s">
        <v>154</v>
      </c>
      <c r="AU179" s="237" t="s">
        <v>87</v>
      </c>
      <c r="AY179" s="17" t="s">
        <v>152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93</v>
      </c>
      <c r="BM179" s="237" t="s">
        <v>458</v>
      </c>
    </row>
    <row r="180" spans="1:51" s="13" customFormat="1" ht="12">
      <c r="A180" s="13"/>
      <c r="B180" s="244"/>
      <c r="C180" s="245"/>
      <c r="D180" s="246" t="s">
        <v>162</v>
      </c>
      <c r="E180" s="247" t="s">
        <v>1</v>
      </c>
      <c r="F180" s="248" t="s">
        <v>459</v>
      </c>
      <c r="G180" s="245"/>
      <c r="H180" s="249">
        <v>57</v>
      </c>
      <c r="I180" s="250"/>
      <c r="J180" s="245"/>
      <c r="K180" s="245"/>
      <c r="L180" s="251"/>
      <c r="M180" s="292"/>
      <c r="N180" s="293"/>
      <c r="O180" s="293"/>
      <c r="P180" s="293"/>
      <c r="Q180" s="293"/>
      <c r="R180" s="293"/>
      <c r="S180" s="293"/>
      <c r="T180" s="29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162</v>
      </c>
      <c r="AU180" s="255" t="s">
        <v>87</v>
      </c>
      <c r="AV180" s="13" t="s">
        <v>87</v>
      </c>
      <c r="AW180" s="13" t="s">
        <v>34</v>
      </c>
      <c r="AX180" s="13" t="s">
        <v>83</v>
      </c>
      <c r="AY180" s="255" t="s">
        <v>152</v>
      </c>
    </row>
    <row r="181" spans="1:31" s="2" customFormat="1" ht="6.95" customHeight="1">
      <c r="A181" s="38"/>
      <c r="B181" s="66"/>
      <c r="C181" s="67"/>
      <c r="D181" s="67"/>
      <c r="E181" s="67"/>
      <c r="F181" s="67"/>
      <c r="G181" s="67"/>
      <c r="H181" s="67"/>
      <c r="I181" s="67"/>
      <c r="J181" s="67"/>
      <c r="K181" s="67"/>
      <c r="L181" s="44"/>
      <c r="M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</sheetData>
  <sheetProtection password="CC35" sheet="1" objects="1" scenarios="1" formatColumns="0" formatRows="0" autoFilter="0"/>
  <autoFilter ref="C121:K18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6" r:id="rId1" display="https://podminky.urs.cz/item/CS_URS_2022_02/129951123"/>
    <hyperlink ref="F131" r:id="rId2" display="https://podminky.urs.cz/item/CS_URS_2022_02/131251100"/>
    <hyperlink ref="F143" r:id="rId3" display="https://podminky.urs.cz/item/CS_URS_2022_02/275321118"/>
    <hyperlink ref="F147" r:id="rId4" display="https://podminky.urs.cz/item/CS_URS_2022_02/320101113"/>
    <hyperlink ref="F156" r:id="rId5" display="https://podminky.urs.cz/item/CS_URS_2022_02/380356211"/>
    <hyperlink ref="F161" r:id="rId6" display="https://podminky.urs.cz/item/CS_URS_2022_02/380356212"/>
    <hyperlink ref="F165" r:id="rId7" display="https://podminky.urs.cz/item/CS_URS_2022_02/457312812"/>
    <hyperlink ref="F168" r:id="rId8" display="https://podminky.urs.cz/item/CS_URS_2022_02/465513327"/>
    <hyperlink ref="F178" r:id="rId9" display="https://podminky.urs.cz/item/CS_URS_2022_02/93650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121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VN Skalice - rekonstrukce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460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29. 9. 2022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54"/>
      <c r="B27" s="155"/>
      <c r="C27" s="154"/>
      <c r="D27" s="154"/>
      <c r="E27" s="156" t="s">
        <v>124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38</v>
      </c>
      <c r="E30" s="38"/>
      <c r="F30" s="38"/>
      <c r="G30" s="38"/>
      <c r="H30" s="38"/>
      <c r="I30" s="38"/>
      <c r="J30" s="160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40</v>
      </c>
      <c r="G32" s="38"/>
      <c r="H32" s="38"/>
      <c r="I32" s="161" t="s">
        <v>39</v>
      </c>
      <c r="J32" s="161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42</v>
      </c>
      <c r="E33" s="150" t="s">
        <v>43</v>
      </c>
      <c r="F33" s="163">
        <f>ROUND((SUM(BE121:BE204)),2)</f>
        <v>0</v>
      </c>
      <c r="G33" s="38"/>
      <c r="H33" s="38"/>
      <c r="I33" s="164">
        <v>0.21</v>
      </c>
      <c r="J33" s="163">
        <f>ROUND(((SUM(BE121:BE204))*I33),2)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44</v>
      </c>
      <c r="F34" s="163">
        <f>ROUND((SUM(BF121:BF204)),2)</f>
        <v>0</v>
      </c>
      <c r="G34" s="38"/>
      <c r="H34" s="38"/>
      <c r="I34" s="164">
        <v>0.15</v>
      </c>
      <c r="J34" s="163">
        <f>ROUND(((SUM(BF121:BF204))*I34),2)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45</v>
      </c>
      <c r="F35" s="163">
        <f>ROUND((SUM(BG121:BG204)),2)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46</v>
      </c>
      <c r="F36" s="163">
        <f>ROUND((SUM(BH121:BH204)),2)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ROUND((SUM(BI121:BI204)),2)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48</v>
      </c>
      <c r="E39" s="167"/>
      <c r="F39" s="167"/>
      <c r="G39" s="168" t="s">
        <v>49</v>
      </c>
      <c r="H39" s="169" t="s">
        <v>50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VN Skalice - rekonstrukce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3 - SO 01.3 Bezpečnostní přeliv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Sebranice u Boskovic, Skalice n. Svitavou</v>
      </c>
      <c r="G89" s="40"/>
      <c r="H89" s="40"/>
      <c r="I89" s="32" t="s">
        <v>24</v>
      </c>
      <c r="J89" s="79" t="str">
        <f>IF(J12="","",J12)</f>
        <v>29. 9. 2022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Moravy,s.p., Dřevařská 11, 602 00 Brno</v>
      </c>
      <c r="G91" s="40"/>
      <c r="H91" s="40"/>
      <c r="I91" s="32" t="s">
        <v>32</v>
      </c>
      <c r="J91" s="36" t="str">
        <f>E21</f>
        <v>Šindlar s.r.o., Na Brně 372/2a,500 06 Hradec Král.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Jakub Kološ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126</v>
      </c>
      <c r="D94" s="185"/>
      <c r="E94" s="185"/>
      <c r="F94" s="185"/>
      <c r="G94" s="185"/>
      <c r="H94" s="185"/>
      <c r="I94" s="185"/>
      <c r="J94" s="186" t="s">
        <v>127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128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129</v>
      </c>
    </row>
    <row r="97" spans="1:31" s="9" customFormat="1" ht="24.95" customHeight="1">
      <c r="A97" s="9"/>
      <c r="B97" s="188"/>
      <c r="C97" s="189"/>
      <c r="D97" s="190" t="s">
        <v>130</v>
      </c>
      <c r="E97" s="191"/>
      <c r="F97" s="191"/>
      <c r="G97" s="191"/>
      <c r="H97" s="191"/>
      <c r="I97" s="191"/>
      <c r="J97" s="192">
        <f>J122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131</v>
      </c>
      <c r="E98" s="196"/>
      <c r="F98" s="196"/>
      <c r="G98" s="196"/>
      <c r="H98" s="196"/>
      <c r="I98" s="196"/>
      <c r="J98" s="197">
        <f>J123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381</v>
      </c>
      <c r="E99" s="196"/>
      <c r="F99" s="196"/>
      <c r="G99" s="196"/>
      <c r="H99" s="196"/>
      <c r="I99" s="196"/>
      <c r="J99" s="197">
        <f>J150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133</v>
      </c>
      <c r="E100" s="196"/>
      <c r="F100" s="196"/>
      <c r="G100" s="196"/>
      <c r="H100" s="196"/>
      <c r="I100" s="196"/>
      <c r="J100" s="197">
        <f>J173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136</v>
      </c>
      <c r="E101" s="196"/>
      <c r="F101" s="196"/>
      <c r="G101" s="196"/>
      <c r="H101" s="196"/>
      <c r="I101" s="196"/>
      <c r="J101" s="197">
        <f>J202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137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3" t="str">
        <f>E7</f>
        <v>VN Skalice - rekonstrukce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122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3 - SO 01.3 Bezpečnostní přeliv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22</v>
      </c>
      <c r="D115" s="40"/>
      <c r="E115" s="40"/>
      <c r="F115" s="27" t="str">
        <f>F12</f>
        <v>Sebranice u Boskovic, Skalice n. Svitavou</v>
      </c>
      <c r="G115" s="40"/>
      <c r="H115" s="40"/>
      <c r="I115" s="32" t="s">
        <v>24</v>
      </c>
      <c r="J115" s="79" t="str">
        <f>IF(J12="","",J12)</f>
        <v>29. 9. 2022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26</v>
      </c>
      <c r="D117" s="40"/>
      <c r="E117" s="40"/>
      <c r="F117" s="27" t="str">
        <f>E15</f>
        <v>Povodí Moravy,s.p., Dřevařská 11, 602 00 Brno</v>
      </c>
      <c r="G117" s="40"/>
      <c r="H117" s="40"/>
      <c r="I117" s="32" t="s">
        <v>32</v>
      </c>
      <c r="J117" s="36" t="str">
        <f>E21</f>
        <v>Šindlar s.r.o., Na Brně 372/2a,500 06 Hradec Král.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32" t="s">
        <v>35</v>
      </c>
      <c r="J118" s="36" t="str">
        <f>E24</f>
        <v>Ing. Jakub Kološ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9"/>
      <c r="B120" s="200"/>
      <c r="C120" s="201" t="s">
        <v>138</v>
      </c>
      <c r="D120" s="202" t="s">
        <v>63</v>
      </c>
      <c r="E120" s="202" t="s">
        <v>59</v>
      </c>
      <c r="F120" s="202" t="s">
        <v>60</v>
      </c>
      <c r="G120" s="202" t="s">
        <v>139</v>
      </c>
      <c r="H120" s="202" t="s">
        <v>140</v>
      </c>
      <c r="I120" s="202" t="s">
        <v>141</v>
      </c>
      <c r="J120" s="202" t="s">
        <v>127</v>
      </c>
      <c r="K120" s="203" t="s">
        <v>142</v>
      </c>
      <c r="L120" s="204"/>
      <c r="M120" s="100" t="s">
        <v>1</v>
      </c>
      <c r="N120" s="101" t="s">
        <v>42</v>
      </c>
      <c r="O120" s="101" t="s">
        <v>143</v>
      </c>
      <c r="P120" s="101" t="s">
        <v>144</v>
      </c>
      <c r="Q120" s="101" t="s">
        <v>145</v>
      </c>
      <c r="R120" s="101" t="s">
        <v>146</v>
      </c>
      <c r="S120" s="101" t="s">
        <v>147</v>
      </c>
      <c r="T120" s="102" t="s">
        <v>148</v>
      </c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</row>
    <row r="121" spans="1:63" s="2" customFormat="1" ht="22.8" customHeight="1">
      <c r="A121" s="38"/>
      <c r="B121" s="39"/>
      <c r="C121" s="107" t="s">
        <v>149</v>
      </c>
      <c r="D121" s="40"/>
      <c r="E121" s="40"/>
      <c r="F121" s="40"/>
      <c r="G121" s="40"/>
      <c r="H121" s="40"/>
      <c r="I121" s="40"/>
      <c r="J121" s="205">
        <f>BK121</f>
        <v>0</v>
      </c>
      <c r="K121" s="40"/>
      <c r="L121" s="44"/>
      <c r="M121" s="103"/>
      <c r="N121" s="206"/>
      <c r="O121" s="104"/>
      <c r="P121" s="207">
        <f>P122</f>
        <v>0</v>
      </c>
      <c r="Q121" s="104"/>
      <c r="R121" s="207">
        <f>R122</f>
        <v>3190.8814</v>
      </c>
      <c r="S121" s="104"/>
      <c r="T121" s="208">
        <f>T122</f>
        <v>384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129</v>
      </c>
      <c r="BK121" s="209">
        <f>BK122</f>
        <v>0</v>
      </c>
    </row>
    <row r="122" spans="1:63" s="12" customFormat="1" ht="25.9" customHeight="1">
      <c r="A122" s="12"/>
      <c r="B122" s="210"/>
      <c r="C122" s="211"/>
      <c r="D122" s="212" t="s">
        <v>77</v>
      </c>
      <c r="E122" s="213" t="s">
        <v>150</v>
      </c>
      <c r="F122" s="213" t="s">
        <v>151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P123+P150+P173+P202</f>
        <v>0</v>
      </c>
      <c r="Q122" s="218"/>
      <c r="R122" s="219">
        <f>R123+R150+R173+R202</f>
        <v>3190.8814</v>
      </c>
      <c r="S122" s="218"/>
      <c r="T122" s="220">
        <f>T123+T150+T173+T202</f>
        <v>384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83</v>
      </c>
      <c r="AT122" s="222" t="s">
        <v>77</v>
      </c>
      <c r="AU122" s="222" t="s">
        <v>78</v>
      </c>
      <c r="AY122" s="221" t="s">
        <v>152</v>
      </c>
      <c r="BK122" s="223">
        <f>BK123+BK150+BK173+BK202</f>
        <v>0</v>
      </c>
    </row>
    <row r="123" spans="1:63" s="12" customFormat="1" ht="22.8" customHeight="1">
      <c r="A123" s="12"/>
      <c r="B123" s="210"/>
      <c r="C123" s="211"/>
      <c r="D123" s="212" t="s">
        <v>77</v>
      </c>
      <c r="E123" s="224" t="s">
        <v>83</v>
      </c>
      <c r="F123" s="224" t="s">
        <v>153</v>
      </c>
      <c r="G123" s="211"/>
      <c r="H123" s="211"/>
      <c r="I123" s="214"/>
      <c r="J123" s="225">
        <f>BK123</f>
        <v>0</v>
      </c>
      <c r="K123" s="211"/>
      <c r="L123" s="216"/>
      <c r="M123" s="217"/>
      <c r="N123" s="218"/>
      <c r="O123" s="218"/>
      <c r="P123" s="219">
        <f>SUM(P124:P149)</f>
        <v>0</v>
      </c>
      <c r="Q123" s="218"/>
      <c r="R123" s="219">
        <f>SUM(R124:R149)</f>
        <v>0</v>
      </c>
      <c r="S123" s="218"/>
      <c r="T123" s="220">
        <f>SUM(T124:T149)</f>
        <v>384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77</v>
      </c>
      <c r="AU123" s="222" t="s">
        <v>83</v>
      </c>
      <c r="AY123" s="221" t="s">
        <v>152</v>
      </c>
      <c r="BK123" s="223">
        <f>SUM(BK124:BK149)</f>
        <v>0</v>
      </c>
    </row>
    <row r="124" spans="1:65" s="2" customFormat="1" ht="76.35" customHeight="1">
      <c r="A124" s="38"/>
      <c r="B124" s="39"/>
      <c r="C124" s="226" t="s">
        <v>83</v>
      </c>
      <c r="D124" s="226" t="s">
        <v>154</v>
      </c>
      <c r="E124" s="227" t="s">
        <v>461</v>
      </c>
      <c r="F124" s="228" t="s">
        <v>462</v>
      </c>
      <c r="G124" s="229" t="s">
        <v>157</v>
      </c>
      <c r="H124" s="230">
        <v>960</v>
      </c>
      <c r="I124" s="231"/>
      <c r="J124" s="232">
        <f>ROUND(I124*H124,2)</f>
        <v>0</v>
      </c>
      <c r="K124" s="228" t="s">
        <v>158</v>
      </c>
      <c r="L124" s="44"/>
      <c r="M124" s="233" t="s">
        <v>1</v>
      </c>
      <c r="N124" s="234" t="s">
        <v>43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0.4</v>
      </c>
      <c r="T124" s="236">
        <f>S124*H124</f>
        <v>384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93</v>
      </c>
      <c r="AT124" s="237" t="s">
        <v>154</v>
      </c>
      <c r="AU124" s="237" t="s">
        <v>87</v>
      </c>
      <c r="AY124" s="17" t="s">
        <v>152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83</v>
      </c>
      <c r="BK124" s="238">
        <f>ROUND(I124*H124,2)</f>
        <v>0</v>
      </c>
      <c r="BL124" s="17" t="s">
        <v>93</v>
      </c>
      <c r="BM124" s="237" t="s">
        <v>463</v>
      </c>
    </row>
    <row r="125" spans="1:47" s="2" customFormat="1" ht="12">
      <c r="A125" s="38"/>
      <c r="B125" s="39"/>
      <c r="C125" s="40"/>
      <c r="D125" s="239" t="s">
        <v>160</v>
      </c>
      <c r="E125" s="40"/>
      <c r="F125" s="240" t="s">
        <v>464</v>
      </c>
      <c r="G125" s="40"/>
      <c r="H125" s="40"/>
      <c r="I125" s="241"/>
      <c r="J125" s="40"/>
      <c r="K125" s="40"/>
      <c r="L125" s="44"/>
      <c r="M125" s="242"/>
      <c r="N125" s="243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160</v>
      </c>
      <c r="AU125" s="17" t="s">
        <v>87</v>
      </c>
    </row>
    <row r="126" spans="1:51" s="13" customFormat="1" ht="12">
      <c r="A126" s="13"/>
      <c r="B126" s="244"/>
      <c r="C126" s="245"/>
      <c r="D126" s="246" t="s">
        <v>162</v>
      </c>
      <c r="E126" s="247" t="s">
        <v>1</v>
      </c>
      <c r="F126" s="248" t="s">
        <v>465</v>
      </c>
      <c r="G126" s="245"/>
      <c r="H126" s="249">
        <v>960</v>
      </c>
      <c r="I126" s="250"/>
      <c r="J126" s="245"/>
      <c r="K126" s="245"/>
      <c r="L126" s="251"/>
      <c r="M126" s="252"/>
      <c r="N126" s="253"/>
      <c r="O126" s="253"/>
      <c r="P126" s="253"/>
      <c r="Q126" s="253"/>
      <c r="R126" s="253"/>
      <c r="S126" s="253"/>
      <c r="T126" s="25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5" t="s">
        <v>162</v>
      </c>
      <c r="AU126" s="255" t="s">
        <v>87</v>
      </c>
      <c r="AV126" s="13" t="s">
        <v>87</v>
      </c>
      <c r="AW126" s="13" t="s">
        <v>34</v>
      </c>
      <c r="AX126" s="13" t="s">
        <v>83</v>
      </c>
      <c r="AY126" s="255" t="s">
        <v>152</v>
      </c>
    </row>
    <row r="127" spans="1:65" s="2" customFormat="1" ht="24.15" customHeight="1">
      <c r="A127" s="38"/>
      <c r="B127" s="39"/>
      <c r="C127" s="226" t="s">
        <v>87</v>
      </c>
      <c r="D127" s="226" t="s">
        <v>154</v>
      </c>
      <c r="E127" s="227" t="s">
        <v>155</v>
      </c>
      <c r="F127" s="228" t="s">
        <v>156</v>
      </c>
      <c r="G127" s="229" t="s">
        <v>157</v>
      </c>
      <c r="H127" s="230">
        <v>950</v>
      </c>
      <c r="I127" s="231"/>
      <c r="J127" s="232">
        <f>ROUND(I127*H127,2)</f>
        <v>0</v>
      </c>
      <c r="K127" s="228" t="s">
        <v>158</v>
      </c>
      <c r="L127" s="44"/>
      <c r="M127" s="233" t="s">
        <v>1</v>
      </c>
      <c r="N127" s="234" t="s">
        <v>43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93</v>
      </c>
      <c r="AT127" s="237" t="s">
        <v>154</v>
      </c>
      <c r="AU127" s="237" t="s">
        <v>87</v>
      </c>
      <c r="AY127" s="17" t="s">
        <v>152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93</v>
      </c>
      <c r="BM127" s="237" t="s">
        <v>466</v>
      </c>
    </row>
    <row r="128" spans="1:47" s="2" customFormat="1" ht="12">
      <c r="A128" s="38"/>
      <c r="B128" s="39"/>
      <c r="C128" s="40"/>
      <c r="D128" s="239" t="s">
        <v>160</v>
      </c>
      <c r="E128" s="40"/>
      <c r="F128" s="240" t="s">
        <v>161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160</v>
      </c>
      <c r="AU128" s="17" t="s">
        <v>87</v>
      </c>
    </row>
    <row r="129" spans="1:51" s="13" customFormat="1" ht="12">
      <c r="A129" s="13"/>
      <c r="B129" s="244"/>
      <c r="C129" s="245"/>
      <c r="D129" s="246" t="s">
        <v>162</v>
      </c>
      <c r="E129" s="247" t="s">
        <v>1</v>
      </c>
      <c r="F129" s="248" t="s">
        <v>467</v>
      </c>
      <c r="G129" s="245"/>
      <c r="H129" s="249">
        <v>950</v>
      </c>
      <c r="I129" s="250"/>
      <c r="J129" s="245"/>
      <c r="K129" s="245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162</v>
      </c>
      <c r="AU129" s="255" t="s">
        <v>87</v>
      </c>
      <c r="AV129" s="13" t="s">
        <v>87</v>
      </c>
      <c r="AW129" s="13" t="s">
        <v>34</v>
      </c>
      <c r="AX129" s="13" t="s">
        <v>83</v>
      </c>
      <c r="AY129" s="255" t="s">
        <v>152</v>
      </c>
    </row>
    <row r="130" spans="1:65" s="2" customFormat="1" ht="33" customHeight="1">
      <c r="A130" s="38"/>
      <c r="B130" s="39"/>
      <c r="C130" s="226" t="s">
        <v>90</v>
      </c>
      <c r="D130" s="226" t="s">
        <v>154</v>
      </c>
      <c r="E130" s="227" t="s">
        <v>468</v>
      </c>
      <c r="F130" s="228" t="s">
        <v>469</v>
      </c>
      <c r="G130" s="229" t="s">
        <v>166</v>
      </c>
      <c r="H130" s="230">
        <v>1325</v>
      </c>
      <c r="I130" s="231"/>
      <c r="J130" s="232">
        <f>ROUND(I130*H130,2)</f>
        <v>0</v>
      </c>
      <c r="K130" s="228" t="s">
        <v>158</v>
      </c>
      <c r="L130" s="44"/>
      <c r="M130" s="233" t="s">
        <v>1</v>
      </c>
      <c r="N130" s="234" t="s">
        <v>43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93</v>
      </c>
      <c r="AT130" s="237" t="s">
        <v>154</v>
      </c>
      <c r="AU130" s="237" t="s">
        <v>87</v>
      </c>
      <c r="AY130" s="17" t="s">
        <v>152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93</v>
      </c>
      <c r="BM130" s="237" t="s">
        <v>470</v>
      </c>
    </row>
    <row r="131" spans="1:47" s="2" customFormat="1" ht="12">
      <c r="A131" s="38"/>
      <c r="B131" s="39"/>
      <c r="C131" s="40"/>
      <c r="D131" s="239" t="s">
        <v>160</v>
      </c>
      <c r="E131" s="40"/>
      <c r="F131" s="240" t="s">
        <v>471</v>
      </c>
      <c r="G131" s="40"/>
      <c r="H131" s="40"/>
      <c r="I131" s="241"/>
      <c r="J131" s="40"/>
      <c r="K131" s="40"/>
      <c r="L131" s="44"/>
      <c r="M131" s="242"/>
      <c r="N131" s="24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160</v>
      </c>
      <c r="AU131" s="17" t="s">
        <v>87</v>
      </c>
    </row>
    <row r="132" spans="1:65" s="2" customFormat="1" ht="55.5" customHeight="1">
      <c r="A132" s="38"/>
      <c r="B132" s="39"/>
      <c r="C132" s="226" t="s">
        <v>93</v>
      </c>
      <c r="D132" s="226" t="s">
        <v>154</v>
      </c>
      <c r="E132" s="227" t="s">
        <v>383</v>
      </c>
      <c r="F132" s="228" t="s">
        <v>384</v>
      </c>
      <c r="G132" s="229" t="s">
        <v>166</v>
      </c>
      <c r="H132" s="230">
        <v>50</v>
      </c>
      <c r="I132" s="231"/>
      <c r="J132" s="232">
        <f>ROUND(I132*H132,2)</f>
        <v>0</v>
      </c>
      <c r="K132" s="228" t="s">
        <v>158</v>
      </c>
      <c r="L132" s="44"/>
      <c r="M132" s="233" t="s">
        <v>1</v>
      </c>
      <c r="N132" s="234" t="s">
        <v>43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93</v>
      </c>
      <c r="AT132" s="237" t="s">
        <v>154</v>
      </c>
      <c r="AU132" s="237" t="s">
        <v>87</v>
      </c>
      <c r="AY132" s="17" t="s">
        <v>152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93</v>
      </c>
      <c r="BM132" s="237" t="s">
        <v>472</v>
      </c>
    </row>
    <row r="133" spans="1:47" s="2" customFormat="1" ht="12">
      <c r="A133" s="38"/>
      <c r="B133" s="39"/>
      <c r="C133" s="40"/>
      <c r="D133" s="239" t="s">
        <v>160</v>
      </c>
      <c r="E133" s="40"/>
      <c r="F133" s="240" t="s">
        <v>386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160</v>
      </c>
      <c r="AU133" s="17" t="s">
        <v>87</v>
      </c>
    </row>
    <row r="134" spans="1:65" s="2" customFormat="1" ht="49.05" customHeight="1">
      <c r="A134" s="38"/>
      <c r="B134" s="39"/>
      <c r="C134" s="226" t="s">
        <v>96</v>
      </c>
      <c r="D134" s="226" t="s">
        <v>154</v>
      </c>
      <c r="E134" s="227" t="s">
        <v>473</v>
      </c>
      <c r="F134" s="228" t="s">
        <v>474</v>
      </c>
      <c r="G134" s="229" t="s">
        <v>166</v>
      </c>
      <c r="H134" s="230">
        <v>887</v>
      </c>
      <c r="I134" s="231"/>
      <c r="J134" s="232">
        <f>ROUND(I134*H134,2)</f>
        <v>0</v>
      </c>
      <c r="K134" s="228" t="s">
        <v>158</v>
      </c>
      <c r="L134" s="44"/>
      <c r="M134" s="233" t="s">
        <v>1</v>
      </c>
      <c r="N134" s="234" t="s">
        <v>43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93</v>
      </c>
      <c r="AT134" s="237" t="s">
        <v>154</v>
      </c>
      <c r="AU134" s="237" t="s">
        <v>87</v>
      </c>
      <c r="AY134" s="17" t="s">
        <v>152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93</v>
      </c>
      <c r="BM134" s="237" t="s">
        <v>475</v>
      </c>
    </row>
    <row r="135" spans="1:47" s="2" customFormat="1" ht="12">
      <c r="A135" s="38"/>
      <c r="B135" s="39"/>
      <c r="C135" s="40"/>
      <c r="D135" s="239" t="s">
        <v>160</v>
      </c>
      <c r="E135" s="40"/>
      <c r="F135" s="240" t="s">
        <v>476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160</v>
      </c>
      <c r="AU135" s="17" t="s">
        <v>87</v>
      </c>
    </row>
    <row r="136" spans="1:51" s="13" customFormat="1" ht="12">
      <c r="A136" s="13"/>
      <c r="B136" s="244"/>
      <c r="C136" s="245"/>
      <c r="D136" s="246" t="s">
        <v>162</v>
      </c>
      <c r="E136" s="247" t="s">
        <v>1</v>
      </c>
      <c r="F136" s="248" t="s">
        <v>477</v>
      </c>
      <c r="G136" s="245"/>
      <c r="H136" s="249">
        <v>887</v>
      </c>
      <c r="I136" s="250"/>
      <c r="J136" s="245"/>
      <c r="K136" s="245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162</v>
      </c>
      <c r="AU136" s="255" t="s">
        <v>87</v>
      </c>
      <c r="AV136" s="13" t="s">
        <v>87</v>
      </c>
      <c r="AW136" s="13" t="s">
        <v>34</v>
      </c>
      <c r="AX136" s="13" t="s">
        <v>83</v>
      </c>
      <c r="AY136" s="255" t="s">
        <v>152</v>
      </c>
    </row>
    <row r="137" spans="1:65" s="2" customFormat="1" ht="33" customHeight="1">
      <c r="A137" s="38"/>
      <c r="B137" s="39"/>
      <c r="C137" s="226" t="s">
        <v>99</v>
      </c>
      <c r="D137" s="226" t="s">
        <v>154</v>
      </c>
      <c r="E137" s="227" t="s">
        <v>194</v>
      </c>
      <c r="F137" s="228" t="s">
        <v>478</v>
      </c>
      <c r="G137" s="229" t="s">
        <v>180</v>
      </c>
      <c r="H137" s="230">
        <v>3981.6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43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93</v>
      </c>
      <c r="AT137" s="237" t="s">
        <v>154</v>
      </c>
      <c r="AU137" s="237" t="s">
        <v>87</v>
      </c>
      <c r="AY137" s="17" t="s">
        <v>152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93</v>
      </c>
      <c r="BM137" s="237" t="s">
        <v>479</v>
      </c>
    </row>
    <row r="138" spans="1:47" s="2" customFormat="1" ht="12">
      <c r="A138" s="38"/>
      <c r="B138" s="39"/>
      <c r="C138" s="40"/>
      <c r="D138" s="246" t="s">
        <v>197</v>
      </c>
      <c r="E138" s="40"/>
      <c r="F138" s="287" t="s">
        <v>198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197</v>
      </c>
      <c r="AU138" s="17" t="s">
        <v>87</v>
      </c>
    </row>
    <row r="139" spans="1:51" s="15" customFormat="1" ht="12">
      <c r="A139" s="15"/>
      <c r="B139" s="277"/>
      <c r="C139" s="278"/>
      <c r="D139" s="246" t="s">
        <v>162</v>
      </c>
      <c r="E139" s="279" t="s">
        <v>1</v>
      </c>
      <c r="F139" s="280" t="s">
        <v>396</v>
      </c>
      <c r="G139" s="278"/>
      <c r="H139" s="279" t="s">
        <v>1</v>
      </c>
      <c r="I139" s="281"/>
      <c r="J139" s="278"/>
      <c r="K139" s="278"/>
      <c r="L139" s="282"/>
      <c r="M139" s="283"/>
      <c r="N139" s="284"/>
      <c r="O139" s="284"/>
      <c r="P139" s="284"/>
      <c r="Q139" s="284"/>
      <c r="R139" s="284"/>
      <c r="S139" s="284"/>
      <c r="T139" s="28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6" t="s">
        <v>162</v>
      </c>
      <c r="AU139" s="286" t="s">
        <v>87</v>
      </c>
      <c r="AV139" s="15" t="s">
        <v>83</v>
      </c>
      <c r="AW139" s="15" t="s">
        <v>34</v>
      </c>
      <c r="AX139" s="15" t="s">
        <v>78</v>
      </c>
      <c r="AY139" s="286" t="s">
        <v>152</v>
      </c>
    </row>
    <row r="140" spans="1:51" s="15" customFormat="1" ht="12">
      <c r="A140" s="15"/>
      <c r="B140" s="277"/>
      <c r="C140" s="278"/>
      <c r="D140" s="246" t="s">
        <v>162</v>
      </c>
      <c r="E140" s="279" t="s">
        <v>1</v>
      </c>
      <c r="F140" s="280" t="s">
        <v>200</v>
      </c>
      <c r="G140" s="278"/>
      <c r="H140" s="279" t="s">
        <v>1</v>
      </c>
      <c r="I140" s="281"/>
      <c r="J140" s="278"/>
      <c r="K140" s="278"/>
      <c r="L140" s="282"/>
      <c r="M140" s="283"/>
      <c r="N140" s="284"/>
      <c r="O140" s="284"/>
      <c r="P140" s="284"/>
      <c r="Q140" s="284"/>
      <c r="R140" s="284"/>
      <c r="S140" s="284"/>
      <c r="T140" s="28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86" t="s">
        <v>162</v>
      </c>
      <c r="AU140" s="286" t="s">
        <v>87</v>
      </c>
      <c r="AV140" s="15" t="s">
        <v>83</v>
      </c>
      <c r="AW140" s="15" t="s">
        <v>34</v>
      </c>
      <c r="AX140" s="15" t="s">
        <v>78</v>
      </c>
      <c r="AY140" s="286" t="s">
        <v>152</v>
      </c>
    </row>
    <row r="141" spans="1:51" s="13" customFormat="1" ht="12">
      <c r="A141" s="13"/>
      <c r="B141" s="244"/>
      <c r="C141" s="245"/>
      <c r="D141" s="246" t="s">
        <v>162</v>
      </c>
      <c r="E141" s="247" t="s">
        <v>1</v>
      </c>
      <c r="F141" s="248" t="s">
        <v>480</v>
      </c>
      <c r="G141" s="245"/>
      <c r="H141" s="249">
        <v>3981.6</v>
      </c>
      <c r="I141" s="250"/>
      <c r="J141" s="245"/>
      <c r="K141" s="245"/>
      <c r="L141" s="251"/>
      <c r="M141" s="252"/>
      <c r="N141" s="253"/>
      <c r="O141" s="253"/>
      <c r="P141" s="253"/>
      <c r="Q141" s="253"/>
      <c r="R141" s="253"/>
      <c r="S141" s="253"/>
      <c r="T141" s="25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162</v>
      </c>
      <c r="AU141" s="255" t="s">
        <v>87</v>
      </c>
      <c r="AV141" s="13" t="s">
        <v>87</v>
      </c>
      <c r="AW141" s="13" t="s">
        <v>34</v>
      </c>
      <c r="AX141" s="13" t="s">
        <v>83</v>
      </c>
      <c r="AY141" s="255" t="s">
        <v>152</v>
      </c>
    </row>
    <row r="142" spans="1:65" s="2" customFormat="1" ht="33" customHeight="1">
      <c r="A142" s="38"/>
      <c r="B142" s="39"/>
      <c r="C142" s="226" t="s">
        <v>102</v>
      </c>
      <c r="D142" s="226" t="s">
        <v>154</v>
      </c>
      <c r="E142" s="227" t="s">
        <v>481</v>
      </c>
      <c r="F142" s="228" t="s">
        <v>482</v>
      </c>
      <c r="G142" s="229" t="s">
        <v>180</v>
      </c>
      <c r="H142" s="230">
        <v>110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43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93</v>
      </c>
      <c r="AT142" s="237" t="s">
        <v>154</v>
      </c>
      <c r="AU142" s="237" t="s">
        <v>87</v>
      </c>
      <c r="AY142" s="17" t="s">
        <v>152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93</v>
      </c>
      <c r="BM142" s="237" t="s">
        <v>483</v>
      </c>
    </row>
    <row r="143" spans="1:47" s="2" customFormat="1" ht="12">
      <c r="A143" s="38"/>
      <c r="B143" s="39"/>
      <c r="C143" s="40"/>
      <c r="D143" s="246" t="s">
        <v>197</v>
      </c>
      <c r="E143" s="40"/>
      <c r="F143" s="287" t="s">
        <v>484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197</v>
      </c>
      <c r="AU143" s="17" t="s">
        <v>87</v>
      </c>
    </row>
    <row r="144" spans="1:51" s="13" customFormat="1" ht="12">
      <c r="A144" s="13"/>
      <c r="B144" s="244"/>
      <c r="C144" s="245"/>
      <c r="D144" s="246" t="s">
        <v>162</v>
      </c>
      <c r="E144" s="247" t="s">
        <v>1</v>
      </c>
      <c r="F144" s="248" t="s">
        <v>485</v>
      </c>
      <c r="G144" s="245"/>
      <c r="H144" s="249">
        <v>110</v>
      </c>
      <c r="I144" s="250"/>
      <c r="J144" s="245"/>
      <c r="K144" s="245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162</v>
      </c>
      <c r="AU144" s="255" t="s">
        <v>87</v>
      </c>
      <c r="AV144" s="13" t="s">
        <v>87</v>
      </c>
      <c r="AW144" s="13" t="s">
        <v>34</v>
      </c>
      <c r="AX144" s="13" t="s">
        <v>83</v>
      </c>
      <c r="AY144" s="255" t="s">
        <v>152</v>
      </c>
    </row>
    <row r="145" spans="1:65" s="2" customFormat="1" ht="33" customHeight="1">
      <c r="A145" s="38"/>
      <c r="B145" s="39"/>
      <c r="C145" s="226" t="s">
        <v>105</v>
      </c>
      <c r="D145" s="226" t="s">
        <v>154</v>
      </c>
      <c r="E145" s="227" t="s">
        <v>486</v>
      </c>
      <c r="F145" s="228" t="s">
        <v>487</v>
      </c>
      <c r="G145" s="229" t="s">
        <v>180</v>
      </c>
      <c r="H145" s="230">
        <v>308.8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43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93</v>
      </c>
      <c r="AT145" s="237" t="s">
        <v>154</v>
      </c>
      <c r="AU145" s="237" t="s">
        <v>87</v>
      </c>
      <c r="AY145" s="17" t="s">
        <v>152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93</v>
      </c>
      <c r="BM145" s="237" t="s">
        <v>488</v>
      </c>
    </row>
    <row r="146" spans="1:51" s="13" customFormat="1" ht="12">
      <c r="A146" s="13"/>
      <c r="B146" s="244"/>
      <c r="C146" s="245"/>
      <c r="D146" s="246" t="s">
        <v>162</v>
      </c>
      <c r="E146" s="247" t="s">
        <v>1</v>
      </c>
      <c r="F146" s="248" t="s">
        <v>489</v>
      </c>
      <c r="G146" s="245"/>
      <c r="H146" s="249">
        <v>308.8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162</v>
      </c>
      <c r="AU146" s="255" t="s">
        <v>87</v>
      </c>
      <c r="AV146" s="13" t="s">
        <v>87</v>
      </c>
      <c r="AW146" s="13" t="s">
        <v>34</v>
      </c>
      <c r="AX146" s="13" t="s">
        <v>83</v>
      </c>
      <c r="AY146" s="255" t="s">
        <v>152</v>
      </c>
    </row>
    <row r="147" spans="1:65" s="2" customFormat="1" ht="49.05" customHeight="1">
      <c r="A147" s="38"/>
      <c r="B147" s="39"/>
      <c r="C147" s="226" t="s">
        <v>118</v>
      </c>
      <c r="D147" s="226" t="s">
        <v>154</v>
      </c>
      <c r="E147" s="227" t="s">
        <v>490</v>
      </c>
      <c r="F147" s="228" t="s">
        <v>491</v>
      </c>
      <c r="G147" s="229" t="s">
        <v>157</v>
      </c>
      <c r="H147" s="230">
        <v>950</v>
      </c>
      <c r="I147" s="231"/>
      <c r="J147" s="232">
        <f>ROUND(I147*H147,2)</f>
        <v>0</v>
      </c>
      <c r="K147" s="228" t="s">
        <v>158</v>
      </c>
      <c r="L147" s="44"/>
      <c r="M147" s="233" t="s">
        <v>1</v>
      </c>
      <c r="N147" s="234" t="s">
        <v>43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93</v>
      </c>
      <c r="AT147" s="237" t="s">
        <v>154</v>
      </c>
      <c r="AU147" s="237" t="s">
        <v>87</v>
      </c>
      <c r="AY147" s="17" t="s">
        <v>152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93</v>
      </c>
      <c r="BM147" s="237" t="s">
        <v>492</v>
      </c>
    </row>
    <row r="148" spans="1:47" s="2" customFormat="1" ht="12">
      <c r="A148" s="38"/>
      <c r="B148" s="39"/>
      <c r="C148" s="40"/>
      <c r="D148" s="239" t="s">
        <v>160</v>
      </c>
      <c r="E148" s="40"/>
      <c r="F148" s="240" t="s">
        <v>493</v>
      </c>
      <c r="G148" s="40"/>
      <c r="H148" s="40"/>
      <c r="I148" s="241"/>
      <c r="J148" s="40"/>
      <c r="K148" s="40"/>
      <c r="L148" s="44"/>
      <c r="M148" s="242"/>
      <c r="N148" s="24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160</v>
      </c>
      <c r="AU148" s="17" t="s">
        <v>87</v>
      </c>
    </row>
    <row r="149" spans="1:51" s="13" customFormat="1" ht="12">
      <c r="A149" s="13"/>
      <c r="B149" s="244"/>
      <c r="C149" s="245"/>
      <c r="D149" s="246" t="s">
        <v>162</v>
      </c>
      <c r="E149" s="247" t="s">
        <v>1</v>
      </c>
      <c r="F149" s="248" t="s">
        <v>467</v>
      </c>
      <c r="G149" s="245"/>
      <c r="H149" s="249">
        <v>950</v>
      </c>
      <c r="I149" s="250"/>
      <c r="J149" s="245"/>
      <c r="K149" s="245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162</v>
      </c>
      <c r="AU149" s="255" t="s">
        <v>87</v>
      </c>
      <c r="AV149" s="13" t="s">
        <v>87</v>
      </c>
      <c r="AW149" s="13" t="s">
        <v>34</v>
      </c>
      <c r="AX149" s="13" t="s">
        <v>83</v>
      </c>
      <c r="AY149" s="255" t="s">
        <v>152</v>
      </c>
    </row>
    <row r="150" spans="1:63" s="12" customFormat="1" ht="22.8" customHeight="1">
      <c r="A150" s="12"/>
      <c r="B150" s="210"/>
      <c r="C150" s="211"/>
      <c r="D150" s="212" t="s">
        <v>77</v>
      </c>
      <c r="E150" s="224" t="s">
        <v>90</v>
      </c>
      <c r="F150" s="224" t="s">
        <v>408</v>
      </c>
      <c r="G150" s="211"/>
      <c r="H150" s="211"/>
      <c r="I150" s="214"/>
      <c r="J150" s="225">
        <f>BK150</f>
        <v>0</v>
      </c>
      <c r="K150" s="211"/>
      <c r="L150" s="216"/>
      <c r="M150" s="217"/>
      <c r="N150" s="218"/>
      <c r="O150" s="218"/>
      <c r="P150" s="219">
        <f>SUM(P151:P172)</f>
        <v>0</v>
      </c>
      <c r="Q150" s="218"/>
      <c r="R150" s="219">
        <f>SUM(R151:R172)</f>
        <v>0</v>
      </c>
      <c r="S150" s="218"/>
      <c r="T150" s="220">
        <f>SUM(T151:T172)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83</v>
      </c>
      <c r="AT150" s="222" t="s">
        <v>77</v>
      </c>
      <c r="AU150" s="222" t="s">
        <v>83</v>
      </c>
      <c r="AY150" s="221" t="s">
        <v>152</v>
      </c>
      <c r="BK150" s="223">
        <f>SUM(BK151:BK172)</f>
        <v>0</v>
      </c>
    </row>
    <row r="151" spans="1:65" s="2" customFormat="1" ht="76.35" customHeight="1">
      <c r="A151" s="38"/>
      <c r="B151" s="39"/>
      <c r="C151" s="226" t="s">
        <v>223</v>
      </c>
      <c r="D151" s="226" t="s">
        <v>154</v>
      </c>
      <c r="E151" s="227" t="s">
        <v>417</v>
      </c>
      <c r="F151" s="228" t="s">
        <v>418</v>
      </c>
      <c r="G151" s="229" t="s">
        <v>166</v>
      </c>
      <c r="H151" s="230">
        <v>497.95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43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93</v>
      </c>
      <c r="AT151" s="237" t="s">
        <v>154</v>
      </c>
      <c r="AU151" s="237" t="s">
        <v>87</v>
      </c>
      <c r="AY151" s="17" t="s">
        <v>152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93</v>
      </c>
      <c r="BM151" s="237" t="s">
        <v>494</v>
      </c>
    </row>
    <row r="152" spans="1:51" s="13" customFormat="1" ht="12">
      <c r="A152" s="13"/>
      <c r="B152" s="244"/>
      <c r="C152" s="245"/>
      <c r="D152" s="246" t="s">
        <v>162</v>
      </c>
      <c r="E152" s="247" t="s">
        <v>1</v>
      </c>
      <c r="F152" s="248" t="s">
        <v>495</v>
      </c>
      <c r="G152" s="245"/>
      <c r="H152" s="249">
        <v>20.4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162</v>
      </c>
      <c r="AU152" s="255" t="s">
        <v>87</v>
      </c>
      <c r="AV152" s="13" t="s">
        <v>87</v>
      </c>
      <c r="AW152" s="13" t="s">
        <v>34</v>
      </c>
      <c r="AX152" s="13" t="s">
        <v>78</v>
      </c>
      <c r="AY152" s="255" t="s">
        <v>152</v>
      </c>
    </row>
    <row r="153" spans="1:51" s="13" customFormat="1" ht="12">
      <c r="A153" s="13"/>
      <c r="B153" s="244"/>
      <c r="C153" s="245"/>
      <c r="D153" s="246" t="s">
        <v>162</v>
      </c>
      <c r="E153" s="247" t="s">
        <v>1</v>
      </c>
      <c r="F153" s="248" t="s">
        <v>496</v>
      </c>
      <c r="G153" s="245"/>
      <c r="H153" s="249">
        <v>14.4</v>
      </c>
      <c r="I153" s="250"/>
      <c r="J153" s="245"/>
      <c r="K153" s="245"/>
      <c r="L153" s="251"/>
      <c r="M153" s="252"/>
      <c r="N153" s="253"/>
      <c r="O153" s="253"/>
      <c r="P153" s="253"/>
      <c r="Q153" s="253"/>
      <c r="R153" s="253"/>
      <c r="S153" s="253"/>
      <c r="T153" s="25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5" t="s">
        <v>162</v>
      </c>
      <c r="AU153" s="255" t="s">
        <v>87</v>
      </c>
      <c r="AV153" s="13" t="s">
        <v>87</v>
      </c>
      <c r="AW153" s="13" t="s">
        <v>34</v>
      </c>
      <c r="AX153" s="13" t="s">
        <v>78</v>
      </c>
      <c r="AY153" s="255" t="s">
        <v>152</v>
      </c>
    </row>
    <row r="154" spans="1:51" s="13" customFormat="1" ht="12">
      <c r="A154" s="13"/>
      <c r="B154" s="244"/>
      <c r="C154" s="245"/>
      <c r="D154" s="246" t="s">
        <v>162</v>
      </c>
      <c r="E154" s="247" t="s">
        <v>1</v>
      </c>
      <c r="F154" s="248" t="s">
        <v>497</v>
      </c>
      <c r="G154" s="245"/>
      <c r="H154" s="249">
        <v>201.5</v>
      </c>
      <c r="I154" s="250"/>
      <c r="J154" s="245"/>
      <c r="K154" s="245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162</v>
      </c>
      <c r="AU154" s="255" t="s">
        <v>87</v>
      </c>
      <c r="AV154" s="13" t="s">
        <v>87</v>
      </c>
      <c r="AW154" s="13" t="s">
        <v>34</v>
      </c>
      <c r="AX154" s="13" t="s">
        <v>78</v>
      </c>
      <c r="AY154" s="255" t="s">
        <v>152</v>
      </c>
    </row>
    <row r="155" spans="1:51" s="13" customFormat="1" ht="12">
      <c r="A155" s="13"/>
      <c r="B155" s="244"/>
      <c r="C155" s="245"/>
      <c r="D155" s="246" t="s">
        <v>162</v>
      </c>
      <c r="E155" s="247" t="s">
        <v>1</v>
      </c>
      <c r="F155" s="248" t="s">
        <v>498</v>
      </c>
      <c r="G155" s="245"/>
      <c r="H155" s="249">
        <v>17.15</v>
      </c>
      <c r="I155" s="250"/>
      <c r="J155" s="245"/>
      <c r="K155" s="245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162</v>
      </c>
      <c r="AU155" s="255" t="s">
        <v>87</v>
      </c>
      <c r="AV155" s="13" t="s">
        <v>87</v>
      </c>
      <c r="AW155" s="13" t="s">
        <v>34</v>
      </c>
      <c r="AX155" s="13" t="s">
        <v>78</v>
      </c>
      <c r="AY155" s="255" t="s">
        <v>152</v>
      </c>
    </row>
    <row r="156" spans="1:51" s="13" customFormat="1" ht="12">
      <c r="A156" s="13"/>
      <c r="B156" s="244"/>
      <c r="C156" s="245"/>
      <c r="D156" s="246" t="s">
        <v>162</v>
      </c>
      <c r="E156" s="247" t="s">
        <v>1</v>
      </c>
      <c r="F156" s="248" t="s">
        <v>499</v>
      </c>
      <c r="G156" s="245"/>
      <c r="H156" s="249">
        <v>16.1</v>
      </c>
      <c r="I156" s="250"/>
      <c r="J156" s="245"/>
      <c r="K156" s="245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162</v>
      </c>
      <c r="AU156" s="255" t="s">
        <v>87</v>
      </c>
      <c r="AV156" s="13" t="s">
        <v>87</v>
      </c>
      <c r="AW156" s="13" t="s">
        <v>34</v>
      </c>
      <c r="AX156" s="13" t="s">
        <v>78</v>
      </c>
      <c r="AY156" s="255" t="s">
        <v>152</v>
      </c>
    </row>
    <row r="157" spans="1:51" s="13" customFormat="1" ht="12">
      <c r="A157" s="13"/>
      <c r="B157" s="244"/>
      <c r="C157" s="245"/>
      <c r="D157" s="246" t="s">
        <v>162</v>
      </c>
      <c r="E157" s="247" t="s">
        <v>1</v>
      </c>
      <c r="F157" s="248" t="s">
        <v>500</v>
      </c>
      <c r="G157" s="245"/>
      <c r="H157" s="249">
        <v>16.8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162</v>
      </c>
      <c r="AU157" s="255" t="s">
        <v>87</v>
      </c>
      <c r="AV157" s="13" t="s">
        <v>87</v>
      </c>
      <c r="AW157" s="13" t="s">
        <v>34</v>
      </c>
      <c r="AX157" s="13" t="s">
        <v>78</v>
      </c>
      <c r="AY157" s="255" t="s">
        <v>152</v>
      </c>
    </row>
    <row r="158" spans="1:51" s="13" customFormat="1" ht="12">
      <c r="A158" s="13"/>
      <c r="B158" s="244"/>
      <c r="C158" s="245"/>
      <c r="D158" s="246" t="s">
        <v>162</v>
      </c>
      <c r="E158" s="247" t="s">
        <v>1</v>
      </c>
      <c r="F158" s="248" t="s">
        <v>501</v>
      </c>
      <c r="G158" s="245"/>
      <c r="H158" s="249">
        <v>187</v>
      </c>
      <c r="I158" s="250"/>
      <c r="J158" s="245"/>
      <c r="K158" s="245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162</v>
      </c>
      <c r="AU158" s="255" t="s">
        <v>87</v>
      </c>
      <c r="AV158" s="13" t="s">
        <v>87</v>
      </c>
      <c r="AW158" s="13" t="s">
        <v>34</v>
      </c>
      <c r="AX158" s="13" t="s">
        <v>78</v>
      </c>
      <c r="AY158" s="255" t="s">
        <v>152</v>
      </c>
    </row>
    <row r="159" spans="1:51" s="13" customFormat="1" ht="12">
      <c r="A159" s="13"/>
      <c r="B159" s="244"/>
      <c r="C159" s="245"/>
      <c r="D159" s="246" t="s">
        <v>162</v>
      </c>
      <c r="E159" s="247" t="s">
        <v>1</v>
      </c>
      <c r="F159" s="248" t="s">
        <v>502</v>
      </c>
      <c r="G159" s="245"/>
      <c r="H159" s="249">
        <v>9.6</v>
      </c>
      <c r="I159" s="250"/>
      <c r="J159" s="245"/>
      <c r="K159" s="245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162</v>
      </c>
      <c r="AU159" s="255" t="s">
        <v>87</v>
      </c>
      <c r="AV159" s="13" t="s">
        <v>87</v>
      </c>
      <c r="AW159" s="13" t="s">
        <v>34</v>
      </c>
      <c r="AX159" s="13" t="s">
        <v>78</v>
      </c>
      <c r="AY159" s="255" t="s">
        <v>152</v>
      </c>
    </row>
    <row r="160" spans="1:51" s="13" customFormat="1" ht="12">
      <c r="A160" s="13"/>
      <c r="B160" s="244"/>
      <c r="C160" s="245"/>
      <c r="D160" s="246" t="s">
        <v>162</v>
      </c>
      <c r="E160" s="247" t="s">
        <v>1</v>
      </c>
      <c r="F160" s="248" t="s">
        <v>503</v>
      </c>
      <c r="G160" s="245"/>
      <c r="H160" s="249">
        <v>15</v>
      </c>
      <c r="I160" s="250"/>
      <c r="J160" s="245"/>
      <c r="K160" s="245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162</v>
      </c>
      <c r="AU160" s="255" t="s">
        <v>87</v>
      </c>
      <c r="AV160" s="13" t="s">
        <v>87</v>
      </c>
      <c r="AW160" s="13" t="s">
        <v>34</v>
      </c>
      <c r="AX160" s="13" t="s">
        <v>78</v>
      </c>
      <c r="AY160" s="255" t="s">
        <v>152</v>
      </c>
    </row>
    <row r="161" spans="1:51" s="14" customFormat="1" ht="12">
      <c r="A161" s="14"/>
      <c r="B161" s="256"/>
      <c r="C161" s="257"/>
      <c r="D161" s="246" t="s">
        <v>162</v>
      </c>
      <c r="E161" s="258" t="s">
        <v>1</v>
      </c>
      <c r="F161" s="259" t="s">
        <v>171</v>
      </c>
      <c r="G161" s="257"/>
      <c r="H161" s="260">
        <v>497.95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6" t="s">
        <v>162</v>
      </c>
      <c r="AU161" s="266" t="s">
        <v>87</v>
      </c>
      <c r="AV161" s="14" t="s">
        <v>93</v>
      </c>
      <c r="AW161" s="14" t="s">
        <v>34</v>
      </c>
      <c r="AX161" s="14" t="s">
        <v>83</v>
      </c>
      <c r="AY161" s="266" t="s">
        <v>152</v>
      </c>
    </row>
    <row r="162" spans="1:65" s="2" customFormat="1" ht="49.05" customHeight="1">
      <c r="A162" s="38"/>
      <c r="B162" s="39"/>
      <c r="C162" s="226" t="s">
        <v>228</v>
      </c>
      <c r="D162" s="226" t="s">
        <v>154</v>
      </c>
      <c r="E162" s="227" t="s">
        <v>422</v>
      </c>
      <c r="F162" s="228" t="s">
        <v>423</v>
      </c>
      <c r="G162" s="229" t="s">
        <v>157</v>
      </c>
      <c r="H162" s="230">
        <v>893.3</v>
      </c>
      <c r="I162" s="231"/>
      <c r="J162" s="232">
        <f>ROUND(I162*H162,2)</f>
        <v>0</v>
      </c>
      <c r="K162" s="228" t="s">
        <v>158</v>
      </c>
      <c r="L162" s="44"/>
      <c r="M162" s="233" t="s">
        <v>1</v>
      </c>
      <c r="N162" s="234" t="s">
        <v>43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93</v>
      </c>
      <c r="AT162" s="237" t="s">
        <v>154</v>
      </c>
      <c r="AU162" s="237" t="s">
        <v>87</v>
      </c>
      <c r="AY162" s="17" t="s">
        <v>152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93</v>
      </c>
      <c r="BM162" s="237" t="s">
        <v>504</v>
      </c>
    </row>
    <row r="163" spans="1:47" s="2" customFormat="1" ht="12">
      <c r="A163" s="38"/>
      <c r="B163" s="39"/>
      <c r="C163" s="40"/>
      <c r="D163" s="239" t="s">
        <v>160</v>
      </c>
      <c r="E163" s="40"/>
      <c r="F163" s="240" t="s">
        <v>425</v>
      </c>
      <c r="G163" s="40"/>
      <c r="H163" s="40"/>
      <c r="I163" s="241"/>
      <c r="J163" s="40"/>
      <c r="K163" s="40"/>
      <c r="L163" s="44"/>
      <c r="M163" s="242"/>
      <c r="N163" s="24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160</v>
      </c>
      <c r="AU163" s="17" t="s">
        <v>87</v>
      </c>
    </row>
    <row r="164" spans="1:51" s="13" customFormat="1" ht="12">
      <c r="A164" s="13"/>
      <c r="B164" s="244"/>
      <c r="C164" s="245"/>
      <c r="D164" s="246" t="s">
        <v>162</v>
      </c>
      <c r="E164" s="247" t="s">
        <v>1</v>
      </c>
      <c r="F164" s="248" t="s">
        <v>505</v>
      </c>
      <c r="G164" s="245"/>
      <c r="H164" s="249">
        <v>893.3</v>
      </c>
      <c r="I164" s="250"/>
      <c r="J164" s="245"/>
      <c r="K164" s="245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162</v>
      </c>
      <c r="AU164" s="255" t="s">
        <v>87</v>
      </c>
      <c r="AV164" s="13" t="s">
        <v>87</v>
      </c>
      <c r="AW164" s="13" t="s">
        <v>34</v>
      </c>
      <c r="AX164" s="13" t="s">
        <v>83</v>
      </c>
      <c r="AY164" s="255" t="s">
        <v>152</v>
      </c>
    </row>
    <row r="165" spans="1:65" s="2" customFormat="1" ht="49.05" customHeight="1">
      <c r="A165" s="38"/>
      <c r="B165" s="39"/>
      <c r="C165" s="226" t="s">
        <v>234</v>
      </c>
      <c r="D165" s="226" t="s">
        <v>154</v>
      </c>
      <c r="E165" s="227" t="s">
        <v>428</v>
      </c>
      <c r="F165" s="228" t="s">
        <v>429</v>
      </c>
      <c r="G165" s="229" t="s">
        <v>157</v>
      </c>
      <c r="H165" s="230">
        <v>893</v>
      </c>
      <c r="I165" s="231"/>
      <c r="J165" s="232">
        <f>ROUND(I165*H165,2)</f>
        <v>0</v>
      </c>
      <c r="K165" s="228" t="s">
        <v>158</v>
      </c>
      <c r="L165" s="44"/>
      <c r="M165" s="233" t="s">
        <v>1</v>
      </c>
      <c r="N165" s="234" t="s">
        <v>43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93</v>
      </c>
      <c r="AT165" s="237" t="s">
        <v>154</v>
      </c>
      <c r="AU165" s="237" t="s">
        <v>87</v>
      </c>
      <c r="AY165" s="17" t="s">
        <v>152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93</v>
      </c>
      <c r="BM165" s="237" t="s">
        <v>506</v>
      </c>
    </row>
    <row r="166" spans="1:47" s="2" customFormat="1" ht="12">
      <c r="A166" s="38"/>
      <c r="B166" s="39"/>
      <c r="C166" s="40"/>
      <c r="D166" s="239" t="s">
        <v>160</v>
      </c>
      <c r="E166" s="40"/>
      <c r="F166" s="240" t="s">
        <v>431</v>
      </c>
      <c r="G166" s="40"/>
      <c r="H166" s="40"/>
      <c r="I166" s="241"/>
      <c r="J166" s="40"/>
      <c r="K166" s="40"/>
      <c r="L166" s="44"/>
      <c r="M166" s="242"/>
      <c r="N166" s="24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160</v>
      </c>
      <c r="AU166" s="17" t="s">
        <v>87</v>
      </c>
    </row>
    <row r="167" spans="1:51" s="13" customFormat="1" ht="12">
      <c r="A167" s="13"/>
      <c r="B167" s="244"/>
      <c r="C167" s="245"/>
      <c r="D167" s="246" t="s">
        <v>162</v>
      </c>
      <c r="E167" s="247" t="s">
        <v>1</v>
      </c>
      <c r="F167" s="248" t="s">
        <v>507</v>
      </c>
      <c r="G167" s="245"/>
      <c r="H167" s="249">
        <v>893</v>
      </c>
      <c r="I167" s="250"/>
      <c r="J167" s="245"/>
      <c r="K167" s="245"/>
      <c r="L167" s="251"/>
      <c r="M167" s="252"/>
      <c r="N167" s="253"/>
      <c r="O167" s="253"/>
      <c r="P167" s="253"/>
      <c r="Q167" s="253"/>
      <c r="R167" s="253"/>
      <c r="S167" s="253"/>
      <c r="T167" s="25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5" t="s">
        <v>162</v>
      </c>
      <c r="AU167" s="255" t="s">
        <v>87</v>
      </c>
      <c r="AV167" s="13" t="s">
        <v>87</v>
      </c>
      <c r="AW167" s="13" t="s">
        <v>34</v>
      </c>
      <c r="AX167" s="13" t="s">
        <v>83</v>
      </c>
      <c r="AY167" s="255" t="s">
        <v>152</v>
      </c>
    </row>
    <row r="168" spans="1:65" s="2" customFormat="1" ht="90" customHeight="1">
      <c r="A168" s="38"/>
      <c r="B168" s="39"/>
      <c r="C168" s="226" t="s">
        <v>241</v>
      </c>
      <c r="D168" s="226" t="s">
        <v>154</v>
      </c>
      <c r="E168" s="227" t="s">
        <v>508</v>
      </c>
      <c r="F168" s="228" t="s">
        <v>509</v>
      </c>
      <c r="G168" s="229" t="s">
        <v>180</v>
      </c>
      <c r="H168" s="230">
        <v>6.164</v>
      </c>
      <c r="I168" s="231"/>
      <c r="J168" s="232">
        <f>ROUND(I168*H168,2)</f>
        <v>0</v>
      </c>
      <c r="K168" s="228" t="s">
        <v>158</v>
      </c>
      <c r="L168" s="44"/>
      <c r="M168" s="233" t="s">
        <v>1</v>
      </c>
      <c r="N168" s="234" t="s">
        <v>43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93</v>
      </c>
      <c r="AT168" s="237" t="s">
        <v>154</v>
      </c>
      <c r="AU168" s="237" t="s">
        <v>87</v>
      </c>
      <c r="AY168" s="17" t="s">
        <v>152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93</v>
      </c>
      <c r="BM168" s="237" t="s">
        <v>510</v>
      </c>
    </row>
    <row r="169" spans="1:47" s="2" customFormat="1" ht="12">
      <c r="A169" s="38"/>
      <c r="B169" s="39"/>
      <c r="C169" s="40"/>
      <c r="D169" s="239" t="s">
        <v>160</v>
      </c>
      <c r="E169" s="40"/>
      <c r="F169" s="240" t="s">
        <v>511</v>
      </c>
      <c r="G169" s="40"/>
      <c r="H169" s="40"/>
      <c r="I169" s="241"/>
      <c r="J169" s="40"/>
      <c r="K169" s="40"/>
      <c r="L169" s="44"/>
      <c r="M169" s="242"/>
      <c r="N169" s="243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160</v>
      </c>
      <c r="AU169" s="17" t="s">
        <v>87</v>
      </c>
    </row>
    <row r="170" spans="1:51" s="13" customFormat="1" ht="12">
      <c r="A170" s="13"/>
      <c r="B170" s="244"/>
      <c r="C170" s="245"/>
      <c r="D170" s="246" t="s">
        <v>162</v>
      </c>
      <c r="E170" s="247" t="s">
        <v>1</v>
      </c>
      <c r="F170" s="248" t="s">
        <v>512</v>
      </c>
      <c r="G170" s="245"/>
      <c r="H170" s="249">
        <v>6.164</v>
      </c>
      <c r="I170" s="250"/>
      <c r="J170" s="245"/>
      <c r="K170" s="245"/>
      <c r="L170" s="251"/>
      <c r="M170" s="252"/>
      <c r="N170" s="253"/>
      <c r="O170" s="253"/>
      <c r="P170" s="253"/>
      <c r="Q170" s="253"/>
      <c r="R170" s="253"/>
      <c r="S170" s="253"/>
      <c r="T170" s="25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5" t="s">
        <v>162</v>
      </c>
      <c r="AU170" s="255" t="s">
        <v>87</v>
      </c>
      <c r="AV170" s="13" t="s">
        <v>87</v>
      </c>
      <c r="AW170" s="13" t="s">
        <v>34</v>
      </c>
      <c r="AX170" s="13" t="s">
        <v>83</v>
      </c>
      <c r="AY170" s="255" t="s">
        <v>152</v>
      </c>
    </row>
    <row r="171" spans="1:51" s="15" customFormat="1" ht="12">
      <c r="A171" s="15"/>
      <c r="B171" s="277"/>
      <c r="C171" s="278"/>
      <c r="D171" s="246" t="s">
        <v>162</v>
      </c>
      <c r="E171" s="279" t="s">
        <v>1</v>
      </c>
      <c r="F171" s="280" t="s">
        <v>513</v>
      </c>
      <c r="G171" s="278"/>
      <c r="H171" s="279" t="s">
        <v>1</v>
      </c>
      <c r="I171" s="281"/>
      <c r="J171" s="278"/>
      <c r="K171" s="278"/>
      <c r="L171" s="282"/>
      <c r="M171" s="283"/>
      <c r="N171" s="284"/>
      <c r="O171" s="284"/>
      <c r="P171" s="284"/>
      <c r="Q171" s="284"/>
      <c r="R171" s="284"/>
      <c r="S171" s="284"/>
      <c r="T171" s="28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6" t="s">
        <v>162</v>
      </c>
      <c r="AU171" s="286" t="s">
        <v>87</v>
      </c>
      <c r="AV171" s="15" t="s">
        <v>83</v>
      </c>
      <c r="AW171" s="15" t="s">
        <v>34</v>
      </c>
      <c r="AX171" s="15" t="s">
        <v>78</v>
      </c>
      <c r="AY171" s="286" t="s">
        <v>152</v>
      </c>
    </row>
    <row r="172" spans="1:51" s="15" customFormat="1" ht="12">
      <c r="A172" s="15"/>
      <c r="B172" s="277"/>
      <c r="C172" s="278"/>
      <c r="D172" s="246" t="s">
        <v>162</v>
      </c>
      <c r="E172" s="279" t="s">
        <v>1</v>
      </c>
      <c r="F172" s="280" t="s">
        <v>514</v>
      </c>
      <c r="G172" s="278"/>
      <c r="H172" s="279" t="s">
        <v>1</v>
      </c>
      <c r="I172" s="281"/>
      <c r="J172" s="278"/>
      <c r="K172" s="278"/>
      <c r="L172" s="282"/>
      <c r="M172" s="283"/>
      <c r="N172" s="284"/>
      <c r="O172" s="284"/>
      <c r="P172" s="284"/>
      <c r="Q172" s="284"/>
      <c r="R172" s="284"/>
      <c r="S172" s="284"/>
      <c r="T172" s="28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6" t="s">
        <v>162</v>
      </c>
      <c r="AU172" s="286" t="s">
        <v>87</v>
      </c>
      <c r="AV172" s="15" t="s">
        <v>83</v>
      </c>
      <c r="AW172" s="15" t="s">
        <v>34</v>
      </c>
      <c r="AX172" s="15" t="s">
        <v>78</v>
      </c>
      <c r="AY172" s="286" t="s">
        <v>152</v>
      </c>
    </row>
    <row r="173" spans="1:63" s="12" customFormat="1" ht="22.8" customHeight="1">
      <c r="A173" s="12"/>
      <c r="B173" s="210"/>
      <c r="C173" s="211"/>
      <c r="D173" s="212" t="s">
        <v>77</v>
      </c>
      <c r="E173" s="224" t="s">
        <v>93</v>
      </c>
      <c r="F173" s="224" t="s">
        <v>282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SUM(P174:P201)</f>
        <v>0</v>
      </c>
      <c r="Q173" s="218"/>
      <c r="R173" s="219">
        <f>SUM(R174:R201)</f>
        <v>3190.8814</v>
      </c>
      <c r="S173" s="218"/>
      <c r="T173" s="220">
        <f>SUM(T174:T201)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83</v>
      </c>
      <c r="AT173" s="222" t="s">
        <v>77</v>
      </c>
      <c r="AU173" s="222" t="s">
        <v>83</v>
      </c>
      <c r="AY173" s="221" t="s">
        <v>152</v>
      </c>
      <c r="BK173" s="223">
        <f>SUM(BK174:BK201)</f>
        <v>0</v>
      </c>
    </row>
    <row r="174" spans="1:65" s="2" customFormat="1" ht="24.15" customHeight="1">
      <c r="A174" s="38"/>
      <c r="B174" s="39"/>
      <c r="C174" s="226" t="s">
        <v>246</v>
      </c>
      <c r="D174" s="226" t="s">
        <v>154</v>
      </c>
      <c r="E174" s="227" t="s">
        <v>515</v>
      </c>
      <c r="F174" s="228" t="s">
        <v>516</v>
      </c>
      <c r="G174" s="229" t="s">
        <v>157</v>
      </c>
      <c r="H174" s="230">
        <v>1090</v>
      </c>
      <c r="I174" s="231"/>
      <c r="J174" s="232">
        <f>ROUND(I174*H174,2)</f>
        <v>0</v>
      </c>
      <c r="K174" s="228" t="s">
        <v>158</v>
      </c>
      <c r="L174" s="44"/>
      <c r="M174" s="233" t="s">
        <v>1</v>
      </c>
      <c r="N174" s="234" t="s">
        <v>43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93</v>
      </c>
      <c r="AT174" s="237" t="s">
        <v>154</v>
      </c>
      <c r="AU174" s="237" t="s">
        <v>87</v>
      </c>
      <c r="AY174" s="17" t="s">
        <v>152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93</v>
      </c>
      <c r="BM174" s="237" t="s">
        <v>517</v>
      </c>
    </row>
    <row r="175" spans="1:47" s="2" customFormat="1" ht="12">
      <c r="A175" s="38"/>
      <c r="B175" s="39"/>
      <c r="C175" s="40"/>
      <c r="D175" s="239" t="s">
        <v>160</v>
      </c>
      <c r="E175" s="40"/>
      <c r="F175" s="240" t="s">
        <v>518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160</v>
      </c>
      <c r="AU175" s="17" t="s">
        <v>87</v>
      </c>
    </row>
    <row r="176" spans="1:51" s="13" customFormat="1" ht="12">
      <c r="A176" s="13"/>
      <c r="B176" s="244"/>
      <c r="C176" s="245"/>
      <c r="D176" s="246" t="s">
        <v>162</v>
      </c>
      <c r="E176" s="247" t="s">
        <v>1</v>
      </c>
      <c r="F176" s="248" t="s">
        <v>519</v>
      </c>
      <c r="G176" s="245"/>
      <c r="H176" s="249">
        <v>1090</v>
      </c>
      <c r="I176" s="250"/>
      <c r="J176" s="245"/>
      <c r="K176" s="245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162</v>
      </c>
      <c r="AU176" s="255" t="s">
        <v>87</v>
      </c>
      <c r="AV176" s="13" t="s">
        <v>87</v>
      </c>
      <c r="AW176" s="13" t="s">
        <v>34</v>
      </c>
      <c r="AX176" s="13" t="s">
        <v>83</v>
      </c>
      <c r="AY176" s="255" t="s">
        <v>152</v>
      </c>
    </row>
    <row r="177" spans="1:65" s="2" customFormat="1" ht="24.15" customHeight="1">
      <c r="A177" s="38"/>
      <c r="B177" s="39"/>
      <c r="C177" s="226" t="s">
        <v>8</v>
      </c>
      <c r="D177" s="226" t="s">
        <v>154</v>
      </c>
      <c r="E177" s="227" t="s">
        <v>284</v>
      </c>
      <c r="F177" s="228" t="s">
        <v>285</v>
      </c>
      <c r="G177" s="229" t="s">
        <v>157</v>
      </c>
      <c r="H177" s="230">
        <v>970</v>
      </c>
      <c r="I177" s="231"/>
      <c r="J177" s="232">
        <f>ROUND(I177*H177,2)</f>
        <v>0</v>
      </c>
      <c r="K177" s="228" t="s">
        <v>158</v>
      </c>
      <c r="L177" s="44"/>
      <c r="M177" s="233" t="s">
        <v>1</v>
      </c>
      <c r="N177" s="234" t="s">
        <v>43</v>
      </c>
      <c r="O177" s="91"/>
      <c r="P177" s="235">
        <f>O177*H177</f>
        <v>0</v>
      </c>
      <c r="Q177" s="235">
        <v>0.31879</v>
      </c>
      <c r="R177" s="235">
        <f>Q177*H177</f>
        <v>309.22630000000004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93</v>
      </c>
      <c r="AT177" s="237" t="s">
        <v>154</v>
      </c>
      <c r="AU177" s="237" t="s">
        <v>87</v>
      </c>
      <c r="AY177" s="17" t="s">
        <v>152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93</v>
      </c>
      <c r="BM177" s="237" t="s">
        <v>520</v>
      </c>
    </row>
    <row r="178" spans="1:47" s="2" customFormat="1" ht="12">
      <c r="A178" s="38"/>
      <c r="B178" s="39"/>
      <c r="C178" s="40"/>
      <c r="D178" s="239" t="s">
        <v>160</v>
      </c>
      <c r="E178" s="40"/>
      <c r="F178" s="240" t="s">
        <v>287</v>
      </c>
      <c r="G178" s="40"/>
      <c r="H178" s="40"/>
      <c r="I178" s="241"/>
      <c r="J178" s="40"/>
      <c r="K178" s="40"/>
      <c r="L178" s="44"/>
      <c r="M178" s="242"/>
      <c r="N178" s="24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160</v>
      </c>
      <c r="AU178" s="17" t="s">
        <v>87</v>
      </c>
    </row>
    <row r="179" spans="1:51" s="13" customFormat="1" ht="12">
      <c r="A179" s="13"/>
      <c r="B179" s="244"/>
      <c r="C179" s="245"/>
      <c r="D179" s="246" t="s">
        <v>162</v>
      </c>
      <c r="E179" s="247" t="s">
        <v>1</v>
      </c>
      <c r="F179" s="248" t="s">
        <v>521</v>
      </c>
      <c r="G179" s="245"/>
      <c r="H179" s="249">
        <v>970</v>
      </c>
      <c r="I179" s="250"/>
      <c r="J179" s="245"/>
      <c r="K179" s="245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162</v>
      </c>
      <c r="AU179" s="255" t="s">
        <v>87</v>
      </c>
      <c r="AV179" s="13" t="s">
        <v>87</v>
      </c>
      <c r="AW179" s="13" t="s">
        <v>34</v>
      </c>
      <c r="AX179" s="13" t="s">
        <v>83</v>
      </c>
      <c r="AY179" s="255" t="s">
        <v>152</v>
      </c>
    </row>
    <row r="180" spans="1:65" s="2" customFormat="1" ht="49.05" customHeight="1">
      <c r="A180" s="38"/>
      <c r="B180" s="39"/>
      <c r="C180" s="226" t="s">
        <v>257</v>
      </c>
      <c r="D180" s="226" t="s">
        <v>154</v>
      </c>
      <c r="E180" s="227" t="s">
        <v>289</v>
      </c>
      <c r="F180" s="228" t="s">
        <v>290</v>
      </c>
      <c r="G180" s="229" t="s">
        <v>157</v>
      </c>
      <c r="H180" s="230">
        <v>970</v>
      </c>
      <c r="I180" s="231"/>
      <c r="J180" s="232">
        <f>ROUND(I180*H180,2)</f>
        <v>0</v>
      </c>
      <c r="K180" s="228" t="s">
        <v>158</v>
      </c>
      <c r="L180" s="44"/>
      <c r="M180" s="233" t="s">
        <v>1</v>
      </c>
      <c r="N180" s="234" t="s">
        <v>43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93</v>
      </c>
      <c r="AT180" s="237" t="s">
        <v>154</v>
      </c>
      <c r="AU180" s="237" t="s">
        <v>87</v>
      </c>
      <c r="AY180" s="17" t="s">
        <v>152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93</v>
      </c>
      <c r="BM180" s="237" t="s">
        <v>522</v>
      </c>
    </row>
    <row r="181" spans="1:47" s="2" customFormat="1" ht="12">
      <c r="A181" s="38"/>
      <c r="B181" s="39"/>
      <c r="C181" s="40"/>
      <c r="D181" s="239" t="s">
        <v>160</v>
      </c>
      <c r="E181" s="40"/>
      <c r="F181" s="240" t="s">
        <v>292</v>
      </c>
      <c r="G181" s="40"/>
      <c r="H181" s="40"/>
      <c r="I181" s="241"/>
      <c r="J181" s="40"/>
      <c r="K181" s="40"/>
      <c r="L181" s="44"/>
      <c r="M181" s="242"/>
      <c r="N181" s="24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160</v>
      </c>
      <c r="AU181" s="17" t="s">
        <v>87</v>
      </c>
    </row>
    <row r="182" spans="1:51" s="13" customFormat="1" ht="12">
      <c r="A182" s="13"/>
      <c r="B182" s="244"/>
      <c r="C182" s="245"/>
      <c r="D182" s="246" t="s">
        <v>162</v>
      </c>
      <c r="E182" s="247" t="s">
        <v>1</v>
      </c>
      <c r="F182" s="248" t="s">
        <v>523</v>
      </c>
      <c r="G182" s="245"/>
      <c r="H182" s="249">
        <v>970</v>
      </c>
      <c r="I182" s="250"/>
      <c r="J182" s="245"/>
      <c r="K182" s="245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162</v>
      </c>
      <c r="AU182" s="255" t="s">
        <v>87</v>
      </c>
      <c r="AV182" s="13" t="s">
        <v>87</v>
      </c>
      <c r="AW182" s="13" t="s">
        <v>34</v>
      </c>
      <c r="AX182" s="13" t="s">
        <v>83</v>
      </c>
      <c r="AY182" s="255" t="s">
        <v>152</v>
      </c>
    </row>
    <row r="183" spans="1:65" s="2" customFormat="1" ht="16.5" customHeight="1">
      <c r="A183" s="38"/>
      <c r="B183" s="39"/>
      <c r="C183" s="267" t="s">
        <v>263</v>
      </c>
      <c r="D183" s="267" t="s">
        <v>177</v>
      </c>
      <c r="E183" s="268" t="s">
        <v>295</v>
      </c>
      <c r="F183" s="269" t="s">
        <v>296</v>
      </c>
      <c r="G183" s="270" t="s">
        <v>157</v>
      </c>
      <c r="H183" s="271">
        <v>1164</v>
      </c>
      <c r="I183" s="272"/>
      <c r="J183" s="273">
        <f>ROUND(I183*H183,2)</f>
        <v>0</v>
      </c>
      <c r="K183" s="269" t="s">
        <v>1</v>
      </c>
      <c r="L183" s="274"/>
      <c r="M183" s="275" t="s">
        <v>1</v>
      </c>
      <c r="N183" s="276" t="s">
        <v>43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105</v>
      </c>
      <c r="AT183" s="237" t="s">
        <v>177</v>
      </c>
      <c r="AU183" s="237" t="s">
        <v>87</v>
      </c>
      <c r="AY183" s="17" t="s">
        <v>152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93</v>
      </c>
      <c r="BM183" s="237" t="s">
        <v>524</v>
      </c>
    </row>
    <row r="184" spans="1:51" s="13" customFormat="1" ht="12">
      <c r="A184" s="13"/>
      <c r="B184" s="244"/>
      <c r="C184" s="245"/>
      <c r="D184" s="246" t="s">
        <v>162</v>
      </c>
      <c r="E184" s="245"/>
      <c r="F184" s="248" t="s">
        <v>525</v>
      </c>
      <c r="G184" s="245"/>
      <c r="H184" s="249">
        <v>1164</v>
      </c>
      <c r="I184" s="250"/>
      <c r="J184" s="245"/>
      <c r="K184" s="245"/>
      <c r="L184" s="251"/>
      <c r="M184" s="252"/>
      <c r="N184" s="253"/>
      <c r="O184" s="253"/>
      <c r="P184" s="253"/>
      <c r="Q184" s="253"/>
      <c r="R184" s="253"/>
      <c r="S184" s="253"/>
      <c r="T184" s="25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5" t="s">
        <v>162</v>
      </c>
      <c r="AU184" s="255" t="s">
        <v>87</v>
      </c>
      <c r="AV184" s="13" t="s">
        <v>87</v>
      </c>
      <c r="AW184" s="13" t="s">
        <v>4</v>
      </c>
      <c r="AX184" s="13" t="s">
        <v>83</v>
      </c>
      <c r="AY184" s="255" t="s">
        <v>152</v>
      </c>
    </row>
    <row r="185" spans="1:65" s="2" customFormat="1" ht="37.8" customHeight="1">
      <c r="A185" s="38"/>
      <c r="B185" s="39"/>
      <c r="C185" s="226" t="s">
        <v>269</v>
      </c>
      <c r="D185" s="226" t="s">
        <v>154</v>
      </c>
      <c r="E185" s="227" t="s">
        <v>318</v>
      </c>
      <c r="F185" s="228" t="s">
        <v>319</v>
      </c>
      <c r="G185" s="229" t="s">
        <v>166</v>
      </c>
      <c r="H185" s="230">
        <v>1344</v>
      </c>
      <c r="I185" s="231"/>
      <c r="J185" s="232">
        <f>ROUND(I185*H185,2)</f>
        <v>0</v>
      </c>
      <c r="K185" s="228" t="s">
        <v>158</v>
      </c>
      <c r="L185" s="44"/>
      <c r="M185" s="233" t="s">
        <v>1</v>
      </c>
      <c r="N185" s="234" t="s">
        <v>43</v>
      </c>
      <c r="O185" s="91"/>
      <c r="P185" s="235">
        <f>O185*H185</f>
        <v>0</v>
      </c>
      <c r="Q185" s="235">
        <v>1.9968</v>
      </c>
      <c r="R185" s="235">
        <f>Q185*H185</f>
        <v>2683.6992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93</v>
      </c>
      <c r="AT185" s="237" t="s">
        <v>154</v>
      </c>
      <c r="AU185" s="237" t="s">
        <v>87</v>
      </c>
      <c r="AY185" s="17" t="s">
        <v>152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93</v>
      </c>
      <c r="BM185" s="237" t="s">
        <v>526</v>
      </c>
    </row>
    <row r="186" spans="1:47" s="2" customFormat="1" ht="12">
      <c r="A186" s="38"/>
      <c r="B186" s="39"/>
      <c r="C186" s="40"/>
      <c r="D186" s="239" t="s">
        <v>160</v>
      </c>
      <c r="E186" s="40"/>
      <c r="F186" s="240" t="s">
        <v>321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160</v>
      </c>
      <c r="AU186" s="17" t="s">
        <v>87</v>
      </c>
    </row>
    <row r="187" spans="1:51" s="15" customFormat="1" ht="12">
      <c r="A187" s="15"/>
      <c r="B187" s="277"/>
      <c r="C187" s="278"/>
      <c r="D187" s="246" t="s">
        <v>162</v>
      </c>
      <c r="E187" s="279" t="s">
        <v>1</v>
      </c>
      <c r="F187" s="280" t="s">
        <v>527</v>
      </c>
      <c r="G187" s="278"/>
      <c r="H187" s="279" t="s">
        <v>1</v>
      </c>
      <c r="I187" s="281"/>
      <c r="J187" s="278"/>
      <c r="K187" s="278"/>
      <c r="L187" s="282"/>
      <c r="M187" s="283"/>
      <c r="N187" s="284"/>
      <c r="O187" s="284"/>
      <c r="P187" s="284"/>
      <c r="Q187" s="284"/>
      <c r="R187" s="284"/>
      <c r="S187" s="284"/>
      <c r="T187" s="28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6" t="s">
        <v>162</v>
      </c>
      <c r="AU187" s="286" t="s">
        <v>87</v>
      </c>
      <c r="AV187" s="15" t="s">
        <v>83</v>
      </c>
      <c r="AW187" s="15" t="s">
        <v>34</v>
      </c>
      <c r="AX187" s="15" t="s">
        <v>78</v>
      </c>
      <c r="AY187" s="286" t="s">
        <v>152</v>
      </c>
    </row>
    <row r="188" spans="1:51" s="13" customFormat="1" ht="12">
      <c r="A188" s="13"/>
      <c r="B188" s="244"/>
      <c r="C188" s="245"/>
      <c r="D188" s="246" t="s">
        <v>162</v>
      </c>
      <c r="E188" s="247" t="s">
        <v>1</v>
      </c>
      <c r="F188" s="248" t="s">
        <v>528</v>
      </c>
      <c r="G188" s="245"/>
      <c r="H188" s="249">
        <v>429</v>
      </c>
      <c r="I188" s="250"/>
      <c r="J188" s="245"/>
      <c r="K188" s="245"/>
      <c r="L188" s="251"/>
      <c r="M188" s="252"/>
      <c r="N188" s="253"/>
      <c r="O188" s="253"/>
      <c r="P188" s="253"/>
      <c r="Q188" s="253"/>
      <c r="R188" s="253"/>
      <c r="S188" s="253"/>
      <c r="T188" s="25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5" t="s">
        <v>162</v>
      </c>
      <c r="AU188" s="255" t="s">
        <v>87</v>
      </c>
      <c r="AV188" s="13" t="s">
        <v>87</v>
      </c>
      <c r="AW188" s="13" t="s">
        <v>34</v>
      </c>
      <c r="AX188" s="13" t="s">
        <v>78</v>
      </c>
      <c r="AY188" s="255" t="s">
        <v>152</v>
      </c>
    </row>
    <row r="189" spans="1:51" s="13" customFormat="1" ht="12">
      <c r="A189" s="13"/>
      <c r="B189" s="244"/>
      <c r="C189" s="245"/>
      <c r="D189" s="246" t="s">
        <v>162</v>
      </c>
      <c r="E189" s="247" t="s">
        <v>1</v>
      </c>
      <c r="F189" s="248" t="s">
        <v>529</v>
      </c>
      <c r="G189" s="245"/>
      <c r="H189" s="249">
        <v>855</v>
      </c>
      <c r="I189" s="250"/>
      <c r="J189" s="245"/>
      <c r="K189" s="245"/>
      <c r="L189" s="251"/>
      <c r="M189" s="252"/>
      <c r="N189" s="253"/>
      <c r="O189" s="253"/>
      <c r="P189" s="253"/>
      <c r="Q189" s="253"/>
      <c r="R189" s="253"/>
      <c r="S189" s="253"/>
      <c r="T189" s="25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5" t="s">
        <v>162</v>
      </c>
      <c r="AU189" s="255" t="s">
        <v>87</v>
      </c>
      <c r="AV189" s="13" t="s">
        <v>87</v>
      </c>
      <c r="AW189" s="13" t="s">
        <v>34</v>
      </c>
      <c r="AX189" s="13" t="s">
        <v>78</v>
      </c>
      <c r="AY189" s="255" t="s">
        <v>152</v>
      </c>
    </row>
    <row r="190" spans="1:51" s="13" customFormat="1" ht="12">
      <c r="A190" s="13"/>
      <c r="B190" s="244"/>
      <c r="C190" s="245"/>
      <c r="D190" s="246" t="s">
        <v>162</v>
      </c>
      <c r="E190" s="247" t="s">
        <v>1</v>
      </c>
      <c r="F190" s="248" t="s">
        <v>530</v>
      </c>
      <c r="G190" s="245"/>
      <c r="H190" s="249">
        <v>60</v>
      </c>
      <c r="I190" s="250"/>
      <c r="J190" s="245"/>
      <c r="K190" s="245"/>
      <c r="L190" s="251"/>
      <c r="M190" s="252"/>
      <c r="N190" s="253"/>
      <c r="O190" s="253"/>
      <c r="P190" s="253"/>
      <c r="Q190" s="253"/>
      <c r="R190" s="253"/>
      <c r="S190" s="253"/>
      <c r="T190" s="25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5" t="s">
        <v>162</v>
      </c>
      <c r="AU190" s="255" t="s">
        <v>87</v>
      </c>
      <c r="AV190" s="13" t="s">
        <v>87</v>
      </c>
      <c r="AW190" s="13" t="s">
        <v>34</v>
      </c>
      <c r="AX190" s="13" t="s">
        <v>78</v>
      </c>
      <c r="AY190" s="255" t="s">
        <v>152</v>
      </c>
    </row>
    <row r="191" spans="1:51" s="14" customFormat="1" ht="12">
      <c r="A191" s="14"/>
      <c r="B191" s="256"/>
      <c r="C191" s="257"/>
      <c r="D191" s="246" t="s">
        <v>162</v>
      </c>
      <c r="E191" s="258" t="s">
        <v>1</v>
      </c>
      <c r="F191" s="259" t="s">
        <v>171</v>
      </c>
      <c r="G191" s="257"/>
      <c r="H191" s="260">
        <v>1344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6" t="s">
        <v>162</v>
      </c>
      <c r="AU191" s="266" t="s">
        <v>87</v>
      </c>
      <c r="AV191" s="14" t="s">
        <v>93</v>
      </c>
      <c r="AW191" s="14" t="s">
        <v>34</v>
      </c>
      <c r="AX191" s="14" t="s">
        <v>83</v>
      </c>
      <c r="AY191" s="266" t="s">
        <v>152</v>
      </c>
    </row>
    <row r="192" spans="1:65" s="2" customFormat="1" ht="24.15" customHeight="1">
      <c r="A192" s="38"/>
      <c r="B192" s="39"/>
      <c r="C192" s="226" t="s">
        <v>275</v>
      </c>
      <c r="D192" s="226" t="s">
        <v>154</v>
      </c>
      <c r="E192" s="227" t="s">
        <v>324</v>
      </c>
      <c r="F192" s="228" t="s">
        <v>325</v>
      </c>
      <c r="G192" s="229" t="s">
        <v>157</v>
      </c>
      <c r="H192" s="230">
        <v>2688</v>
      </c>
      <c r="I192" s="231"/>
      <c r="J192" s="232">
        <f>ROUND(I192*H192,2)</f>
        <v>0</v>
      </c>
      <c r="K192" s="228" t="s">
        <v>158</v>
      </c>
      <c r="L192" s="44"/>
      <c r="M192" s="233" t="s">
        <v>1</v>
      </c>
      <c r="N192" s="234" t="s">
        <v>43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93</v>
      </c>
      <c r="AT192" s="237" t="s">
        <v>154</v>
      </c>
      <c r="AU192" s="237" t="s">
        <v>87</v>
      </c>
      <c r="AY192" s="17" t="s">
        <v>152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93</v>
      </c>
      <c r="BM192" s="237" t="s">
        <v>531</v>
      </c>
    </row>
    <row r="193" spans="1:47" s="2" customFormat="1" ht="12">
      <c r="A193" s="38"/>
      <c r="B193" s="39"/>
      <c r="C193" s="40"/>
      <c r="D193" s="239" t="s">
        <v>160</v>
      </c>
      <c r="E193" s="40"/>
      <c r="F193" s="240" t="s">
        <v>327</v>
      </c>
      <c r="G193" s="40"/>
      <c r="H193" s="40"/>
      <c r="I193" s="241"/>
      <c r="J193" s="40"/>
      <c r="K193" s="40"/>
      <c r="L193" s="44"/>
      <c r="M193" s="242"/>
      <c r="N193" s="24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160</v>
      </c>
      <c r="AU193" s="17" t="s">
        <v>87</v>
      </c>
    </row>
    <row r="194" spans="1:51" s="13" customFormat="1" ht="12">
      <c r="A194" s="13"/>
      <c r="B194" s="244"/>
      <c r="C194" s="245"/>
      <c r="D194" s="246" t="s">
        <v>162</v>
      </c>
      <c r="E194" s="247" t="s">
        <v>1</v>
      </c>
      <c r="F194" s="248" t="s">
        <v>532</v>
      </c>
      <c r="G194" s="245"/>
      <c r="H194" s="249">
        <v>2688</v>
      </c>
      <c r="I194" s="250"/>
      <c r="J194" s="245"/>
      <c r="K194" s="245"/>
      <c r="L194" s="251"/>
      <c r="M194" s="252"/>
      <c r="N194" s="253"/>
      <c r="O194" s="253"/>
      <c r="P194" s="253"/>
      <c r="Q194" s="253"/>
      <c r="R194" s="253"/>
      <c r="S194" s="253"/>
      <c r="T194" s="25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5" t="s">
        <v>162</v>
      </c>
      <c r="AU194" s="255" t="s">
        <v>87</v>
      </c>
      <c r="AV194" s="13" t="s">
        <v>87</v>
      </c>
      <c r="AW194" s="13" t="s">
        <v>34</v>
      </c>
      <c r="AX194" s="13" t="s">
        <v>83</v>
      </c>
      <c r="AY194" s="255" t="s">
        <v>152</v>
      </c>
    </row>
    <row r="195" spans="1:65" s="2" customFormat="1" ht="44.25" customHeight="1">
      <c r="A195" s="38"/>
      <c r="B195" s="39"/>
      <c r="C195" s="226" t="s">
        <v>283</v>
      </c>
      <c r="D195" s="226" t="s">
        <v>154</v>
      </c>
      <c r="E195" s="227" t="s">
        <v>533</v>
      </c>
      <c r="F195" s="228" t="s">
        <v>534</v>
      </c>
      <c r="G195" s="229" t="s">
        <v>157</v>
      </c>
      <c r="H195" s="230">
        <v>170</v>
      </c>
      <c r="I195" s="231"/>
      <c r="J195" s="232">
        <f>ROUND(I195*H195,2)</f>
        <v>0</v>
      </c>
      <c r="K195" s="228" t="s">
        <v>158</v>
      </c>
      <c r="L195" s="44"/>
      <c r="M195" s="233" t="s">
        <v>1</v>
      </c>
      <c r="N195" s="234" t="s">
        <v>43</v>
      </c>
      <c r="O195" s="91"/>
      <c r="P195" s="235">
        <f>O195*H195</f>
        <v>0</v>
      </c>
      <c r="Q195" s="235">
        <v>0.82327</v>
      </c>
      <c r="R195" s="235">
        <f>Q195*H195</f>
        <v>139.95589999999999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93</v>
      </c>
      <c r="AT195" s="237" t="s">
        <v>154</v>
      </c>
      <c r="AU195" s="237" t="s">
        <v>87</v>
      </c>
      <c r="AY195" s="17" t="s">
        <v>152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83</v>
      </c>
      <c r="BK195" s="238">
        <f>ROUND(I195*H195,2)</f>
        <v>0</v>
      </c>
      <c r="BL195" s="17" t="s">
        <v>93</v>
      </c>
      <c r="BM195" s="237" t="s">
        <v>535</v>
      </c>
    </row>
    <row r="196" spans="1:47" s="2" customFormat="1" ht="12">
      <c r="A196" s="38"/>
      <c r="B196" s="39"/>
      <c r="C196" s="40"/>
      <c r="D196" s="239" t="s">
        <v>160</v>
      </c>
      <c r="E196" s="40"/>
      <c r="F196" s="240" t="s">
        <v>536</v>
      </c>
      <c r="G196" s="40"/>
      <c r="H196" s="40"/>
      <c r="I196" s="241"/>
      <c r="J196" s="40"/>
      <c r="K196" s="40"/>
      <c r="L196" s="44"/>
      <c r="M196" s="242"/>
      <c r="N196" s="24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160</v>
      </c>
      <c r="AU196" s="17" t="s">
        <v>87</v>
      </c>
    </row>
    <row r="197" spans="1:65" s="2" customFormat="1" ht="37.8" customHeight="1">
      <c r="A197" s="38"/>
      <c r="B197" s="39"/>
      <c r="C197" s="226" t="s">
        <v>7</v>
      </c>
      <c r="D197" s="226" t="s">
        <v>154</v>
      </c>
      <c r="E197" s="227" t="s">
        <v>537</v>
      </c>
      <c r="F197" s="228" t="s">
        <v>538</v>
      </c>
      <c r="G197" s="229" t="s">
        <v>166</v>
      </c>
      <c r="H197" s="230">
        <v>25</v>
      </c>
      <c r="I197" s="231"/>
      <c r="J197" s="232">
        <f>ROUND(I197*H197,2)</f>
        <v>0</v>
      </c>
      <c r="K197" s="228" t="s">
        <v>158</v>
      </c>
      <c r="L197" s="44"/>
      <c r="M197" s="233" t="s">
        <v>1</v>
      </c>
      <c r="N197" s="234" t="s">
        <v>43</v>
      </c>
      <c r="O197" s="91"/>
      <c r="P197" s="235">
        <f>O197*H197</f>
        <v>0</v>
      </c>
      <c r="Q197" s="235">
        <v>2.32</v>
      </c>
      <c r="R197" s="235">
        <f>Q197*H197</f>
        <v>57.99999999999999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93</v>
      </c>
      <c r="AT197" s="237" t="s">
        <v>154</v>
      </c>
      <c r="AU197" s="237" t="s">
        <v>87</v>
      </c>
      <c r="AY197" s="17" t="s">
        <v>152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83</v>
      </c>
      <c r="BK197" s="238">
        <f>ROUND(I197*H197,2)</f>
        <v>0</v>
      </c>
      <c r="BL197" s="17" t="s">
        <v>93</v>
      </c>
      <c r="BM197" s="237" t="s">
        <v>539</v>
      </c>
    </row>
    <row r="198" spans="1:47" s="2" customFormat="1" ht="12">
      <c r="A198" s="38"/>
      <c r="B198" s="39"/>
      <c r="C198" s="40"/>
      <c r="D198" s="239" t="s">
        <v>160</v>
      </c>
      <c r="E198" s="40"/>
      <c r="F198" s="240" t="s">
        <v>540</v>
      </c>
      <c r="G198" s="40"/>
      <c r="H198" s="40"/>
      <c r="I198" s="241"/>
      <c r="J198" s="40"/>
      <c r="K198" s="40"/>
      <c r="L198" s="44"/>
      <c r="M198" s="242"/>
      <c r="N198" s="243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160</v>
      </c>
      <c r="AU198" s="17" t="s">
        <v>87</v>
      </c>
    </row>
    <row r="199" spans="1:51" s="13" customFormat="1" ht="12">
      <c r="A199" s="13"/>
      <c r="B199" s="244"/>
      <c r="C199" s="245"/>
      <c r="D199" s="246" t="s">
        <v>162</v>
      </c>
      <c r="E199" s="247" t="s">
        <v>1</v>
      </c>
      <c r="F199" s="248" t="s">
        <v>541</v>
      </c>
      <c r="G199" s="245"/>
      <c r="H199" s="249">
        <v>10</v>
      </c>
      <c r="I199" s="250"/>
      <c r="J199" s="245"/>
      <c r="K199" s="245"/>
      <c r="L199" s="251"/>
      <c r="M199" s="252"/>
      <c r="N199" s="253"/>
      <c r="O199" s="253"/>
      <c r="P199" s="253"/>
      <c r="Q199" s="253"/>
      <c r="R199" s="253"/>
      <c r="S199" s="253"/>
      <c r="T199" s="25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5" t="s">
        <v>162</v>
      </c>
      <c r="AU199" s="255" t="s">
        <v>87</v>
      </c>
      <c r="AV199" s="13" t="s">
        <v>87</v>
      </c>
      <c r="AW199" s="13" t="s">
        <v>34</v>
      </c>
      <c r="AX199" s="13" t="s">
        <v>78</v>
      </c>
      <c r="AY199" s="255" t="s">
        <v>152</v>
      </c>
    </row>
    <row r="200" spans="1:51" s="13" customFormat="1" ht="12">
      <c r="A200" s="13"/>
      <c r="B200" s="244"/>
      <c r="C200" s="245"/>
      <c r="D200" s="246" t="s">
        <v>162</v>
      </c>
      <c r="E200" s="247" t="s">
        <v>1</v>
      </c>
      <c r="F200" s="248" t="s">
        <v>542</v>
      </c>
      <c r="G200" s="245"/>
      <c r="H200" s="249">
        <v>15</v>
      </c>
      <c r="I200" s="250"/>
      <c r="J200" s="245"/>
      <c r="K200" s="245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162</v>
      </c>
      <c r="AU200" s="255" t="s">
        <v>87</v>
      </c>
      <c r="AV200" s="13" t="s">
        <v>87</v>
      </c>
      <c r="AW200" s="13" t="s">
        <v>34</v>
      </c>
      <c r="AX200" s="13" t="s">
        <v>78</v>
      </c>
      <c r="AY200" s="255" t="s">
        <v>152</v>
      </c>
    </row>
    <row r="201" spans="1:51" s="14" customFormat="1" ht="12">
      <c r="A201" s="14"/>
      <c r="B201" s="256"/>
      <c r="C201" s="257"/>
      <c r="D201" s="246" t="s">
        <v>162</v>
      </c>
      <c r="E201" s="258" t="s">
        <v>1</v>
      </c>
      <c r="F201" s="259" t="s">
        <v>171</v>
      </c>
      <c r="G201" s="257"/>
      <c r="H201" s="260">
        <v>25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6" t="s">
        <v>162</v>
      </c>
      <c r="AU201" s="266" t="s">
        <v>87</v>
      </c>
      <c r="AV201" s="14" t="s">
        <v>93</v>
      </c>
      <c r="AW201" s="14" t="s">
        <v>34</v>
      </c>
      <c r="AX201" s="14" t="s">
        <v>83</v>
      </c>
      <c r="AY201" s="266" t="s">
        <v>152</v>
      </c>
    </row>
    <row r="202" spans="1:63" s="12" customFormat="1" ht="22.8" customHeight="1">
      <c r="A202" s="12"/>
      <c r="B202" s="210"/>
      <c r="C202" s="211"/>
      <c r="D202" s="212" t="s">
        <v>77</v>
      </c>
      <c r="E202" s="224" t="s">
        <v>373</v>
      </c>
      <c r="F202" s="224" t="s">
        <v>374</v>
      </c>
      <c r="G202" s="211"/>
      <c r="H202" s="211"/>
      <c r="I202" s="214"/>
      <c r="J202" s="225">
        <f>BK202</f>
        <v>0</v>
      </c>
      <c r="K202" s="211"/>
      <c r="L202" s="216"/>
      <c r="M202" s="217"/>
      <c r="N202" s="218"/>
      <c r="O202" s="218"/>
      <c r="P202" s="219">
        <f>SUM(P203:P204)</f>
        <v>0</v>
      </c>
      <c r="Q202" s="218"/>
      <c r="R202" s="219">
        <f>SUM(R203:R204)</f>
        <v>0</v>
      </c>
      <c r="S202" s="218"/>
      <c r="T202" s="220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1" t="s">
        <v>83</v>
      </c>
      <c r="AT202" s="222" t="s">
        <v>77</v>
      </c>
      <c r="AU202" s="222" t="s">
        <v>83</v>
      </c>
      <c r="AY202" s="221" t="s">
        <v>152</v>
      </c>
      <c r="BK202" s="223">
        <f>SUM(BK203:BK204)</f>
        <v>0</v>
      </c>
    </row>
    <row r="203" spans="1:65" s="2" customFormat="1" ht="24.15" customHeight="1">
      <c r="A203" s="38"/>
      <c r="B203" s="39"/>
      <c r="C203" s="226" t="s">
        <v>294</v>
      </c>
      <c r="D203" s="226" t="s">
        <v>154</v>
      </c>
      <c r="E203" s="227" t="s">
        <v>376</v>
      </c>
      <c r="F203" s="228" t="s">
        <v>377</v>
      </c>
      <c r="G203" s="229" t="s">
        <v>180</v>
      </c>
      <c r="H203" s="230">
        <v>3190.881</v>
      </c>
      <c r="I203" s="231"/>
      <c r="J203" s="232">
        <f>ROUND(I203*H203,2)</f>
        <v>0</v>
      </c>
      <c r="K203" s="228" t="s">
        <v>158</v>
      </c>
      <c r="L203" s="44"/>
      <c r="M203" s="233" t="s">
        <v>1</v>
      </c>
      <c r="N203" s="234" t="s">
        <v>43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93</v>
      </c>
      <c r="AT203" s="237" t="s">
        <v>154</v>
      </c>
      <c r="AU203" s="237" t="s">
        <v>87</v>
      </c>
      <c r="AY203" s="17" t="s">
        <v>152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83</v>
      </c>
      <c r="BK203" s="238">
        <f>ROUND(I203*H203,2)</f>
        <v>0</v>
      </c>
      <c r="BL203" s="17" t="s">
        <v>93</v>
      </c>
      <c r="BM203" s="237" t="s">
        <v>543</v>
      </c>
    </row>
    <row r="204" spans="1:47" s="2" customFormat="1" ht="12">
      <c r="A204" s="38"/>
      <c r="B204" s="39"/>
      <c r="C204" s="40"/>
      <c r="D204" s="239" t="s">
        <v>160</v>
      </c>
      <c r="E204" s="40"/>
      <c r="F204" s="240" t="s">
        <v>379</v>
      </c>
      <c r="G204" s="40"/>
      <c r="H204" s="40"/>
      <c r="I204" s="241"/>
      <c r="J204" s="40"/>
      <c r="K204" s="40"/>
      <c r="L204" s="44"/>
      <c r="M204" s="288"/>
      <c r="N204" s="289"/>
      <c r="O204" s="290"/>
      <c r="P204" s="290"/>
      <c r="Q204" s="290"/>
      <c r="R204" s="290"/>
      <c r="S204" s="290"/>
      <c r="T204" s="291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160</v>
      </c>
      <c r="AU204" s="17" t="s">
        <v>87</v>
      </c>
    </row>
    <row r="205" spans="1:31" s="2" customFormat="1" ht="6.95" customHeight="1">
      <c r="A205" s="38"/>
      <c r="B205" s="66"/>
      <c r="C205" s="67"/>
      <c r="D205" s="67"/>
      <c r="E205" s="67"/>
      <c r="F205" s="67"/>
      <c r="G205" s="67"/>
      <c r="H205" s="67"/>
      <c r="I205" s="67"/>
      <c r="J205" s="67"/>
      <c r="K205" s="67"/>
      <c r="L205" s="44"/>
      <c r="M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</sheetData>
  <sheetProtection password="CC35" sheet="1" objects="1" scenarios="1" formatColumns="0" formatRows="0" autoFilter="0"/>
  <autoFilter ref="C120:K20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5" r:id="rId1" display="https://podminky.urs.cz/item/CS_URS_2022_02/113106240"/>
    <hyperlink ref="F128" r:id="rId2" display="https://podminky.urs.cz/item/CS_URS_2022_02/121151123"/>
    <hyperlink ref="F131" r:id="rId3" display="https://podminky.urs.cz/item/CS_URS_2022_02/122251106"/>
    <hyperlink ref="F133" r:id="rId4" display="https://podminky.urs.cz/item/CS_URS_2022_02/129951123"/>
    <hyperlink ref="F135" r:id="rId5" display="https://podminky.urs.cz/item/CS_URS_2022_02/131251105"/>
    <hyperlink ref="F148" r:id="rId6" display="https://podminky.urs.cz/item/CS_URS_2022_02/182151111"/>
    <hyperlink ref="F163" r:id="rId7" display="https://podminky.urs.cz/item/CS_URS_2022_02/380356211"/>
    <hyperlink ref="F166" r:id="rId8" display="https://podminky.urs.cz/item/CS_URS_2022_02/380356212"/>
    <hyperlink ref="F169" r:id="rId9" display="https://podminky.urs.cz/item/CS_URS_2022_02/321368211"/>
    <hyperlink ref="F175" r:id="rId10" display="https://podminky.urs.cz/item/CS_URS_2022_02/451315117"/>
    <hyperlink ref="F178" r:id="rId11" display="https://podminky.urs.cz/item/CS_URS_2022_02/451571212"/>
    <hyperlink ref="F181" r:id="rId12" display="https://podminky.urs.cz/item/CS_URS_2022_02/457971121"/>
    <hyperlink ref="F186" r:id="rId13" display="https://podminky.urs.cz/item/CS_URS_2022_02/463212111"/>
    <hyperlink ref="F193" r:id="rId14" display="https://podminky.urs.cz/item/CS_URS_2022_02/463212191"/>
    <hyperlink ref="F196" r:id="rId15" display="https://podminky.urs.cz/item/CS_URS_2022_02/465513227"/>
    <hyperlink ref="F198" r:id="rId16" display="https://podminky.urs.cz/item/CS_URS_2022_02/467510111"/>
    <hyperlink ref="F204" r:id="rId17" display="https://podminky.urs.cz/item/CS_URS_2022_02/99832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121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VN Skalice - rekonstrukce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544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29. 9. 2022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54"/>
      <c r="B27" s="155"/>
      <c r="C27" s="154"/>
      <c r="D27" s="154"/>
      <c r="E27" s="156" t="s">
        <v>124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38</v>
      </c>
      <c r="E30" s="38"/>
      <c r="F30" s="38"/>
      <c r="G30" s="38"/>
      <c r="H30" s="38"/>
      <c r="I30" s="38"/>
      <c r="J30" s="160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40</v>
      </c>
      <c r="G32" s="38"/>
      <c r="H32" s="38"/>
      <c r="I32" s="161" t="s">
        <v>39</v>
      </c>
      <c r="J32" s="161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42</v>
      </c>
      <c r="E33" s="150" t="s">
        <v>43</v>
      </c>
      <c r="F33" s="163">
        <f>ROUND((SUM(BE118:BE145)),2)</f>
        <v>0</v>
      </c>
      <c r="G33" s="38"/>
      <c r="H33" s="38"/>
      <c r="I33" s="164">
        <v>0.21</v>
      </c>
      <c r="J33" s="163">
        <f>ROUND(((SUM(BE118:BE145))*I33),2)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44</v>
      </c>
      <c r="F34" s="163">
        <f>ROUND((SUM(BF118:BF145)),2)</f>
        <v>0</v>
      </c>
      <c r="G34" s="38"/>
      <c r="H34" s="38"/>
      <c r="I34" s="164">
        <v>0.15</v>
      </c>
      <c r="J34" s="163">
        <f>ROUND(((SUM(BF118:BF145))*I34),2)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45</v>
      </c>
      <c r="F35" s="163">
        <f>ROUND((SUM(BG118:BG145)),2)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46</v>
      </c>
      <c r="F36" s="163">
        <f>ROUND((SUM(BH118:BH145)),2)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ROUND((SUM(BI118:BI145)),2)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48</v>
      </c>
      <c r="E39" s="167"/>
      <c r="F39" s="167"/>
      <c r="G39" s="168" t="s">
        <v>49</v>
      </c>
      <c r="H39" s="169" t="s">
        <v>50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VN Skalice - rekonstrukce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4 - SO 01.4 Zátopa nádrže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Sebranice u Boskovic, Skalice n. Svitavou</v>
      </c>
      <c r="G89" s="40"/>
      <c r="H89" s="40"/>
      <c r="I89" s="32" t="s">
        <v>24</v>
      </c>
      <c r="J89" s="79" t="str">
        <f>IF(J12="","",J12)</f>
        <v>29. 9. 2022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Moravy,s.p., Dřevařská 11, 602 00 Brno</v>
      </c>
      <c r="G91" s="40"/>
      <c r="H91" s="40"/>
      <c r="I91" s="32" t="s">
        <v>32</v>
      </c>
      <c r="J91" s="36" t="str">
        <f>E21</f>
        <v>Šindlar s.r.o., Na Brně 372/2a,500 06 Hradec Král.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Jakub Kološ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126</v>
      </c>
      <c r="D94" s="185"/>
      <c r="E94" s="185"/>
      <c r="F94" s="185"/>
      <c r="G94" s="185"/>
      <c r="H94" s="185"/>
      <c r="I94" s="185"/>
      <c r="J94" s="186" t="s">
        <v>127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128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129</v>
      </c>
    </row>
    <row r="97" spans="1:31" s="9" customFormat="1" ht="24.95" customHeight="1">
      <c r="A97" s="9"/>
      <c r="B97" s="188"/>
      <c r="C97" s="189"/>
      <c r="D97" s="190" t="s">
        <v>130</v>
      </c>
      <c r="E97" s="191"/>
      <c r="F97" s="191"/>
      <c r="G97" s="191"/>
      <c r="H97" s="191"/>
      <c r="I97" s="191"/>
      <c r="J97" s="192">
        <f>J119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131</v>
      </c>
      <c r="E98" s="196"/>
      <c r="F98" s="196"/>
      <c r="G98" s="196"/>
      <c r="H98" s="196"/>
      <c r="I98" s="196"/>
      <c r="J98" s="197">
        <f>J120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137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3" t="str">
        <f>E7</f>
        <v>VN Skalice - rekonstrukce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122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4 - SO 01.4 Zátopa nádrže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22</v>
      </c>
      <c r="D112" s="40"/>
      <c r="E112" s="40"/>
      <c r="F112" s="27" t="str">
        <f>F12</f>
        <v>Sebranice u Boskovic, Skalice n. Svitavou</v>
      </c>
      <c r="G112" s="40"/>
      <c r="H112" s="40"/>
      <c r="I112" s="32" t="s">
        <v>24</v>
      </c>
      <c r="J112" s="79" t="str">
        <f>IF(J12="","",J12)</f>
        <v>29. 9. 2022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40.05" customHeight="1">
      <c r="A114" s="38"/>
      <c r="B114" s="39"/>
      <c r="C114" s="32" t="s">
        <v>26</v>
      </c>
      <c r="D114" s="40"/>
      <c r="E114" s="40"/>
      <c r="F114" s="27" t="str">
        <f>E15</f>
        <v>Povodí Moravy,s.p., Dřevařská 11, 602 00 Brno</v>
      </c>
      <c r="G114" s="40"/>
      <c r="H114" s="40"/>
      <c r="I114" s="32" t="s">
        <v>32</v>
      </c>
      <c r="J114" s="36" t="str">
        <f>E21</f>
        <v>Šindlar s.r.o., Na Brně 372/2a,500 06 Hradec Král.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32" t="s">
        <v>35</v>
      </c>
      <c r="J115" s="36" t="str">
        <f>E24</f>
        <v>Ing. Jakub Kološ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9"/>
      <c r="B117" s="200"/>
      <c r="C117" s="201" t="s">
        <v>138</v>
      </c>
      <c r="D117" s="202" t="s">
        <v>63</v>
      </c>
      <c r="E117" s="202" t="s">
        <v>59</v>
      </c>
      <c r="F117" s="202" t="s">
        <v>60</v>
      </c>
      <c r="G117" s="202" t="s">
        <v>139</v>
      </c>
      <c r="H117" s="202" t="s">
        <v>140</v>
      </c>
      <c r="I117" s="202" t="s">
        <v>141</v>
      </c>
      <c r="J117" s="202" t="s">
        <v>127</v>
      </c>
      <c r="K117" s="203" t="s">
        <v>142</v>
      </c>
      <c r="L117" s="204"/>
      <c r="M117" s="100" t="s">
        <v>1</v>
      </c>
      <c r="N117" s="101" t="s">
        <v>42</v>
      </c>
      <c r="O117" s="101" t="s">
        <v>143</v>
      </c>
      <c r="P117" s="101" t="s">
        <v>144</v>
      </c>
      <c r="Q117" s="101" t="s">
        <v>145</v>
      </c>
      <c r="R117" s="101" t="s">
        <v>146</v>
      </c>
      <c r="S117" s="101" t="s">
        <v>147</v>
      </c>
      <c r="T117" s="102" t="s">
        <v>148</v>
      </c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</row>
    <row r="118" spans="1:63" s="2" customFormat="1" ht="22.8" customHeight="1">
      <c r="A118" s="38"/>
      <c r="B118" s="39"/>
      <c r="C118" s="107" t="s">
        <v>149</v>
      </c>
      <c r="D118" s="40"/>
      <c r="E118" s="40"/>
      <c r="F118" s="40"/>
      <c r="G118" s="40"/>
      <c r="H118" s="40"/>
      <c r="I118" s="40"/>
      <c r="J118" s="205">
        <f>BK118</f>
        <v>0</v>
      </c>
      <c r="K118" s="40"/>
      <c r="L118" s="44"/>
      <c r="M118" s="103"/>
      <c r="N118" s="206"/>
      <c r="O118" s="104"/>
      <c r="P118" s="207">
        <f>P119</f>
        <v>0</v>
      </c>
      <c r="Q118" s="104"/>
      <c r="R118" s="207">
        <f>R119</f>
        <v>0</v>
      </c>
      <c r="S118" s="104"/>
      <c r="T118" s="208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77</v>
      </c>
      <c r="AU118" s="17" t="s">
        <v>129</v>
      </c>
      <c r="BK118" s="209">
        <f>BK119</f>
        <v>0</v>
      </c>
    </row>
    <row r="119" spans="1:63" s="12" customFormat="1" ht="25.9" customHeight="1">
      <c r="A119" s="12"/>
      <c r="B119" s="210"/>
      <c r="C119" s="211"/>
      <c r="D119" s="212" t="s">
        <v>77</v>
      </c>
      <c r="E119" s="213" t="s">
        <v>150</v>
      </c>
      <c r="F119" s="213" t="s">
        <v>151</v>
      </c>
      <c r="G119" s="211"/>
      <c r="H119" s="211"/>
      <c r="I119" s="214"/>
      <c r="J119" s="215">
        <f>BK119</f>
        <v>0</v>
      </c>
      <c r="K119" s="211"/>
      <c r="L119" s="216"/>
      <c r="M119" s="217"/>
      <c r="N119" s="218"/>
      <c r="O119" s="218"/>
      <c r="P119" s="219">
        <f>P120</f>
        <v>0</v>
      </c>
      <c r="Q119" s="218"/>
      <c r="R119" s="219">
        <f>R120</f>
        <v>0</v>
      </c>
      <c r="S119" s="218"/>
      <c r="T119" s="22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1" t="s">
        <v>83</v>
      </c>
      <c r="AT119" s="222" t="s">
        <v>77</v>
      </c>
      <c r="AU119" s="222" t="s">
        <v>78</v>
      </c>
      <c r="AY119" s="221" t="s">
        <v>152</v>
      </c>
      <c r="BK119" s="223">
        <f>BK120</f>
        <v>0</v>
      </c>
    </row>
    <row r="120" spans="1:63" s="12" customFormat="1" ht="22.8" customHeight="1">
      <c r="A120" s="12"/>
      <c r="B120" s="210"/>
      <c r="C120" s="211"/>
      <c r="D120" s="212" t="s">
        <v>77</v>
      </c>
      <c r="E120" s="224" t="s">
        <v>83</v>
      </c>
      <c r="F120" s="224" t="s">
        <v>153</v>
      </c>
      <c r="G120" s="211"/>
      <c r="H120" s="211"/>
      <c r="I120" s="214"/>
      <c r="J120" s="225">
        <f>BK120</f>
        <v>0</v>
      </c>
      <c r="K120" s="211"/>
      <c r="L120" s="216"/>
      <c r="M120" s="217"/>
      <c r="N120" s="218"/>
      <c r="O120" s="218"/>
      <c r="P120" s="219">
        <f>SUM(P121:P145)</f>
        <v>0</v>
      </c>
      <c r="Q120" s="218"/>
      <c r="R120" s="219">
        <f>SUM(R121:R145)</f>
        <v>0</v>
      </c>
      <c r="S120" s="218"/>
      <c r="T120" s="220">
        <f>SUM(T121:T145)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1" t="s">
        <v>83</v>
      </c>
      <c r="AT120" s="222" t="s">
        <v>77</v>
      </c>
      <c r="AU120" s="222" t="s">
        <v>83</v>
      </c>
      <c r="AY120" s="221" t="s">
        <v>152</v>
      </c>
      <c r="BK120" s="223">
        <f>SUM(BK121:BK145)</f>
        <v>0</v>
      </c>
    </row>
    <row r="121" spans="1:65" s="2" customFormat="1" ht="24.15" customHeight="1">
      <c r="A121" s="38"/>
      <c r="B121" s="39"/>
      <c r="C121" s="226" t="s">
        <v>83</v>
      </c>
      <c r="D121" s="226" t="s">
        <v>154</v>
      </c>
      <c r="E121" s="227" t="s">
        <v>545</v>
      </c>
      <c r="F121" s="228" t="s">
        <v>546</v>
      </c>
      <c r="G121" s="229" t="s">
        <v>157</v>
      </c>
      <c r="H121" s="230">
        <v>1111</v>
      </c>
      <c r="I121" s="231"/>
      <c r="J121" s="232">
        <f>ROUND(I121*H121,2)</f>
        <v>0</v>
      </c>
      <c r="K121" s="228" t="s">
        <v>158</v>
      </c>
      <c r="L121" s="44"/>
      <c r="M121" s="233" t="s">
        <v>1</v>
      </c>
      <c r="N121" s="234" t="s">
        <v>43</v>
      </c>
      <c r="O121" s="91"/>
      <c r="P121" s="235">
        <f>O121*H121</f>
        <v>0</v>
      </c>
      <c r="Q121" s="235">
        <v>0</v>
      </c>
      <c r="R121" s="235">
        <f>Q121*H121</f>
        <v>0</v>
      </c>
      <c r="S121" s="235">
        <v>0</v>
      </c>
      <c r="T121" s="23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7" t="s">
        <v>93</v>
      </c>
      <c r="AT121" s="237" t="s">
        <v>154</v>
      </c>
      <c r="AU121" s="237" t="s">
        <v>87</v>
      </c>
      <c r="AY121" s="17" t="s">
        <v>152</v>
      </c>
      <c r="BE121" s="238">
        <f>IF(N121="základní",J121,0)</f>
        <v>0</v>
      </c>
      <c r="BF121" s="238">
        <f>IF(N121="snížená",J121,0)</f>
        <v>0</v>
      </c>
      <c r="BG121" s="238">
        <f>IF(N121="zákl. přenesená",J121,0)</f>
        <v>0</v>
      </c>
      <c r="BH121" s="238">
        <f>IF(N121="sníž. přenesená",J121,0)</f>
        <v>0</v>
      </c>
      <c r="BI121" s="238">
        <f>IF(N121="nulová",J121,0)</f>
        <v>0</v>
      </c>
      <c r="BJ121" s="17" t="s">
        <v>83</v>
      </c>
      <c r="BK121" s="238">
        <f>ROUND(I121*H121,2)</f>
        <v>0</v>
      </c>
      <c r="BL121" s="17" t="s">
        <v>93</v>
      </c>
      <c r="BM121" s="237" t="s">
        <v>547</v>
      </c>
    </row>
    <row r="122" spans="1:47" s="2" customFormat="1" ht="12">
      <c r="A122" s="38"/>
      <c r="B122" s="39"/>
      <c r="C122" s="40"/>
      <c r="D122" s="239" t="s">
        <v>160</v>
      </c>
      <c r="E122" s="40"/>
      <c r="F122" s="240" t="s">
        <v>548</v>
      </c>
      <c r="G122" s="40"/>
      <c r="H122" s="40"/>
      <c r="I122" s="241"/>
      <c r="J122" s="40"/>
      <c r="K122" s="40"/>
      <c r="L122" s="44"/>
      <c r="M122" s="242"/>
      <c r="N122" s="243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160</v>
      </c>
      <c r="AU122" s="17" t="s">
        <v>87</v>
      </c>
    </row>
    <row r="123" spans="1:65" s="2" customFormat="1" ht="44.25" customHeight="1">
      <c r="A123" s="38"/>
      <c r="B123" s="39"/>
      <c r="C123" s="226" t="s">
        <v>87</v>
      </c>
      <c r="D123" s="226" t="s">
        <v>154</v>
      </c>
      <c r="E123" s="227" t="s">
        <v>549</v>
      </c>
      <c r="F123" s="228" t="s">
        <v>550</v>
      </c>
      <c r="G123" s="229" t="s">
        <v>166</v>
      </c>
      <c r="H123" s="230">
        <v>19645</v>
      </c>
      <c r="I123" s="231"/>
      <c r="J123" s="232">
        <f>ROUND(I123*H123,2)</f>
        <v>0</v>
      </c>
      <c r="K123" s="228" t="s">
        <v>158</v>
      </c>
      <c r="L123" s="44"/>
      <c r="M123" s="233" t="s">
        <v>1</v>
      </c>
      <c r="N123" s="234" t="s">
        <v>43</v>
      </c>
      <c r="O123" s="91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7" t="s">
        <v>93</v>
      </c>
      <c r="AT123" s="237" t="s">
        <v>154</v>
      </c>
      <c r="AU123" s="237" t="s">
        <v>87</v>
      </c>
      <c r="AY123" s="17" t="s">
        <v>152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7" t="s">
        <v>83</v>
      </c>
      <c r="BK123" s="238">
        <f>ROUND(I123*H123,2)</f>
        <v>0</v>
      </c>
      <c r="BL123" s="17" t="s">
        <v>93</v>
      </c>
      <c r="BM123" s="237" t="s">
        <v>551</v>
      </c>
    </row>
    <row r="124" spans="1:47" s="2" customFormat="1" ht="12">
      <c r="A124" s="38"/>
      <c r="B124" s="39"/>
      <c r="C124" s="40"/>
      <c r="D124" s="239" t="s">
        <v>160</v>
      </c>
      <c r="E124" s="40"/>
      <c r="F124" s="240" t="s">
        <v>552</v>
      </c>
      <c r="G124" s="40"/>
      <c r="H124" s="40"/>
      <c r="I124" s="241"/>
      <c r="J124" s="40"/>
      <c r="K124" s="40"/>
      <c r="L124" s="44"/>
      <c r="M124" s="242"/>
      <c r="N124" s="243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160</v>
      </c>
      <c r="AU124" s="17" t="s">
        <v>87</v>
      </c>
    </row>
    <row r="125" spans="1:51" s="13" customFormat="1" ht="12">
      <c r="A125" s="13"/>
      <c r="B125" s="244"/>
      <c r="C125" s="245"/>
      <c r="D125" s="246" t="s">
        <v>162</v>
      </c>
      <c r="E125" s="247" t="s">
        <v>1</v>
      </c>
      <c r="F125" s="248" t="s">
        <v>553</v>
      </c>
      <c r="G125" s="245"/>
      <c r="H125" s="249">
        <v>19645</v>
      </c>
      <c r="I125" s="250"/>
      <c r="J125" s="245"/>
      <c r="K125" s="245"/>
      <c r="L125" s="251"/>
      <c r="M125" s="252"/>
      <c r="N125" s="253"/>
      <c r="O125" s="253"/>
      <c r="P125" s="253"/>
      <c r="Q125" s="253"/>
      <c r="R125" s="253"/>
      <c r="S125" s="253"/>
      <c r="T125" s="25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5" t="s">
        <v>162</v>
      </c>
      <c r="AU125" s="255" t="s">
        <v>87</v>
      </c>
      <c r="AV125" s="13" t="s">
        <v>87</v>
      </c>
      <c r="AW125" s="13" t="s">
        <v>34</v>
      </c>
      <c r="AX125" s="13" t="s">
        <v>83</v>
      </c>
      <c r="AY125" s="255" t="s">
        <v>152</v>
      </c>
    </row>
    <row r="126" spans="1:65" s="2" customFormat="1" ht="33" customHeight="1">
      <c r="A126" s="38"/>
      <c r="B126" s="39"/>
      <c r="C126" s="226" t="s">
        <v>90</v>
      </c>
      <c r="D126" s="226" t="s">
        <v>154</v>
      </c>
      <c r="E126" s="227" t="s">
        <v>554</v>
      </c>
      <c r="F126" s="228" t="s">
        <v>555</v>
      </c>
      <c r="G126" s="229" t="s">
        <v>166</v>
      </c>
      <c r="H126" s="230">
        <v>164.5</v>
      </c>
      <c r="I126" s="231"/>
      <c r="J126" s="232">
        <f>ROUND(I126*H126,2)</f>
        <v>0</v>
      </c>
      <c r="K126" s="228" t="s">
        <v>158</v>
      </c>
      <c r="L126" s="44"/>
      <c r="M126" s="233" t="s">
        <v>1</v>
      </c>
      <c r="N126" s="234" t="s">
        <v>43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93</v>
      </c>
      <c r="AT126" s="237" t="s">
        <v>154</v>
      </c>
      <c r="AU126" s="237" t="s">
        <v>87</v>
      </c>
      <c r="AY126" s="17" t="s">
        <v>152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93</v>
      </c>
      <c r="BM126" s="237" t="s">
        <v>556</v>
      </c>
    </row>
    <row r="127" spans="1:47" s="2" customFormat="1" ht="12">
      <c r="A127" s="38"/>
      <c r="B127" s="39"/>
      <c r="C127" s="40"/>
      <c r="D127" s="239" t="s">
        <v>160</v>
      </c>
      <c r="E127" s="40"/>
      <c r="F127" s="240" t="s">
        <v>557</v>
      </c>
      <c r="G127" s="40"/>
      <c r="H127" s="40"/>
      <c r="I127" s="241"/>
      <c r="J127" s="40"/>
      <c r="K127" s="40"/>
      <c r="L127" s="44"/>
      <c r="M127" s="242"/>
      <c r="N127" s="24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160</v>
      </c>
      <c r="AU127" s="17" t="s">
        <v>87</v>
      </c>
    </row>
    <row r="128" spans="1:51" s="13" customFormat="1" ht="12">
      <c r="A128" s="13"/>
      <c r="B128" s="244"/>
      <c r="C128" s="245"/>
      <c r="D128" s="246" t="s">
        <v>162</v>
      </c>
      <c r="E128" s="247" t="s">
        <v>1</v>
      </c>
      <c r="F128" s="248" t="s">
        <v>558</v>
      </c>
      <c r="G128" s="245"/>
      <c r="H128" s="249">
        <v>164.5</v>
      </c>
      <c r="I128" s="250"/>
      <c r="J128" s="245"/>
      <c r="K128" s="245"/>
      <c r="L128" s="251"/>
      <c r="M128" s="252"/>
      <c r="N128" s="253"/>
      <c r="O128" s="253"/>
      <c r="P128" s="253"/>
      <c r="Q128" s="253"/>
      <c r="R128" s="253"/>
      <c r="S128" s="253"/>
      <c r="T128" s="25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5" t="s">
        <v>162</v>
      </c>
      <c r="AU128" s="255" t="s">
        <v>87</v>
      </c>
      <c r="AV128" s="13" t="s">
        <v>87</v>
      </c>
      <c r="AW128" s="13" t="s">
        <v>34</v>
      </c>
      <c r="AX128" s="13" t="s">
        <v>83</v>
      </c>
      <c r="AY128" s="255" t="s">
        <v>152</v>
      </c>
    </row>
    <row r="129" spans="1:65" s="2" customFormat="1" ht="37.8" customHeight="1">
      <c r="A129" s="38"/>
      <c r="B129" s="39"/>
      <c r="C129" s="226" t="s">
        <v>93</v>
      </c>
      <c r="D129" s="226" t="s">
        <v>154</v>
      </c>
      <c r="E129" s="227" t="s">
        <v>194</v>
      </c>
      <c r="F129" s="228" t="s">
        <v>559</v>
      </c>
      <c r="G129" s="229" t="s">
        <v>180</v>
      </c>
      <c r="H129" s="230">
        <v>30959.1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43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93</v>
      </c>
      <c r="AT129" s="237" t="s">
        <v>154</v>
      </c>
      <c r="AU129" s="237" t="s">
        <v>87</v>
      </c>
      <c r="AY129" s="17" t="s">
        <v>152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93</v>
      </c>
      <c r="BM129" s="237" t="s">
        <v>560</v>
      </c>
    </row>
    <row r="130" spans="1:47" s="2" customFormat="1" ht="12">
      <c r="A130" s="38"/>
      <c r="B130" s="39"/>
      <c r="C130" s="40"/>
      <c r="D130" s="246" t="s">
        <v>197</v>
      </c>
      <c r="E130" s="40"/>
      <c r="F130" s="287" t="s">
        <v>561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197</v>
      </c>
      <c r="AU130" s="17" t="s">
        <v>87</v>
      </c>
    </row>
    <row r="131" spans="1:51" s="15" customFormat="1" ht="12">
      <c r="A131" s="15"/>
      <c r="B131" s="277"/>
      <c r="C131" s="278"/>
      <c r="D131" s="246" t="s">
        <v>162</v>
      </c>
      <c r="E131" s="279" t="s">
        <v>1</v>
      </c>
      <c r="F131" s="280" t="s">
        <v>562</v>
      </c>
      <c r="G131" s="278"/>
      <c r="H131" s="279" t="s">
        <v>1</v>
      </c>
      <c r="I131" s="281"/>
      <c r="J131" s="278"/>
      <c r="K131" s="278"/>
      <c r="L131" s="282"/>
      <c r="M131" s="283"/>
      <c r="N131" s="284"/>
      <c r="O131" s="284"/>
      <c r="P131" s="284"/>
      <c r="Q131" s="284"/>
      <c r="R131" s="284"/>
      <c r="S131" s="284"/>
      <c r="T131" s="28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86" t="s">
        <v>162</v>
      </c>
      <c r="AU131" s="286" t="s">
        <v>87</v>
      </c>
      <c r="AV131" s="15" t="s">
        <v>83</v>
      </c>
      <c r="AW131" s="15" t="s">
        <v>34</v>
      </c>
      <c r="AX131" s="15" t="s">
        <v>78</v>
      </c>
      <c r="AY131" s="286" t="s">
        <v>152</v>
      </c>
    </row>
    <row r="132" spans="1:51" s="15" customFormat="1" ht="12">
      <c r="A132" s="15"/>
      <c r="B132" s="277"/>
      <c r="C132" s="278"/>
      <c r="D132" s="246" t="s">
        <v>162</v>
      </c>
      <c r="E132" s="279" t="s">
        <v>1</v>
      </c>
      <c r="F132" s="280" t="s">
        <v>563</v>
      </c>
      <c r="G132" s="278"/>
      <c r="H132" s="279" t="s">
        <v>1</v>
      </c>
      <c r="I132" s="281"/>
      <c r="J132" s="278"/>
      <c r="K132" s="278"/>
      <c r="L132" s="282"/>
      <c r="M132" s="283"/>
      <c r="N132" s="284"/>
      <c r="O132" s="284"/>
      <c r="P132" s="284"/>
      <c r="Q132" s="284"/>
      <c r="R132" s="284"/>
      <c r="S132" s="284"/>
      <c r="T132" s="28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86" t="s">
        <v>162</v>
      </c>
      <c r="AU132" s="286" t="s">
        <v>87</v>
      </c>
      <c r="AV132" s="15" t="s">
        <v>83</v>
      </c>
      <c r="AW132" s="15" t="s">
        <v>34</v>
      </c>
      <c r="AX132" s="15" t="s">
        <v>78</v>
      </c>
      <c r="AY132" s="286" t="s">
        <v>152</v>
      </c>
    </row>
    <row r="133" spans="1:51" s="15" customFormat="1" ht="12">
      <c r="A133" s="15"/>
      <c r="B133" s="277"/>
      <c r="C133" s="278"/>
      <c r="D133" s="246" t="s">
        <v>162</v>
      </c>
      <c r="E133" s="279" t="s">
        <v>1</v>
      </c>
      <c r="F133" s="280" t="s">
        <v>564</v>
      </c>
      <c r="G133" s="278"/>
      <c r="H133" s="279" t="s">
        <v>1</v>
      </c>
      <c r="I133" s="281"/>
      <c r="J133" s="278"/>
      <c r="K133" s="278"/>
      <c r="L133" s="282"/>
      <c r="M133" s="283"/>
      <c r="N133" s="284"/>
      <c r="O133" s="284"/>
      <c r="P133" s="284"/>
      <c r="Q133" s="284"/>
      <c r="R133" s="284"/>
      <c r="S133" s="284"/>
      <c r="T133" s="28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6" t="s">
        <v>162</v>
      </c>
      <c r="AU133" s="286" t="s">
        <v>87</v>
      </c>
      <c r="AV133" s="15" t="s">
        <v>83</v>
      </c>
      <c r="AW133" s="15" t="s">
        <v>34</v>
      </c>
      <c r="AX133" s="15" t="s">
        <v>78</v>
      </c>
      <c r="AY133" s="286" t="s">
        <v>152</v>
      </c>
    </row>
    <row r="134" spans="1:51" s="15" customFormat="1" ht="12">
      <c r="A134" s="15"/>
      <c r="B134" s="277"/>
      <c r="C134" s="278"/>
      <c r="D134" s="246" t="s">
        <v>162</v>
      </c>
      <c r="E134" s="279" t="s">
        <v>1</v>
      </c>
      <c r="F134" s="280" t="s">
        <v>565</v>
      </c>
      <c r="G134" s="278"/>
      <c r="H134" s="279" t="s">
        <v>1</v>
      </c>
      <c r="I134" s="281"/>
      <c r="J134" s="278"/>
      <c r="K134" s="278"/>
      <c r="L134" s="282"/>
      <c r="M134" s="283"/>
      <c r="N134" s="284"/>
      <c r="O134" s="284"/>
      <c r="P134" s="284"/>
      <c r="Q134" s="284"/>
      <c r="R134" s="284"/>
      <c r="S134" s="284"/>
      <c r="T134" s="28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86" t="s">
        <v>162</v>
      </c>
      <c r="AU134" s="286" t="s">
        <v>87</v>
      </c>
      <c r="AV134" s="15" t="s">
        <v>83</v>
      </c>
      <c r="AW134" s="15" t="s">
        <v>34</v>
      </c>
      <c r="AX134" s="15" t="s">
        <v>78</v>
      </c>
      <c r="AY134" s="286" t="s">
        <v>152</v>
      </c>
    </row>
    <row r="135" spans="1:51" s="15" customFormat="1" ht="12">
      <c r="A135" s="15"/>
      <c r="B135" s="277"/>
      <c r="C135" s="278"/>
      <c r="D135" s="246" t="s">
        <v>162</v>
      </c>
      <c r="E135" s="279" t="s">
        <v>1</v>
      </c>
      <c r="F135" s="280" t="s">
        <v>566</v>
      </c>
      <c r="G135" s="278"/>
      <c r="H135" s="279" t="s">
        <v>1</v>
      </c>
      <c r="I135" s="281"/>
      <c r="J135" s="278"/>
      <c r="K135" s="278"/>
      <c r="L135" s="282"/>
      <c r="M135" s="283"/>
      <c r="N135" s="284"/>
      <c r="O135" s="284"/>
      <c r="P135" s="284"/>
      <c r="Q135" s="284"/>
      <c r="R135" s="284"/>
      <c r="S135" s="284"/>
      <c r="T135" s="28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86" t="s">
        <v>162</v>
      </c>
      <c r="AU135" s="286" t="s">
        <v>87</v>
      </c>
      <c r="AV135" s="15" t="s">
        <v>83</v>
      </c>
      <c r="AW135" s="15" t="s">
        <v>34</v>
      </c>
      <c r="AX135" s="15" t="s">
        <v>78</v>
      </c>
      <c r="AY135" s="286" t="s">
        <v>152</v>
      </c>
    </row>
    <row r="136" spans="1:51" s="15" customFormat="1" ht="12">
      <c r="A136" s="15"/>
      <c r="B136" s="277"/>
      <c r="C136" s="278"/>
      <c r="D136" s="246" t="s">
        <v>162</v>
      </c>
      <c r="E136" s="279" t="s">
        <v>1</v>
      </c>
      <c r="F136" s="280" t="s">
        <v>567</v>
      </c>
      <c r="G136" s="278"/>
      <c r="H136" s="279" t="s">
        <v>1</v>
      </c>
      <c r="I136" s="281"/>
      <c r="J136" s="278"/>
      <c r="K136" s="278"/>
      <c r="L136" s="282"/>
      <c r="M136" s="283"/>
      <c r="N136" s="284"/>
      <c r="O136" s="284"/>
      <c r="P136" s="284"/>
      <c r="Q136" s="284"/>
      <c r="R136" s="284"/>
      <c r="S136" s="284"/>
      <c r="T136" s="28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6" t="s">
        <v>162</v>
      </c>
      <c r="AU136" s="286" t="s">
        <v>87</v>
      </c>
      <c r="AV136" s="15" t="s">
        <v>83</v>
      </c>
      <c r="AW136" s="15" t="s">
        <v>34</v>
      </c>
      <c r="AX136" s="15" t="s">
        <v>78</v>
      </c>
      <c r="AY136" s="286" t="s">
        <v>152</v>
      </c>
    </row>
    <row r="137" spans="1:51" s="15" customFormat="1" ht="12">
      <c r="A137" s="15"/>
      <c r="B137" s="277"/>
      <c r="C137" s="278"/>
      <c r="D137" s="246" t="s">
        <v>162</v>
      </c>
      <c r="E137" s="279" t="s">
        <v>1</v>
      </c>
      <c r="F137" s="280" t="s">
        <v>568</v>
      </c>
      <c r="G137" s="278"/>
      <c r="H137" s="279" t="s">
        <v>1</v>
      </c>
      <c r="I137" s="281"/>
      <c r="J137" s="278"/>
      <c r="K137" s="278"/>
      <c r="L137" s="282"/>
      <c r="M137" s="283"/>
      <c r="N137" s="284"/>
      <c r="O137" s="284"/>
      <c r="P137" s="284"/>
      <c r="Q137" s="284"/>
      <c r="R137" s="284"/>
      <c r="S137" s="284"/>
      <c r="T137" s="28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6" t="s">
        <v>162</v>
      </c>
      <c r="AU137" s="286" t="s">
        <v>87</v>
      </c>
      <c r="AV137" s="15" t="s">
        <v>83</v>
      </c>
      <c r="AW137" s="15" t="s">
        <v>34</v>
      </c>
      <c r="AX137" s="15" t="s">
        <v>78</v>
      </c>
      <c r="AY137" s="286" t="s">
        <v>152</v>
      </c>
    </row>
    <row r="138" spans="1:51" s="15" customFormat="1" ht="12">
      <c r="A138" s="15"/>
      <c r="B138" s="277"/>
      <c r="C138" s="278"/>
      <c r="D138" s="246" t="s">
        <v>162</v>
      </c>
      <c r="E138" s="279" t="s">
        <v>1</v>
      </c>
      <c r="F138" s="280" t="s">
        <v>569</v>
      </c>
      <c r="G138" s="278"/>
      <c r="H138" s="279" t="s">
        <v>1</v>
      </c>
      <c r="I138" s="281"/>
      <c r="J138" s="278"/>
      <c r="K138" s="278"/>
      <c r="L138" s="282"/>
      <c r="M138" s="283"/>
      <c r="N138" s="284"/>
      <c r="O138" s="284"/>
      <c r="P138" s="284"/>
      <c r="Q138" s="284"/>
      <c r="R138" s="284"/>
      <c r="S138" s="284"/>
      <c r="T138" s="28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6" t="s">
        <v>162</v>
      </c>
      <c r="AU138" s="286" t="s">
        <v>87</v>
      </c>
      <c r="AV138" s="15" t="s">
        <v>83</v>
      </c>
      <c r="AW138" s="15" t="s">
        <v>34</v>
      </c>
      <c r="AX138" s="15" t="s">
        <v>78</v>
      </c>
      <c r="AY138" s="286" t="s">
        <v>152</v>
      </c>
    </row>
    <row r="139" spans="1:51" s="15" customFormat="1" ht="12">
      <c r="A139" s="15"/>
      <c r="B139" s="277"/>
      <c r="C139" s="278"/>
      <c r="D139" s="246" t="s">
        <v>162</v>
      </c>
      <c r="E139" s="279" t="s">
        <v>1</v>
      </c>
      <c r="F139" s="280" t="s">
        <v>570</v>
      </c>
      <c r="G139" s="278"/>
      <c r="H139" s="279" t="s">
        <v>1</v>
      </c>
      <c r="I139" s="281"/>
      <c r="J139" s="278"/>
      <c r="K139" s="278"/>
      <c r="L139" s="282"/>
      <c r="M139" s="283"/>
      <c r="N139" s="284"/>
      <c r="O139" s="284"/>
      <c r="P139" s="284"/>
      <c r="Q139" s="284"/>
      <c r="R139" s="284"/>
      <c r="S139" s="284"/>
      <c r="T139" s="28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6" t="s">
        <v>162</v>
      </c>
      <c r="AU139" s="286" t="s">
        <v>87</v>
      </c>
      <c r="AV139" s="15" t="s">
        <v>83</v>
      </c>
      <c r="AW139" s="15" t="s">
        <v>34</v>
      </c>
      <c r="AX139" s="15" t="s">
        <v>78</v>
      </c>
      <c r="AY139" s="286" t="s">
        <v>152</v>
      </c>
    </row>
    <row r="140" spans="1:51" s="13" customFormat="1" ht="12">
      <c r="A140" s="13"/>
      <c r="B140" s="244"/>
      <c r="C140" s="245"/>
      <c r="D140" s="246" t="s">
        <v>162</v>
      </c>
      <c r="E140" s="247" t="s">
        <v>1</v>
      </c>
      <c r="F140" s="248" t="s">
        <v>571</v>
      </c>
      <c r="G140" s="245"/>
      <c r="H140" s="249">
        <v>30959.1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162</v>
      </c>
      <c r="AU140" s="255" t="s">
        <v>87</v>
      </c>
      <c r="AV140" s="13" t="s">
        <v>87</v>
      </c>
      <c r="AW140" s="13" t="s">
        <v>34</v>
      </c>
      <c r="AX140" s="13" t="s">
        <v>83</v>
      </c>
      <c r="AY140" s="255" t="s">
        <v>152</v>
      </c>
    </row>
    <row r="141" spans="1:65" s="2" customFormat="1" ht="16.5" customHeight="1">
      <c r="A141" s="38"/>
      <c r="B141" s="39"/>
      <c r="C141" s="226" t="s">
        <v>96</v>
      </c>
      <c r="D141" s="226" t="s">
        <v>154</v>
      </c>
      <c r="E141" s="227" t="s">
        <v>572</v>
      </c>
      <c r="F141" s="228" t="s">
        <v>573</v>
      </c>
      <c r="G141" s="229" t="s">
        <v>351</v>
      </c>
      <c r="H141" s="230">
        <v>10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43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93</v>
      </c>
      <c r="AT141" s="237" t="s">
        <v>154</v>
      </c>
      <c r="AU141" s="237" t="s">
        <v>87</v>
      </c>
      <c r="AY141" s="17" t="s">
        <v>152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93</v>
      </c>
      <c r="BM141" s="237" t="s">
        <v>574</v>
      </c>
    </row>
    <row r="142" spans="1:51" s="13" customFormat="1" ht="12">
      <c r="A142" s="13"/>
      <c r="B142" s="244"/>
      <c r="C142" s="245"/>
      <c r="D142" s="246" t="s">
        <v>162</v>
      </c>
      <c r="E142" s="247" t="s">
        <v>1</v>
      </c>
      <c r="F142" s="248" t="s">
        <v>575</v>
      </c>
      <c r="G142" s="245"/>
      <c r="H142" s="249">
        <v>10</v>
      </c>
      <c r="I142" s="250"/>
      <c r="J142" s="245"/>
      <c r="K142" s="245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162</v>
      </c>
      <c r="AU142" s="255" t="s">
        <v>87</v>
      </c>
      <c r="AV142" s="13" t="s">
        <v>87</v>
      </c>
      <c r="AW142" s="13" t="s">
        <v>34</v>
      </c>
      <c r="AX142" s="13" t="s">
        <v>83</v>
      </c>
      <c r="AY142" s="255" t="s">
        <v>152</v>
      </c>
    </row>
    <row r="143" spans="1:65" s="2" customFormat="1" ht="44.25" customHeight="1">
      <c r="A143" s="38"/>
      <c r="B143" s="39"/>
      <c r="C143" s="226" t="s">
        <v>99</v>
      </c>
      <c r="D143" s="226" t="s">
        <v>154</v>
      </c>
      <c r="E143" s="227" t="s">
        <v>208</v>
      </c>
      <c r="F143" s="228" t="s">
        <v>209</v>
      </c>
      <c r="G143" s="229" t="s">
        <v>166</v>
      </c>
      <c r="H143" s="230">
        <v>19645</v>
      </c>
      <c r="I143" s="231"/>
      <c r="J143" s="232">
        <f>ROUND(I143*H143,2)</f>
        <v>0</v>
      </c>
      <c r="K143" s="228" t="s">
        <v>158</v>
      </c>
      <c r="L143" s="44"/>
      <c r="M143" s="233" t="s">
        <v>1</v>
      </c>
      <c r="N143" s="234" t="s">
        <v>43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93</v>
      </c>
      <c r="AT143" s="237" t="s">
        <v>154</v>
      </c>
      <c r="AU143" s="237" t="s">
        <v>87</v>
      </c>
      <c r="AY143" s="17" t="s">
        <v>152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93</v>
      </c>
      <c r="BM143" s="237" t="s">
        <v>576</v>
      </c>
    </row>
    <row r="144" spans="1:47" s="2" customFormat="1" ht="12">
      <c r="A144" s="38"/>
      <c r="B144" s="39"/>
      <c r="C144" s="40"/>
      <c r="D144" s="239" t="s">
        <v>160</v>
      </c>
      <c r="E144" s="40"/>
      <c r="F144" s="240" t="s">
        <v>211</v>
      </c>
      <c r="G144" s="40"/>
      <c r="H144" s="40"/>
      <c r="I144" s="241"/>
      <c r="J144" s="40"/>
      <c r="K144" s="40"/>
      <c r="L144" s="44"/>
      <c r="M144" s="242"/>
      <c r="N144" s="24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160</v>
      </c>
      <c r="AU144" s="17" t="s">
        <v>87</v>
      </c>
    </row>
    <row r="145" spans="1:51" s="13" customFormat="1" ht="12">
      <c r="A145" s="13"/>
      <c r="B145" s="244"/>
      <c r="C145" s="245"/>
      <c r="D145" s="246" t="s">
        <v>162</v>
      </c>
      <c r="E145" s="247" t="s">
        <v>1</v>
      </c>
      <c r="F145" s="248" t="s">
        <v>553</v>
      </c>
      <c r="G145" s="245"/>
      <c r="H145" s="249">
        <v>19645</v>
      </c>
      <c r="I145" s="250"/>
      <c r="J145" s="245"/>
      <c r="K145" s="245"/>
      <c r="L145" s="251"/>
      <c r="M145" s="292"/>
      <c r="N145" s="293"/>
      <c r="O145" s="293"/>
      <c r="P145" s="293"/>
      <c r="Q145" s="293"/>
      <c r="R145" s="293"/>
      <c r="S145" s="293"/>
      <c r="T145" s="2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162</v>
      </c>
      <c r="AU145" s="255" t="s">
        <v>87</v>
      </c>
      <c r="AV145" s="13" t="s">
        <v>87</v>
      </c>
      <c r="AW145" s="13" t="s">
        <v>34</v>
      </c>
      <c r="AX145" s="13" t="s">
        <v>83</v>
      </c>
      <c r="AY145" s="255" t="s">
        <v>152</v>
      </c>
    </row>
    <row r="146" spans="1:31" s="2" customFormat="1" ht="6.95" customHeight="1">
      <c r="A146" s="38"/>
      <c r="B146" s="66"/>
      <c r="C146" s="67"/>
      <c r="D146" s="67"/>
      <c r="E146" s="67"/>
      <c r="F146" s="67"/>
      <c r="G146" s="67"/>
      <c r="H146" s="67"/>
      <c r="I146" s="67"/>
      <c r="J146" s="67"/>
      <c r="K146" s="67"/>
      <c r="L146" s="44"/>
      <c r="M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117:K14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hyperlinks>
    <hyperlink ref="F122" r:id="rId1" display="https://podminky.urs.cz/item/CS_URS_2022_02/111151104"/>
    <hyperlink ref="F124" r:id="rId2" display="https://podminky.urs.cz/item/CS_URS_2022_02/122703603"/>
    <hyperlink ref="F127" r:id="rId3" display="https://podminky.urs.cz/item/CS_URS_2022_02/124253101"/>
    <hyperlink ref="F144" r:id="rId4" display="https://podminky.urs.cz/item/CS_URS_2022_02/16715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121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VN Skalice - rekonstrukce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577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29. 9. 2022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54"/>
      <c r="B27" s="155"/>
      <c r="C27" s="154"/>
      <c r="D27" s="154"/>
      <c r="E27" s="156" t="s">
        <v>124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38</v>
      </c>
      <c r="E30" s="38"/>
      <c r="F30" s="38"/>
      <c r="G30" s="38"/>
      <c r="H30" s="38"/>
      <c r="I30" s="38"/>
      <c r="J30" s="160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40</v>
      </c>
      <c r="G32" s="38"/>
      <c r="H32" s="38"/>
      <c r="I32" s="161" t="s">
        <v>39</v>
      </c>
      <c r="J32" s="161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42</v>
      </c>
      <c r="E33" s="150" t="s">
        <v>43</v>
      </c>
      <c r="F33" s="163">
        <f>ROUND((SUM(BE122:BE179)),2)</f>
        <v>0</v>
      </c>
      <c r="G33" s="38"/>
      <c r="H33" s="38"/>
      <c r="I33" s="164">
        <v>0.21</v>
      </c>
      <c r="J33" s="163">
        <f>ROUND(((SUM(BE122:BE179))*I33),2)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44</v>
      </c>
      <c r="F34" s="163">
        <f>ROUND((SUM(BF122:BF179)),2)</f>
        <v>0</v>
      </c>
      <c r="G34" s="38"/>
      <c r="H34" s="38"/>
      <c r="I34" s="164">
        <v>0.15</v>
      </c>
      <c r="J34" s="163">
        <f>ROUND(((SUM(BF122:BF179))*I34),2)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45</v>
      </c>
      <c r="F35" s="163">
        <f>ROUND((SUM(BG122:BG179)),2)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46</v>
      </c>
      <c r="F36" s="163">
        <f>ROUND((SUM(BH122:BH179)),2)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ROUND((SUM(BI122:BI179)),2)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48</v>
      </c>
      <c r="E39" s="167"/>
      <c r="F39" s="167"/>
      <c r="G39" s="168" t="s">
        <v>49</v>
      </c>
      <c r="H39" s="169" t="s">
        <v>50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VN Skalice - rekonstrukce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5 - SO 01.5 Loviště a kádiště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Sebranice u Boskovic, Skalice n. Svitavou</v>
      </c>
      <c r="G89" s="40"/>
      <c r="H89" s="40"/>
      <c r="I89" s="32" t="s">
        <v>24</v>
      </c>
      <c r="J89" s="79" t="str">
        <f>IF(J12="","",J12)</f>
        <v>29. 9. 2022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Moravy,s.p., Dřevařská 11, 602 00 Brno</v>
      </c>
      <c r="G91" s="40"/>
      <c r="H91" s="40"/>
      <c r="I91" s="32" t="s">
        <v>32</v>
      </c>
      <c r="J91" s="36" t="str">
        <f>E21</f>
        <v>Šindlar s.r.o., Na Brně 372/2a,500 06 Hradec Král.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Jakub Kološ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126</v>
      </c>
      <c r="D94" s="185"/>
      <c r="E94" s="185"/>
      <c r="F94" s="185"/>
      <c r="G94" s="185"/>
      <c r="H94" s="185"/>
      <c r="I94" s="185"/>
      <c r="J94" s="186" t="s">
        <v>127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128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129</v>
      </c>
    </row>
    <row r="97" spans="1:31" s="9" customFormat="1" ht="24.95" customHeight="1">
      <c r="A97" s="9"/>
      <c r="B97" s="188"/>
      <c r="C97" s="189"/>
      <c r="D97" s="190" t="s">
        <v>130</v>
      </c>
      <c r="E97" s="191"/>
      <c r="F97" s="191"/>
      <c r="G97" s="191"/>
      <c r="H97" s="191"/>
      <c r="I97" s="191"/>
      <c r="J97" s="192">
        <f>J123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131</v>
      </c>
      <c r="E98" s="196"/>
      <c r="F98" s="196"/>
      <c r="G98" s="196"/>
      <c r="H98" s="196"/>
      <c r="I98" s="196"/>
      <c r="J98" s="197">
        <f>J124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381</v>
      </c>
      <c r="E99" s="196"/>
      <c r="F99" s="196"/>
      <c r="G99" s="196"/>
      <c r="H99" s="196"/>
      <c r="I99" s="196"/>
      <c r="J99" s="197">
        <f>J131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133</v>
      </c>
      <c r="E100" s="196"/>
      <c r="F100" s="196"/>
      <c r="G100" s="196"/>
      <c r="H100" s="196"/>
      <c r="I100" s="196"/>
      <c r="J100" s="197">
        <f>J145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134</v>
      </c>
      <c r="E101" s="196"/>
      <c r="F101" s="196"/>
      <c r="G101" s="196"/>
      <c r="H101" s="196"/>
      <c r="I101" s="196"/>
      <c r="J101" s="197">
        <f>J170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136</v>
      </c>
      <c r="E102" s="196"/>
      <c r="F102" s="196"/>
      <c r="G102" s="196"/>
      <c r="H102" s="196"/>
      <c r="I102" s="196"/>
      <c r="J102" s="197">
        <f>J177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137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3" t="str">
        <f>E7</f>
        <v>VN Skalice - rekonstrukce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5 - SO 01.5 Loviště a kádiště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22</v>
      </c>
      <c r="D116" s="40"/>
      <c r="E116" s="40"/>
      <c r="F116" s="27" t="str">
        <f>F12</f>
        <v>Sebranice u Boskovic, Skalice n. Svitavou</v>
      </c>
      <c r="G116" s="40"/>
      <c r="H116" s="40"/>
      <c r="I116" s="32" t="s">
        <v>24</v>
      </c>
      <c r="J116" s="79" t="str">
        <f>IF(J12="","",J12)</f>
        <v>29. 9. 2022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0.05" customHeight="1">
      <c r="A118" s="38"/>
      <c r="B118" s="39"/>
      <c r="C118" s="32" t="s">
        <v>26</v>
      </c>
      <c r="D118" s="40"/>
      <c r="E118" s="40"/>
      <c r="F118" s="27" t="str">
        <f>E15</f>
        <v>Povodí Moravy,s.p., Dřevařská 11, 602 00 Brno</v>
      </c>
      <c r="G118" s="40"/>
      <c r="H118" s="40"/>
      <c r="I118" s="32" t="s">
        <v>32</v>
      </c>
      <c r="J118" s="36" t="str">
        <f>E21</f>
        <v>Šindlar s.r.o., Na Brně 372/2a,500 06 Hradec Král.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30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>Ing. Jakub Kološ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138</v>
      </c>
      <c r="D121" s="202" t="s">
        <v>63</v>
      </c>
      <c r="E121" s="202" t="s">
        <v>59</v>
      </c>
      <c r="F121" s="202" t="s">
        <v>60</v>
      </c>
      <c r="G121" s="202" t="s">
        <v>139</v>
      </c>
      <c r="H121" s="202" t="s">
        <v>140</v>
      </c>
      <c r="I121" s="202" t="s">
        <v>141</v>
      </c>
      <c r="J121" s="202" t="s">
        <v>127</v>
      </c>
      <c r="K121" s="203" t="s">
        <v>142</v>
      </c>
      <c r="L121" s="204"/>
      <c r="M121" s="100" t="s">
        <v>1</v>
      </c>
      <c r="N121" s="101" t="s">
        <v>42</v>
      </c>
      <c r="O121" s="101" t="s">
        <v>143</v>
      </c>
      <c r="P121" s="101" t="s">
        <v>144</v>
      </c>
      <c r="Q121" s="101" t="s">
        <v>145</v>
      </c>
      <c r="R121" s="101" t="s">
        <v>146</v>
      </c>
      <c r="S121" s="101" t="s">
        <v>147</v>
      </c>
      <c r="T121" s="102" t="s">
        <v>148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149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375.2264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129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77</v>
      </c>
      <c r="E123" s="213" t="s">
        <v>150</v>
      </c>
      <c r="F123" s="213" t="s">
        <v>151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P124+P131+P145+P170+P177</f>
        <v>0</v>
      </c>
      <c r="Q123" s="218"/>
      <c r="R123" s="219">
        <f>R124+R131+R145+R170+R177</f>
        <v>375.2264</v>
      </c>
      <c r="S123" s="218"/>
      <c r="T123" s="220">
        <f>T124+T131+T145+T170+T177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77</v>
      </c>
      <c r="AU123" s="222" t="s">
        <v>78</v>
      </c>
      <c r="AY123" s="221" t="s">
        <v>152</v>
      </c>
      <c r="BK123" s="223">
        <f>BK124+BK131+BK145+BK170+BK177</f>
        <v>0</v>
      </c>
    </row>
    <row r="124" spans="1:63" s="12" customFormat="1" ht="22.8" customHeight="1">
      <c r="A124" s="12"/>
      <c r="B124" s="210"/>
      <c r="C124" s="211"/>
      <c r="D124" s="212" t="s">
        <v>77</v>
      </c>
      <c r="E124" s="224" t="s">
        <v>83</v>
      </c>
      <c r="F124" s="224" t="s">
        <v>153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SUM(P125:P130)</f>
        <v>0</v>
      </c>
      <c r="Q124" s="218"/>
      <c r="R124" s="219">
        <f>SUM(R125:R130)</f>
        <v>0</v>
      </c>
      <c r="S124" s="218"/>
      <c r="T124" s="220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77</v>
      </c>
      <c r="AU124" s="222" t="s">
        <v>83</v>
      </c>
      <c r="AY124" s="221" t="s">
        <v>152</v>
      </c>
      <c r="BK124" s="223">
        <f>SUM(BK125:BK130)</f>
        <v>0</v>
      </c>
    </row>
    <row r="125" spans="1:65" s="2" customFormat="1" ht="44.25" customHeight="1">
      <c r="A125" s="38"/>
      <c r="B125" s="39"/>
      <c r="C125" s="226" t="s">
        <v>83</v>
      </c>
      <c r="D125" s="226" t="s">
        <v>154</v>
      </c>
      <c r="E125" s="227" t="s">
        <v>578</v>
      </c>
      <c r="F125" s="228" t="s">
        <v>579</v>
      </c>
      <c r="G125" s="229" t="s">
        <v>166</v>
      </c>
      <c r="H125" s="230">
        <v>90</v>
      </c>
      <c r="I125" s="231"/>
      <c r="J125" s="232">
        <f>ROUND(I125*H125,2)</f>
        <v>0</v>
      </c>
      <c r="K125" s="228" t="s">
        <v>158</v>
      </c>
      <c r="L125" s="44"/>
      <c r="M125" s="233" t="s">
        <v>1</v>
      </c>
      <c r="N125" s="234" t="s">
        <v>43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93</v>
      </c>
      <c r="AT125" s="237" t="s">
        <v>154</v>
      </c>
      <c r="AU125" s="237" t="s">
        <v>87</v>
      </c>
      <c r="AY125" s="17" t="s">
        <v>152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93</v>
      </c>
      <c r="BM125" s="237" t="s">
        <v>580</v>
      </c>
    </row>
    <row r="126" spans="1:47" s="2" customFormat="1" ht="12">
      <c r="A126" s="38"/>
      <c r="B126" s="39"/>
      <c r="C126" s="40"/>
      <c r="D126" s="239" t="s">
        <v>160</v>
      </c>
      <c r="E126" s="40"/>
      <c r="F126" s="240" t="s">
        <v>581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160</v>
      </c>
      <c r="AU126" s="17" t="s">
        <v>87</v>
      </c>
    </row>
    <row r="127" spans="1:51" s="13" customFormat="1" ht="12">
      <c r="A127" s="13"/>
      <c r="B127" s="244"/>
      <c r="C127" s="245"/>
      <c r="D127" s="246" t="s">
        <v>162</v>
      </c>
      <c r="E127" s="247" t="s">
        <v>1</v>
      </c>
      <c r="F127" s="248" t="s">
        <v>582</v>
      </c>
      <c r="G127" s="245"/>
      <c r="H127" s="249">
        <v>90</v>
      </c>
      <c r="I127" s="250"/>
      <c r="J127" s="245"/>
      <c r="K127" s="245"/>
      <c r="L127" s="251"/>
      <c r="M127" s="252"/>
      <c r="N127" s="253"/>
      <c r="O127" s="253"/>
      <c r="P127" s="253"/>
      <c r="Q127" s="253"/>
      <c r="R127" s="253"/>
      <c r="S127" s="253"/>
      <c r="T127" s="25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5" t="s">
        <v>162</v>
      </c>
      <c r="AU127" s="255" t="s">
        <v>87</v>
      </c>
      <c r="AV127" s="13" t="s">
        <v>87</v>
      </c>
      <c r="AW127" s="13" t="s">
        <v>34</v>
      </c>
      <c r="AX127" s="13" t="s">
        <v>83</v>
      </c>
      <c r="AY127" s="255" t="s">
        <v>152</v>
      </c>
    </row>
    <row r="128" spans="1:65" s="2" customFormat="1" ht="33" customHeight="1">
      <c r="A128" s="38"/>
      <c r="B128" s="39"/>
      <c r="C128" s="226" t="s">
        <v>87</v>
      </c>
      <c r="D128" s="226" t="s">
        <v>154</v>
      </c>
      <c r="E128" s="227" t="s">
        <v>583</v>
      </c>
      <c r="F128" s="228" t="s">
        <v>584</v>
      </c>
      <c r="G128" s="229" t="s">
        <v>180</v>
      </c>
      <c r="H128" s="230">
        <v>162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43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93</v>
      </c>
      <c r="AT128" s="237" t="s">
        <v>154</v>
      </c>
      <c r="AU128" s="237" t="s">
        <v>87</v>
      </c>
      <c r="AY128" s="17" t="s">
        <v>152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93</v>
      </c>
      <c r="BM128" s="237" t="s">
        <v>585</v>
      </c>
    </row>
    <row r="129" spans="1:47" s="2" customFormat="1" ht="12">
      <c r="A129" s="38"/>
      <c r="B129" s="39"/>
      <c r="C129" s="40"/>
      <c r="D129" s="246" t="s">
        <v>197</v>
      </c>
      <c r="E129" s="40"/>
      <c r="F129" s="287" t="s">
        <v>586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197</v>
      </c>
      <c r="AU129" s="17" t="s">
        <v>87</v>
      </c>
    </row>
    <row r="130" spans="1:51" s="13" customFormat="1" ht="12">
      <c r="A130" s="13"/>
      <c r="B130" s="244"/>
      <c r="C130" s="245"/>
      <c r="D130" s="246" t="s">
        <v>162</v>
      </c>
      <c r="E130" s="247" t="s">
        <v>1</v>
      </c>
      <c r="F130" s="248" t="s">
        <v>587</v>
      </c>
      <c r="G130" s="245"/>
      <c r="H130" s="249">
        <v>162</v>
      </c>
      <c r="I130" s="250"/>
      <c r="J130" s="245"/>
      <c r="K130" s="245"/>
      <c r="L130" s="251"/>
      <c r="M130" s="252"/>
      <c r="N130" s="253"/>
      <c r="O130" s="253"/>
      <c r="P130" s="253"/>
      <c r="Q130" s="253"/>
      <c r="R130" s="253"/>
      <c r="S130" s="253"/>
      <c r="T130" s="25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5" t="s">
        <v>162</v>
      </c>
      <c r="AU130" s="255" t="s">
        <v>87</v>
      </c>
      <c r="AV130" s="13" t="s">
        <v>87</v>
      </c>
      <c r="AW130" s="13" t="s">
        <v>34</v>
      </c>
      <c r="AX130" s="13" t="s">
        <v>83</v>
      </c>
      <c r="AY130" s="255" t="s">
        <v>152</v>
      </c>
    </row>
    <row r="131" spans="1:63" s="12" customFormat="1" ht="22.8" customHeight="1">
      <c r="A131" s="12"/>
      <c r="B131" s="210"/>
      <c r="C131" s="211"/>
      <c r="D131" s="212" t="s">
        <v>77</v>
      </c>
      <c r="E131" s="224" t="s">
        <v>90</v>
      </c>
      <c r="F131" s="224" t="s">
        <v>408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SUM(P132:P144)</f>
        <v>0</v>
      </c>
      <c r="Q131" s="218"/>
      <c r="R131" s="219">
        <f>SUM(R132:R144)</f>
        <v>0</v>
      </c>
      <c r="S131" s="218"/>
      <c r="T131" s="220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83</v>
      </c>
      <c r="AT131" s="222" t="s">
        <v>77</v>
      </c>
      <c r="AU131" s="222" t="s">
        <v>83</v>
      </c>
      <c r="AY131" s="221" t="s">
        <v>152</v>
      </c>
      <c r="BK131" s="223">
        <f>SUM(BK132:BK144)</f>
        <v>0</v>
      </c>
    </row>
    <row r="132" spans="1:65" s="2" customFormat="1" ht="76.35" customHeight="1">
      <c r="A132" s="38"/>
      <c r="B132" s="39"/>
      <c r="C132" s="226" t="s">
        <v>90</v>
      </c>
      <c r="D132" s="226" t="s">
        <v>154</v>
      </c>
      <c r="E132" s="227" t="s">
        <v>417</v>
      </c>
      <c r="F132" s="228" t="s">
        <v>418</v>
      </c>
      <c r="G132" s="229" t="s">
        <v>166</v>
      </c>
      <c r="H132" s="230">
        <v>52.57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43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93</v>
      </c>
      <c r="AT132" s="237" t="s">
        <v>154</v>
      </c>
      <c r="AU132" s="237" t="s">
        <v>87</v>
      </c>
      <c r="AY132" s="17" t="s">
        <v>152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93</v>
      </c>
      <c r="BM132" s="237" t="s">
        <v>588</v>
      </c>
    </row>
    <row r="133" spans="1:51" s="13" customFormat="1" ht="12">
      <c r="A133" s="13"/>
      <c r="B133" s="244"/>
      <c r="C133" s="245"/>
      <c r="D133" s="246" t="s">
        <v>162</v>
      </c>
      <c r="E133" s="247" t="s">
        <v>1</v>
      </c>
      <c r="F133" s="248" t="s">
        <v>589</v>
      </c>
      <c r="G133" s="245"/>
      <c r="H133" s="249">
        <v>52.57</v>
      </c>
      <c r="I133" s="250"/>
      <c r="J133" s="245"/>
      <c r="K133" s="245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162</v>
      </c>
      <c r="AU133" s="255" t="s">
        <v>87</v>
      </c>
      <c r="AV133" s="13" t="s">
        <v>87</v>
      </c>
      <c r="AW133" s="13" t="s">
        <v>34</v>
      </c>
      <c r="AX133" s="13" t="s">
        <v>83</v>
      </c>
      <c r="AY133" s="255" t="s">
        <v>152</v>
      </c>
    </row>
    <row r="134" spans="1:65" s="2" customFormat="1" ht="49.05" customHeight="1">
      <c r="A134" s="38"/>
      <c r="B134" s="39"/>
      <c r="C134" s="226" t="s">
        <v>93</v>
      </c>
      <c r="D134" s="226" t="s">
        <v>154</v>
      </c>
      <c r="E134" s="227" t="s">
        <v>422</v>
      </c>
      <c r="F134" s="228" t="s">
        <v>423</v>
      </c>
      <c r="G134" s="229" t="s">
        <v>157</v>
      </c>
      <c r="H134" s="230">
        <v>131.3</v>
      </c>
      <c r="I134" s="231"/>
      <c r="J134" s="232">
        <f>ROUND(I134*H134,2)</f>
        <v>0</v>
      </c>
      <c r="K134" s="228" t="s">
        <v>158</v>
      </c>
      <c r="L134" s="44"/>
      <c r="M134" s="233" t="s">
        <v>1</v>
      </c>
      <c r="N134" s="234" t="s">
        <v>43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93</v>
      </c>
      <c r="AT134" s="237" t="s">
        <v>154</v>
      </c>
      <c r="AU134" s="237" t="s">
        <v>87</v>
      </c>
      <c r="AY134" s="17" t="s">
        <v>152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93</v>
      </c>
      <c r="BM134" s="237" t="s">
        <v>590</v>
      </c>
    </row>
    <row r="135" spans="1:47" s="2" customFormat="1" ht="12">
      <c r="A135" s="38"/>
      <c r="B135" s="39"/>
      <c r="C135" s="40"/>
      <c r="D135" s="239" t="s">
        <v>160</v>
      </c>
      <c r="E135" s="40"/>
      <c r="F135" s="240" t="s">
        <v>425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160</v>
      </c>
      <c r="AU135" s="17" t="s">
        <v>87</v>
      </c>
    </row>
    <row r="136" spans="1:51" s="13" customFormat="1" ht="12">
      <c r="A136" s="13"/>
      <c r="B136" s="244"/>
      <c r="C136" s="245"/>
      <c r="D136" s="246" t="s">
        <v>162</v>
      </c>
      <c r="E136" s="247" t="s">
        <v>1</v>
      </c>
      <c r="F136" s="248" t="s">
        <v>591</v>
      </c>
      <c r="G136" s="245"/>
      <c r="H136" s="249">
        <v>131.3</v>
      </c>
      <c r="I136" s="250"/>
      <c r="J136" s="245"/>
      <c r="K136" s="245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162</v>
      </c>
      <c r="AU136" s="255" t="s">
        <v>87</v>
      </c>
      <c r="AV136" s="13" t="s">
        <v>87</v>
      </c>
      <c r="AW136" s="13" t="s">
        <v>34</v>
      </c>
      <c r="AX136" s="13" t="s">
        <v>83</v>
      </c>
      <c r="AY136" s="255" t="s">
        <v>152</v>
      </c>
    </row>
    <row r="137" spans="1:65" s="2" customFormat="1" ht="49.05" customHeight="1">
      <c r="A137" s="38"/>
      <c r="B137" s="39"/>
      <c r="C137" s="226" t="s">
        <v>96</v>
      </c>
      <c r="D137" s="226" t="s">
        <v>154</v>
      </c>
      <c r="E137" s="227" t="s">
        <v>428</v>
      </c>
      <c r="F137" s="228" t="s">
        <v>429</v>
      </c>
      <c r="G137" s="229" t="s">
        <v>157</v>
      </c>
      <c r="H137" s="230">
        <v>131.3</v>
      </c>
      <c r="I137" s="231"/>
      <c r="J137" s="232">
        <f>ROUND(I137*H137,2)</f>
        <v>0</v>
      </c>
      <c r="K137" s="228" t="s">
        <v>158</v>
      </c>
      <c r="L137" s="44"/>
      <c r="M137" s="233" t="s">
        <v>1</v>
      </c>
      <c r="N137" s="234" t="s">
        <v>43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93</v>
      </c>
      <c r="AT137" s="237" t="s">
        <v>154</v>
      </c>
      <c r="AU137" s="237" t="s">
        <v>87</v>
      </c>
      <c r="AY137" s="17" t="s">
        <v>152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93</v>
      </c>
      <c r="BM137" s="237" t="s">
        <v>592</v>
      </c>
    </row>
    <row r="138" spans="1:47" s="2" customFormat="1" ht="12">
      <c r="A138" s="38"/>
      <c r="B138" s="39"/>
      <c r="C138" s="40"/>
      <c r="D138" s="239" t="s">
        <v>160</v>
      </c>
      <c r="E138" s="40"/>
      <c r="F138" s="240" t="s">
        <v>431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160</v>
      </c>
      <c r="AU138" s="17" t="s">
        <v>87</v>
      </c>
    </row>
    <row r="139" spans="1:51" s="13" customFormat="1" ht="12">
      <c r="A139" s="13"/>
      <c r="B139" s="244"/>
      <c r="C139" s="245"/>
      <c r="D139" s="246" t="s">
        <v>162</v>
      </c>
      <c r="E139" s="247" t="s">
        <v>1</v>
      </c>
      <c r="F139" s="248" t="s">
        <v>593</v>
      </c>
      <c r="G139" s="245"/>
      <c r="H139" s="249">
        <v>131.3</v>
      </c>
      <c r="I139" s="250"/>
      <c r="J139" s="245"/>
      <c r="K139" s="245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162</v>
      </c>
      <c r="AU139" s="255" t="s">
        <v>87</v>
      </c>
      <c r="AV139" s="13" t="s">
        <v>87</v>
      </c>
      <c r="AW139" s="13" t="s">
        <v>34</v>
      </c>
      <c r="AX139" s="13" t="s">
        <v>83</v>
      </c>
      <c r="AY139" s="255" t="s">
        <v>152</v>
      </c>
    </row>
    <row r="140" spans="1:65" s="2" customFormat="1" ht="90" customHeight="1">
      <c r="A140" s="38"/>
      <c r="B140" s="39"/>
      <c r="C140" s="226" t="s">
        <v>99</v>
      </c>
      <c r="D140" s="226" t="s">
        <v>154</v>
      </c>
      <c r="E140" s="227" t="s">
        <v>508</v>
      </c>
      <c r="F140" s="228" t="s">
        <v>509</v>
      </c>
      <c r="G140" s="229" t="s">
        <v>180</v>
      </c>
      <c r="H140" s="230">
        <v>0.906</v>
      </c>
      <c r="I140" s="231"/>
      <c r="J140" s="232">
        <f>ROUND(I140*H140,2)</f>
        <v>0</v>
      </c>
      <c r="K140" s="228" t="s">
        <v>158</v>
      </c>
      <c r="L140" s="44"/>
      <c r="M140" s="233" t="s">
        <v>1</v>
      </c>
      <c r="N140" s="234" t="s">
        <v>43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93</v>
      </c>
      <c r="AT140" s="237" t="s">
        <v>154</v>
      </c>
      <c r="AU140" s="237" t="s">
        <v>87</v>
      </c>
      <c r="AY140" s="17" t="s">
        <v>152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93</v>
      </c>
      <c r="BM140" s="237" t="s">
        <v>594</v>
      </c>
    </row>
    <row r="141" spans="1:47" s="2" customFormat="1" ht="12">
      <c r="A141" s="38"/>
      <c r="B141" s="39"/>
      <c r="C141" s="40"/>
      <c r="D141" s="239" t="s">
        <v>160</v>
      </c>
      <c r="E141" s="40"/>
      <c r="F141" s="240" t="s">
        <v>511</v>
      </c>
      <c r="G141" s="40"/>
      <c r="H141" s="40"/>
      <c r="I141" s="241"/>
      <c r="J141" s="40"/>
      <c r="K141" s="40"/>
      <c r="L141" s="44"/>
      <c r="M141" s="242"/>
      <c r="N141" s="24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160</v>
      </c>
      <c r="AU141" s="17" t="s">
        <v>87</v>
      </c>
    </row>
    <row r="142" spans="1:51" s="13" customFormat="1" ht="12">
      <c r="A142" s="13"/>
      <c r="B142" s="244"/>
      <c r="C142" s="245"/>
      <c r="D142" s="246" t="s">
        <v>162</v>
      </c>
      <c r="E142" s="247" t="s">
        <v>1</v>
      </c>
      <c r="F142" s="248" t="s">
        <v>595</v>
      </c>
      <c r="G142" s="245"/>
      <c r="H142" s="249">
        <v>0.906</v>
      </c>
      <c r="I142" s="250"/>
      <c r="J142" s="245"/>
      <c r="K142" s="245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162</v>
      </c>
      <c r="AU142" s="255" t="s">
        <v>87</v>
      </c>
      <c r="AV142" s="13" t="s">
        <v>87</v>
      </c>
      <c r="AW142" s="13" t="s">
        <v>34</v>
      </c>
      <c r="AX142" s="13" t="s">
        <v>83</v>
      </c>
      <c r="AY142" s="255" t="s">
        <v>152</v>
      </c>
    </row>
    <row r="143" spans="1:51" s="15" customFormat="1" ht="12">
      <c r="A143" s="15"/>
      <c r="B143" s="277"/>
      <c r="C143" s="278"/>
      <c r="D143" s="246" t="s">
        <v>162</v>
      </c>
      <c r="E143" s="279" t="s">
        <v>1</v>
      </c>
      <c r="F143" s="280" t="s">
        <v>513</v>
      </c>
      <c r="G143" s="278"/>
      <c r="H143" s="279" t="s">
        <v>1</v>
      </c>
      <c r="I143" s="281"/>
      <c r="J143" s="278"/>
      <c r="K143" s="278"/>
      <c r="L143" s="282"/>
      <c r="M143" s="283"/>
      <c r="N143" s="284"/>
      <c r="O143" s="284"/>
      <c r="P143" s="284"/>
      <c r="Q143" s="284"/>
      <c r="R143" s="284"/>
      <c r="S143" s="284"/>
      <c r="T143" s="28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6" t="s">
        <v>162</v>
      </c>
      <c r="AU143" s="286" t="s">
        <v>87</v>
      </c>
      <c r="AV143" s="15" t="s">
        <v>83</v>
      </c>
      <c r="AW143" s="15" t="s">
        <v>34</v>
      </c>
      <c r="AX143" s="15" t="s">
        <v>78</v>
      </c>
      <c r="AY143" s="286" t="s">
        <v>152</v>
      </c>
    </row>
    <row r="144" spans="1:51" s="15" customFormat="1" ht="12">
      <c r="A144" s="15"/>
      <c r="B144" s="277"/>
      <c r="C144" s="278"/>
      <c r="D144" s="246" t="s">
        <v>162</v>
      </c>
      <c r="E144" s="279" t="s">
        <v>1</v>
      </c>
      <c r="F144" s="280" t="s">
        <v>514</v>
      </c>
      <c r="G144" s="278"/>
      <c r="H144" s="279" t="s">
        <v>1</v>
      </c>
      <c r="I144" s="281"/>
      <c r="J144" s="278"/>
      <c r="K144" s="278"/>
      <c r="L144" s="282"/>
      <c r="M144" s="283"/>
      <c r="N144" s="284"/>
      <c r="O144" s="284"/>
      <c r="P144" s="284"/>
      <c r="Q144" s="284"/>
      <c r="R144" s="284"/>
      <c r="S144" s="284"/>
      <c r="T144" s="28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6" t="s">
        <v>162</v>
      </c>
      <c r="AU144" s="286" t="s">
        <v>87</v>
      </c>
      <c r="AV144" s="15" t="s">
        <v>83</v>
      </c>
      <c r="AW144" s="15" t="s">
        <v>34</v>
      </c>
      <c r="AX144" s="15" t="s">
        <v>78</v>
      </c>
      <c r="AY144" s="286" t="s">
        <v>152</v>
      </c>
    </row>
    <row r="145" spans="1:63" s="12" customFormat="1" ht="22.8" customHeight="1">
      <c r="A145" s="12"/>
      <c r="B145" s="210"/>
      <c r="C145" s="211"/>
      <c r="D145" s="212" t="s">
        <v>77</v>
      </c>
      <c r="E145" s="224" t="s">
        <v>93</v>
      </c>
      <c r="F145" s="224" t="s">
        <v>282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SUM(P146:P169)</f>
        <v>0</v>
      </c>
      <c r="Q145" s="218"/>
      <c r="R145" s="219">
        <f>SUM(R146:R169)</f>
        <v>367.1304</v>
      </c>
      <c r="S145" s="218"/>
      <c r="T145" s="220">
        <f>SUM(T146:T169)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83</v>
      </c>
      <c r="AT145" s="222" t="s">
        <v>77</v>
      </c>
      <c r="AU145" s="222" t="s">
        <v>83</v>
      </c>
      <c r="AY145" s="221" t="s">
        <v>152</v>
      </c>
      <c r="BK145" s="223">
        <f>SUM(BK146:BK169)</f>
        <v>0</v>
      </c>
    </row>
    <row r="146" spans="1:65" s="2" customFormat="1" ht="24.15" customHeight="1">
      <c r="A146" s="38"/>
      <c r="B146" s="39"/>
      <c r="C146" s="226" t="s">
        <v>102</v>
      </c>
      <c r="D146" s="226" t="s">
        <v>154</v>
      </c>
      <c r="E146" s="227" t="s">
        <v>515</v>
      </c>
      <c r="F146" s="228" t="s">
        <v>516</v>
      </c>
      <c r="G146" s="229" t="s">
        <v>157</v>
      </c>
      <c r="H146" s="230">
        <v>48</v>
      </c>
      <c r="I146" s="231"/>
      <c r="J146" s="232">
        <f>ROUND(I146*H146,2)</f>
        <v>0</v>
      </c>
      <c r="K146" s="228" t="s">
        <v>158</v>
      </c>
      <c r="L146" s="44"/>
      <c r="M146" s="233" t="s">
        <v>1</v>
      </c>
      <c r="N146" s="234" t="s">
        <v>43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93</v>
      </c>
      <c r="AT146" s="237" t="s">
        <v>154</v>
      </c>
      <c r="AU146" s="237" t="s">
        <v>87</v>
      </c>
      <c r="AY146" s="17" t="s">
        <v>152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93</v>
      </c>
      <c r="BM146" s="237" t="s">
        <v>596</v>
      </c>
    </row>
    <row r="147" spans="1:47" s="2" customFormat="1" ht="12">
      <c r="A147" s="38"/>
      <c r="B147" s="39"/>
      <c r="C147" s="40"/>
      <c r="D147" s="239" t="s">
        <v>160</v>
      </c>
      <c r="E147" s="40"/>
      <c r="F147" s="240" t="s">
        <v>518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160</v>
      </c>
      <c r="AU147" s="17" t="s">
        <v>87</v>
      </c>
    </row>
    <row r="148" spans="1:51" s="13" customFormat="1" ht="12">
      <c r="A148" s="13"/>
      <c r="B148" s="244"/>
      <c r="C148" s="245"/>
      <c r="D148" s="246" t="s">
        <v>162</v>
      </c>
      <c r="E148" s="247" t="s">
        <v>1</v>
      </c>
      <c r="F148" s="248" t="s">
        <v>597</v>
      </c>
      <c r="G148" s="245"/>
      <c r="H148" s="249">
        <v>48</v>
      </c>
      <c r="I148" s="250"/>
      <c r="J148" s="245"/>
      <c r="K148" s="245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162</v>
      </c>
      <c r="AU148" s="255" t="s">
        <v>87</v>
      </c>
      <c r="AV148" s="13" t="s">
        <v>87</v>
      </c>
      <c r="AW148" s="13" t="s">
        <v>34</v>
      </c>
      <c r="AX148" s="13" t="s">
        <v>83</v>
      </c>
      <c r="AY148" s="255" t="s">
        <v>152</v>
      </c>
    </row>
    <row r="149" spans="1:65" s="2" customFormat="1" ht="24.15" customHeight="1">
      <c r="A149" s="38"/>
      <c r="B149" s="39"/>
      <c r="C149" s="226" t="s">
        <v>105</v>
      </c>
      <c r="D149" s="226" t="s">
        <v>154</v>
      </c>
      <c r="E149" s="227" t="s">
        <v>598</v>
      </c>
      <c r="F149" s="228" t="s">
        <v>599</v>
      </c>
      <c r="G149" s="229" t="s">
        <v>157</v>
      </c>
      <c r="H149" s="230">
        <v>240</v>
      </c>
      <c r="I149" s="231"/>
      <c r="J149" s="232">
        <f>ROUND(I149*H149,2)</f>
        <v>0</v>
      </c>
      <c r="K149" s="228" t="s">
        <v>158</v>
      </c>
      <c r="L149" s="44"/>
      <c r="M149" s="233" t="s">
        <v>1</v>
      </c>
      <c r="N149" s="234" t="s">
        <v>43</v>
      </c>
      <c r="O149" s="91"/>
      <c r="P149" s="235">
        <f>O149*H149</f>
        <v>0</v>
      </c>
      <c r="Q149" s="235">
        <v>0.21252</v>
      </c>
      <c r="R149" s="235">
        <f>Q149*H149</f>
        <v>51.004799999999996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93</v>
      </c>
      <c r="AT149" s="237" t="s">
        <v>154</v>
      </c>
      <c r="AU149" s="237" t="s">
        <v>87</v>
      </c>
      <c r="AY149" s="17" t="s">
        <v>152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93</v>
      </c>
      <c r="BM149" s="237" t="s">
        <v>600</v>
      </c>
    </row>
    <row r="150" spans="1:47" s="2" customFormat="1" ht="12">
      <c r="A150" s="38"/>
      <c r="B150" s="39"/>
      <c r="C150" s="40"/>
      <c r="D150" s="239" t="s">
        <v>160</v>
      </c>
      <c r="E150" s="40"/>
      <c r="F150" s="240" t="s">
        <v>601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160</v>
      </c>
      <c r="AU150" s="17" t="s">
        <v>87</v>
      </c>
    </row>
    <row r="151" spans="1:51" s="13" customFormat="1" ht="12">
      <c r="A151" s="13"/>
      <c r="B151" s="244"/>
      <c r="C151" s="245"/>
      <c r="D151" s="246" t="s">
        <v>162</v>
      </c>
      <c r="E151" s="247" t="s">
        <v>1</v>
      </c>
      <c r="F151" s="248" t="s">
        <v>602</v>
      </c>
      <c r="G151" s="245"/>
      <c r="H151" s="249">
        <v>240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162</v>
      </c>
      <c r="AU151" s="255" t="s">
        <v>87</v>
      </c>
      <c r="AV151" s="13" t="s">
        <v>87</v>
      </c>
      <c r="AW151" s="13" t="s">
        <v>34</v>
      </c>
      <c r="AX151" s="13" t="s">
        <v>83</v>
      </c>
      <c r="AY151" s="255" t="s">
        <v>152</v>
      </c>
    </row>
    <row r="152" spans="1:65" s="2" customFormat="1" ht="24.15" customHeight="1">
      <c r="A152" s="38"/>
      <c r="B152" s="39"/>
      <c r="C152" s="226" t="s">
        <v>118</v>
      </c>
      <c r="D152" s="226" t="s">
        <v>154</v>
      </c>
      <c r="E152" s="227" t="s">
        <v>284</v>
      </c>
      <c r="F152" s="228" t="s">
        <v>285</v>
      </c>
      <c r="G152" s="229" t="s">
        <v>157</v>
      </c>
      <c r="H152" s="230">
        <v>240</v>
      </c>
      <c r="I152" s="231"/>
      <c r="J152" s="232">
        <f>ROUND(I152*H152,2)</f>
        <v>0</v>
      </c>
      <c r="K152" s="228" t="s">
        <v>158</v>
      </c>
      <c r="L152" s="44"/>
      <c r="M152" s="233" t="s">
        <v>1</v>
      </c>
      <c r="N152" s="234" t="s">
        <v>43</v>
      </c>
      <c r="O152" s="91"/>
      <c r="P152" s="235">
        <f>O152*H152</f>
        <v>0</v>
      </c>
      <c r="Q152" s="235">
        <v>0.31879</v>
      </c>
      <c r="R152" s="235">
        <f>Q152*H152</f>
        <v>76.5096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93</v>
      </c>
      <c r="AT152" s="237" t="s">
        <v>154</v>
      </c>
      <c r="AU152" s="237" t="s">
        <v>87</v>
      </c>
      <c r="AY152" s="17" t="s">
        <v>152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93</v>
      </c>
      <c r="BM152" s="237" t="s">
        <v>603</v>
      </c>
    </row>
    <row r="153" spans="1:47" s="2" customFormat="1" ht="12">
      <c r="A153" s="38"/>
      <c r="B153" s="39"/>
      <c r="C153" s="40"/>
      <c r="D153" s="239" t="s">
        <v>160</v>
      </c>
      <c r="E153" s="40"/>
      <c r="F153" s="240" t="s">
        <v>287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160</v>
      </c>
      <c r="AU153" s="17" t="s">
        <v>87</v>
      </c>
    </row>
    <row r="154" spans="1:51" s="13" customFormat="1" ht="12">
      <c r="A154" s="13"/>
      <c r="B154" s="244"/>
      <c r="C154" s="245"/>
      <c r="D154" s="246" t="s">
        <v>162</v>
      </c>
      <c r="E154" s="247" t="s">
        <v>1</v>
      </c>
      <c r="F154" s="248" t="s">
        <v>602</v>
      </c>
      <c r="G154" s="245"/>
      <c r="H154" s="249">
        <v>240</v>
      </c>
      <c r="I154" s="250"/>
      <c r="J154" s="245"/>
      <c r="K154" s="245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162</v>
      </c>
      <c r="AU154" s="255" t="s">
        <v>87</v>
      </c>
      <c r="AV154" s="13" t="s">
        <v>87</v>
      </c>
      <c r="AW154" s="13" t="s">
        <v>34</v>
      </c>
      <c r="AX154" s="13" t="s">
        <v>83</v>
      </c>
      <c r="AY154" s="255" t="s">
        <v>152</v>
      </c>
    </row>
    <row r="155" spans="1:65" s="2" customFormat="1" ht="49.05" customHeight="1">
      <c r="A155" s="38"/>
      <c r="B155" s="39"/>
      <c r="C155" s="226" t="s">
        <v>223</v>
      </c>
      <c r="D155" s="226" t="s">
        <v>154</v>
      </c>
      <c r="E155" s="227" t="s">
        <v>289</v>
      </c>
      <c r="F155" s="228" t="s">
        <v>290</v>
      </c>
      <c r="G155" s="229" t="s">
        <v>157</v>
      </c>
      <c r="H155" s="230">
        <v>240</v>
      </c>
      <c r="I155" s="231"/>
      <c r="J155" s="232">
        <f>ROUND(I155*H155,2)</f>
        <v>0</v>
      </c>
      <c r="K155" s="228" t="s">
        <v>158</v>
      </c>
      <c r="L155" s="44"/>
      <c r="M155" s="233" t="s">
        <v>1</v>
      </c>
      <c r="N155" s="234" t="s">
        <v>43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93</v>
      </c>
      <c r="AT155" s="237" t="s">
        <v>154</v>
      </c>
      <c r="AU155" s="237" t="s">
        <v>87</v>
      </c>
      <c r="AY155" s="17" t="s">
        <v>152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93</v>
      </c>
      <c r="BM155" s="237" t="s">
        <v>604</v>
      </c>
    </row>
    <row r="156" spans="1:47" s="2" customFormat="1" ht="12">
      <c r="A156" s="38"/>
      <c r="B156" s="39"/>
      <c r="C156" s="40"/>
      <c r="D156" s="239" t="s">
        <v>160</v>
      </c>
      <c r="E156" s="40"/>
      <c r="F156" s="240" t="s">
        <v>292</v>
      </c>
      <c r="G156" s="40"/>
      <c r="H156" s="40"/>
      <c r="I156" s="241"/>
      <c r="J156" s="40"/>
      <c r="K156" s="40"/>
      <c r="L156" s="44"/>
      <c r="M156" s="242"/>
      <c r="N156" s="24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160</v>
      </c>
      <c r="AU156" s="17" t="s">
        <v>87</v>
      </c>
    </row>
    <row r="157" spans="1:51" s="13" customFormat="1" ht="12">
      <c r="A157" s="13"/>
      <c r="B157" s="244"/>
      <c r="C157" s="245"/>
      <c r="D157" s="246" t="s">
        <v>162</v>
      </c>
      <c r="E157" s="247" t="s">
        <v>1</v>
      </c>
      <c r="F157" s="248" t="s">
        <v>605</v>
      </c>
      <c r="G157" s="245"/>
      <c r="H157" s="249">
        <v>240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162</v>
      </c>
      <c r="AU157" s="255" t="s">
        <v>87</v>
      </c>
      <c r="AV157" s="13" t="s">
        <v>87</v>
      </c>
      <c r="AW157" s="13" t="s">
        <v>34</v>
      </c>
      <c r="AX157" s="13" t="s">
        <v>83</v>
      </c>
      <c r="AY157" s="255" t="s">
        <v>152</v>
      </c>
    </row>
    <row r="158" spans="1:65" s="2" customFormat="1" ht="16.5" customHeight="1">
      <c r="A158" s="38"/>
      <c r="B158" s="39"/>
      <c r="C158" s="267" t="s">
        <v>228</v>
      </c>
      <c r="D158" s="267" t="s">
        <v>177</v>
      </c>
      <c r="E158" s="268" t="s">
        <v>606</v>
      </c>
      <c r="F158" s="269" t="s">
        <v>607</v>
      </c>
      <c r="G158" s="270" t="s">
        <v>157</v>
      </c>
      <c r="H158" s="271">
        <v>288</v>
      </c>
      <c r="I158" s="272"/>
      <c r="J158" s="273">
        <f>ROUND(I158*H158,2)</f>
        <v>0</v>
      </c>
      <c r="K158" s="269" t="s">
        <v>1</v>
      </c>
      <c r="L158" s="274"/>
      <c r="M158" s="275" t="s">
        <v>1</v>
      </c>
      <c r="N158" s="276" t="s">
        <v>43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105</v>
      </c>
      <c r="AT158" s="237" t="s">
        <v>177</v>
      </c>
      <c r="AU158" s="237" t="s">
        <v>87</v>
      </c>
      <c r="AY158" s="17" t="s">
        <v>152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93</v>
      </c>
      <c r="BM158" s="237" t="s">
        <v>608</v>
      </c>
    </row>
    <row r="159" spans="1:51" s="13" customFormat="1" ht="12">
      <c r="A159" s="13"/>
      <c r="B159" s="244"/>
      <c r="C159" s="245"/>
      <c r="D159" s="246" t="s">
        <v>162</v>
      </c>
      <c r="E159" s="245"/>
      <c r="F159" s="248" t="s">
        <v>609</v>
      </c>
      <c r="G159" s="245"/>
      <c r="H159" s="249">
        <v>288</v>
      </c>
      <c r="I159" s="250"/>
      <c r="J159" s="245"/>
      <c r="K159" s="245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162</v>
      </c>
      <c r="AU159" s="255" t="s">
        <v>87</v>
      </c>
      <c r="AV159" s="13" t="s">
        <v>87</v>
      </c>
      <c r="AW159" s="13" t="s">
        <v>4</v>
      </c>
      <c r="AX159" s="13" t="s">
        <v>83</v>
      </c>
      <c r="AY159" s="255" t="s">
        <v>152</v>
      </c>
    </row>
    <row r="160" spans="1:65" s="2" customFormat="1" ht="37.8" customHeight="1">
      <c r="A160" s="38"/>
      <c r="B160" s="39"/>
      <c r="C160" s="226" t="s">
        <v>234</v>
      </c>
      <c r="D160" s="226" t="s">
        <v>154</v>
      </c>
      <c r="E160" s="227" t="s">
        <v>318</v>
      </c>
      <c r="F160" s="228" t="s">
        <v>319</v>
      </c>
      <c r="G160" s="229" t="s">
        <v>166</v>
      </c>
      <c r="H160" s="230">
        <v>120</v>
      </c>
      <c r="I160" s="231"/>
      <c r="J160" s="232">
        <f>ROUND(I160*H160,2)</f>
        <v>0</v>
      </c>
      <c r="K160" s="228" t="s">
        <v>158</v>
      </c>
      <c r="L160" s="44"/>
      <c r="M160" s="233" t="s">
        <v>1</v>
      </c>
      <c r="N160" s="234" t="s">
        <v>43</v>
      </c>
      <c r="O160" s="91"/>
      <c r="P160" s="235">
        <f>O160*H160</f>
        <v>0</v>
      </c>
      <c r="Q160" s="235">
        <v>1.9968</v>
      </c>
      <c r="R160" s="235">
        <f>Q160*H160</f>
        <v>239.61599999999999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93</v>
      </c>
      <c r="AT160" s="237" t="s">
        <v>154</v>
      </c>
      <c r="AU160" s="237" t="s">
        <v>87</v>
      </c>
      <c r="AY160" s="17" t="s">
        <v>152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93</v>
      </c>
      <c r="BM160" s="237" t="s">
        <v>610</v>
      </c>
    </row>
    <row r="161" spans="1:47" s="2" customFormat="1" ht="12">
      <c r="A161" s="38"/>
      <c r="B161" s="39"/>
      <c r="C161" s="40"/>
      <c r="D161" s="239" t="s">
        <v>160</v>
      </c>
      <c r="E161" s="40"/>
      <c r="F161" s="240" t="s">
        <v>321</v>
      </c>
      <c r="G161" s="40"/>
      <c r="H161" s="40"/>
      <c r="I161" s="241"/>
      <c r="J161" s="40"/>
      <c r="K161" s="40"/>
      <c r="L161" s="44"/>
      <c r="M161" s="242"/>
      <c r="N161" s="24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160</v>
      </c>
      <c r="AU161" s="17" t="s">
        <v>87</v>
      </c>
    </row>
    <row r="162" spans="1:51" s="13" customFormat="1" ht="12">
      <c r="A162" s="13"/>
      <c r="B162" s="244"/>
      <c r="C162" s="245"/>
      <c r="D162" s="246" t="s">
        <v>162</v>
      </c>
      <c r="E162" s="247" t="s">
        <v>1</v>
      </c>
      <c r="F162" s="248" t="s">
        <v>611</v>
      </c>
      <c r="G162" s="245"/>
      <c r="H162" s="249">
        <v>120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162</v>
      </c>
      <c r="AU162" s="255" t="s">
        <v>87</v>
      </c>
      <c r="AV162" s="13" t="s">
        <v>87</v>
      </c>
      <c r="AW162" s="13" t="s">
        <v>34</v>
      </c>
      <c r="AX162" s="13" t="s">
        <v>83</v>
      </c>
      <c r="AY162" s="255" t="s">
        <v>152</v>
      </c>
    </row>
    <row r="163" spans="1:65" s="2" customFormat="1" ht="24.15" customHeight="1">
      <c r="A163" s="38"/>
      <c r="B163" s="39"/>
      <c r="C163" s="226" t="s">
        <v>241</v>
      </c>
      <c r="D163" s="226" t="s">
        <v>154</v>
      </c>
      <c r="E163" s="227" t="s">
        <v>324</v>
      </c>
      <c r="F163" s="228" t="s">
        <v>325</v>
      </c>
      <c r="G163" s="229" t="s">
        <v>157</v>
      </c>
      <c r="H163" s="230">
        <v>240</v>
      </c>
      <c r="I163" s="231"/>
      <c r="J163" s="232">
        <f>ROUND(I163*H163,2)</f>
        <v>0</v>
      </c>
      <c r="K163" s="228" t="s">
        <v>158</v>
      </c>
      <c r="L163" s="44"/>
      <c r="M163" s="233" t="s">
        <v>1</v>
      </c>
      <c r="N163" s="234" t="s">
        <v>43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93</v>
      </c>
      <c r="AT163" s="237" t="s">
        <v>154</v>
      </c>
      <c r="AU163" s="237" t="s">
        <v>87</v>
      </c>
      <c r="AY163" s="17" t="s">
        <v>152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93</v>
      </c>
      <c r="BM163" s="237" t="s">
        <v>612</v>
      </c>
    </row>
    <row r="164" spans="1:47" s="2" customFormat="1" ht="12">
      <c r="A164" s="38"/>
      <c r="B164" s="39"/>
      <c r="C164" s="40"/>
      <c r="D164" s="239" t="s">
        <v>160</v>
      </c>
      <c r="E164" s="40"/>
      <c r="F164" s="240" t="s">
        <v>327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160</v>
      </c>
      <c r="AU164" s="17" t="s">
        <v>87</v>
      </c>
    </row>
    <row r="165" spans="1:65" s="2" customFormat="1" ht="78" customHeight="1">
      <c r="A165" s="38"/>
      <c r="B165" s="39"/>
      <c r="C165" s="226" t="s">
        <v>246</v>
      </c>
      <c r="D165" s="226" t="s">
        <v>154</v>
      </c>
      <c r="E165" s="227" t="s">
        <v>613</v>
      </c>
      <c r="F165" s="228" t="s">
        <v>614</v>
      </c>
      <c r="G165" s="229" t="s">
        <v>157</v>
      </c>
      <c r="H165" s="230">
        <v>16.5</v>
      </c>
      <c r="I165" s="231"/>
      <c r="J165" s="232">
        <f>ROUND(I165*H165,2)</f>
        <v>0</v>
      </c>
      <c r="K165" s="228" t="s">
        <v>158</v>
      </c>
      <c r="L165" s="44"/>
      <c r="M165" s="233" t="s">
        <v>1</v>
      </c>
      <c r="N165" s="234" t="s">
        <v>43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93</v>
      </c>
      <c r="AT165" s="237" t="s">
        <v>154</v>
      </c>
      <c r="AU165" s="237" t="s">
        <v>87</v>
      </c>
      <c r="AY165" s="17" t="s">
        <v>152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93</v>
      </c>
      <c r="BM165" s="237" t="s">
        <v>615</v>
      </c>
    </row>
    <row r="166" spans="1:47" s="2" customFormat="1" ht="12">
      <c r="A166" s="38"/>
      <c r="B166" s="39"/>
      <c r="C166" s="40"/>
      <c r="D166" s="239" t="s">
        <v>160</v>
      </c>
      <c r="E166" s="40"/>
      <c r="F166" s="240" t="s">
        <v>616</v>
      </c>
      <c r="G166" s="40"/>
      <c r="H166" s="40"/>
      <c r="I166" s="241"/>
      <c r="J166" s="40"/>
      <c r="K166" s="40"/>
      <c r="L166" s="44"/>
      <c r="M166" s="242"/>
      <c r="N166" s="24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160</v>
      </c>
      <c r="AU166" s="17" t="s">
        <v>87</v>
      </c>
    </row>
    <row r="167" spans="1:51" s="13" customFormat="1" ht="12">
      <c r="A167" s="13"/>
      <c r="B167" s="244"/>
      <c r="C167" s="245"/>
      <c r="D167" s="246" t="s">
        <v>162</v>
      </c>
      <c r="E167" s="247" t="s">
        <v>1</v>
      </c>
      <c r="F167" s="248" t="s">
        <v>617</v>
      </c>
      <c r="G167" s="245"/>
      <c r="H167" s="249">
        <v>16.5</v>
      </c>
      <c r="I167" s="250"/>
      <c r="J167" s="245"/>
      <c r="K167" s="245"/>
      <c r="L167" s="251"/>
      <c r="M167" s="252"/>
      <c r="N167" s="253"/>
      <c r="O167" s="253"/>
      <c r="P167" s="253"/>
      <c r="Q167" s="253"/>
      <c r="R167" s="253"/>
      <c r="S167" s="253"/>
      <c r="T167" s="25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5" t="s">
        <v>162</v>
      </c>
      <c r="AU167" s="255" t="s">
        <v>87</v>
      </c>
      <c r="AV167" s="13" t="s">
        <v>87</v>
      </c>
      <c r="AW167" s="13" t="s">
        <v>34</v>
      </c>
      <c r="AX167" s="13" t="s">
        <v>83</v>
      </c>
      <c r="AY167" s="255" t="s">
        <v>152</v>
      </c>
    </row>
    <row r="168" spans="1:51" s="15" customFormat="1" ht="12">
      <c r="A168" s="15"/>
      <c r="B168" s="277"/>
      <c r="C168" s="278"/>
      <c r="D168" s="246" t="s">
        <v>162</v>
      </c>
      <c r="E168" s="279" t="s">
        <v>1</v>
      </c>
      <c r="F168" s="280" t="s">
        <v>618</v>
      </c>
      <c r="G168" s="278"/>
      <c r="H168" s="279" t="s">
        <v>1</v>
      </c>
      <c r="I168" s="281"/>
      <c r="J168" s="278"/>
      <c r="K168" s="278"/>
      <c r="L168" s="282"/>
      <c r="M168" s="283"/>
      <c r="N168" s="284"/>
      <c r="O168" s="284"/>
      <c r="P168" s="284"/>
      <c r="Q168" s="284"/>
      <c r="R168" s="284"/>
      <c r="S168" s="284"/>
      <c r="T168" s="28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6" t="s">
        <v>162</v>
      </c>
      <c r="AU168" s="286" t="s">
        <v>87</v>
      </c>
      <c r="AV168" s="15" t="s">
        <v>83</v>
      </c>
      <c r="AW168" s="15" t="s">
        <v>34</v>
      </c>
      <c r="AX168" s="15" t="s">
        <v>78</v>
      </c>
      <c r="AY168" s="286" t="s">
        <v>152</v>
      </c>
    </row>
    <row r="169" spans="1:51" s="15" customFormat="1" ht="12">
      <c r="A169" s="15"/>
      <c r="B169" s="277"/>
      <c r="C169" s="278"/>
      <c r="D169" s="246" t="s">
        <v>162</v>
      </c>
      <c r="E169" s="279" t="s">
        <v>1</v>
      </c>
      <c r="F169" s="280" t="s">
        <v>619</v>
      </c>
      <c r="G169" s="278"/>
      <c r="H169" s="279" t="s">
        <v>1</v>
      </c>
      <c r="I169" s="281"/>
      <c r="J169" s="278"/>
      <c r="K169" s="278"/>
      <c r="L169" s="282"/>
      <c r="M169" s="283"/>
      <c r="N169" s="284"/>
      <c r="O169" s="284"/>
      <c r="P169" s="284"/>
      <c r="Q169" s="284"/>
      <c r="R169" s="284"/>
      <c r="S169" s="284"/>
      <c r="T169" s="28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6" t="s">
        <v>162</v>
      </c>
      <c r="AU169" s="286" t="s">
        <v>87</v>
      </c>
      <c r="AV169" s="15" t="s">
        <v>83</v>
      </c>
      <c r="AW169" s="15" t="s">
        <v>34</v>
      </c>
      <c r="AX169" s="15" t="s">
        <v>78</v>
      </c>
      <c r="AY169" s="286" t="s">
        <v>152</v>
      </c>
    </row>
    <row r="170" spans="1:63" s="12" customFormat="1" ht="22.8" customHeight="1">
      <c r="A170" s="12"/>
      <c r="B170" s="210"/>
      <c r="C170" s="211"/>
      <c r="D170" s="212" t="s">
        <v>77</v>
      </c>
      <c r="E170" s="224" t="s">
        <v>96</v>
      </c>
      <c r="F170" s="224" t="s">
        <v>340</v>
      </c>
      <c r="G170" s="211"/>
      <c r="H170" s="211"/>
      <c r="I170" s="214"/>
      <c r="J170" s="225">
        <f>BK170</f>
        <v>0</v>
      </c>
      <c r="K170" s="211"/>
      <c r="L170" s="216"/>
      <c r="M170" s="217"/>
      <c r="N170" s="218"/>
      <c r="O170" s="218"/>
      <c r="P170" s="219">
        <f>SUM(P171:P176)</f>
        <v>0</v>
      </c>
      <c r="Q170" s="218"/>
      <c r="R170" s="219">
        <f>SUM(R171:R176)</f>
        <v>8.096</v>
      </c>
      <c r="S170" s="218"/>
      <c r="T170" s="220">
        <f>SUM(T171:T176)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1" t="s">
        <v>83</v>
      </c>
      <c r="AT170" s="222" t="s">
        <v>77</v>
      </c>
      <c r="AU170" s="222" t="s">
        <v>83</v>
      </c>
      <c r="AY170" s="221" t="s">
        <v>152</v>
      </c>
      <c r="BK170" s="223">
        <f>SUM(BK171:BK176)</f>
        <v>0</v>
      </c>
    </row>
    <row r="171" spans="1:65" s="2" customFormat="1" ht="37.8" customHeight="1">
      <c r="A171" s="38"/>
      <c r="B171" s="39"/>
      <c r="C171" s="226" t="s">
        <v>8</v>
      </c>
      <c r="D171" s="226" t="s">
        <v>154</v>
      </c>
      <c r="E171" s="227" t="s">
        <v>620</v>
      </c>
      <c r="F171" s="228" t="s">
        <v>621</v>
      </c>
      <c r="G171" s="229" t="s">
        <v>157</v>
      </c>
      <c r="H171" s="230">
        <v>32</v>
      </c>
      <c r="I171" s="231"/>
      <c r="J171" s="232">
        <f>ROUND(I171*H171,2)</f>
        <v>0</v>
      </c>
      <c r="K171" s="228" t="s">
        <v>158</v>
      </c>
      <c r="L171" s="44"/>
      <c r="M171" s="233" t="s">
        <v>1</v>
      </c>
      <c r="N171" s="234" t="s">
        <v>43</v>
      </c>
      <c r="O171" s="91"/>
      <c r="P171" s="235">
        <f>O171*H171</f>
        <v>0</v>
      </c>
      <c r="Q171" s="235">
        <v>0.253</v>
      </c>
      <c r="R171" s="235">
        <f>Q171*H171</f>
        <v>8.096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93</v>
      </c>
      <c r="AT171" s="237" t="s">
        <v>154</v>
      </c>
      <c r="AU171" s="237" t="s">
        <v>87</v>
      </c>
      <c r="AY171" s="17" t="s">
        <v>152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93</v>
      </c>
      <c r="BM171" s="237" t="s">
        <v>622</v>
      </c>
    </row>
    <row r="172" spans="1:47" s="2" customFormat="1" ht="12">
      <c r="A172" s="38"/>
      <c r="B172" s="39"/>
      <c r="C172" s="40"/>
      <c r="D172" s="239" t="s">
        <v>160</v>
      </c>
      <c r="E172" s="40"/>
      <c r="F172" s="240" t="s">
        <v>623</v>
      </c>
      <c r="G172" s="40"/>
      <c r="H172" s="40"/>
      <c r="I172" s="241"/>
      <c r="J172" s="40"/>
      <c r="K172" s="40"/>
      <c r="L172" s="44"/>
      <c r="M172" s="242"/>
      <c r="N172" s="24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160</v>
      </c>
      <c r="AU172" s="17" t="s">
        <v>87</v>
      </c>
    </row>
    <row r="173" spans="1:51" s="13" customFormat="1" ht="12">
      <c r="A173" s="13"/>
      <c r="B173" s="244"/>
      <c r="C173" s="245"/>
      <c r="D173" s="246" t="s">
        <v>162</v>
      </c>
      <c r="E173" s="247" t="s">
        <v>1</v>
      </c>
      <c r="F173" s="248" t="s">
        <v>624</v>
      </c>
      <c r="G173" s="245"/>
      <c r="H173" s="249">
        <v>32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162</v>
      </c>
      <c r="AU173" s="255" t="s">
        <v>87</v>
      </c>
      <c r="AV173" s="13" t="s">
        <v>87</v>
      </c>
      <c r="AW173" s="13" t="s">
        <v>34</v>
      </c>
      <c r="AX173" s="13" t="s">
        <v>83</v>
      </c>
      <c r="AY173" s="255" t="s">
        <v>152</v>
      </c>
    </row>
    <row r="174" spans="1:65" s="2" customFormat="1" ht="49.05" customHeight="1">
      <c r="A174" s="38"/>
      <c r="B174" s="39"/>
      <c r="C174" s="226" t="s">
        <v>257</v>
      </c>
      <c r="D174" s="226" t="s">
        <v>154</v>
      </c>
      <c r="E174" s="227" t="s">
        <v>625</v>
      </c>
      <c r="F174" s="228" t="s">
        <v>626</v>
      </c>
      <c r="G174" s="229" t="s">
        <v>157</v>
      </c>
      <c r="H174" s="230">
        <v>32</v>
      </c>
      <c r="I174" s="231"/>
      <c r="J174" s="232">
        <f>ROUND(I174*H174,2)</f>
        <v>0</v>
      </c>
      <c r="K174" s="228" t="s">
        <v>158</v>
      </c>
      <c r="L174" s="44"/>
      <c r="M174" s="233" t="s">
        <v>1</v>
      </c>
      <c r="N174" s="234" t="s">
        <v>43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93</v>
      </c>
      <c r="AT174" s="237" t="s">
        <v>154</v>
      </c>
      <c r="AU174" s="237" t="s">
        <v>87</v>
      </c>
      <c r="AY174" s="17" t="s">
        <v>152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93</v>
      </c>
      <c r="BM174" s="237" t="s">
        <v>627</v>
      </c>
    </row>
    <row r="175" spans="1:47" s="2" customFormat="1" ht="12">
      <c r="A175" s="38"/>
      <c r="B175" s="39"/>
      <c r="C175" s="40"/>
      <c r="D175" s="239" t="s">
        <v>160</v>
      </c>
      <c r="E175" s="40"/>
      <c r="F175" s="240" t="s">
        <v>628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160</v>
      </c>
      <c r="AU175" s="17" t="s">
        <v>87</v>
      </c>
    </row>
    <row r="176" spans="1:51" s="13" customFormat="1" ht="12">
      <c r="A176" s="13"/>
      <c r="B176" s="244"/>
      <c r="C176" s="245"/>
      <c r="D176" s="246" t="s">
        <v>162</v>
      </c>
      <c r="E176" s="247" t="s">
        <v>1</v>
      </c>
      <c r="F176" s="248" t="s">
        <v>629</v>
      </c>
      <c r="G176" s="245"/>
      <c r="H176" s="249">
        <v>32</v>
      </c>
      <c r="I176" s="250"/>
      <c r="J176" s="245"/>
      <c r="K176" s="245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162</v>
      </c>
      <c r="AU176" s="255" t="s">
        <v>87</v>
      </c>
      <c r="AV176" s="13" t="s">
        <v>87</v>
      </c>
      <c r="AW176" s="13" t="s">
        <v>34</v>
      </c>
      <c r="AX176" s="13" t="s">
        <v>83</v>
      </c>
      <c r="AY176" s="255" t="s">
        <v>152</v>
      </c>
    </row>
    <row r="177" spans="1:63" s="12" customFormat="1" ht="22.8" customHeight="1">
      <c r="A177" s="12"/>
      <c r="B177" s="210"/>
      <c r="C177" s="211"/>
      <c r="D177" s="212" t="s">
        <v>77</v>
      </c>
      <c r="E177" s="224" t="s">
        <v>373</v>
      </c>
      <c r="F177" s="224" t="s">
        <v>374</v>
      </c>
      <c r="G177" s="211"/>
      <c r="H177" s="211"/>
      <c r="I177" s="214"/>
      <c r="J177" s="225">
        <f>BK177</f>
        <v>0</v>
      </c>
      <c r="K177" s="211"/>
      <c r="L177" s="216"/>
      <c r="M177" s="217"/>
      <c r="N177" s="218"/>
      <c r="O177" s="218"/>
      <c r="P177" s="219">
        <f>SUM(P178:P179)</f>
        <v>0</v>
      </c>
      <c r="Q177" s="218"/>
      <c r="R177" s="219">
        <f>SUM(R178:R179)</f>
        <v>0</v>
      </c>
      <c r="S177" s="218"/>
      <c r="T177" s="220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1" t="s">
        <v>83</v>
      </c>
      <c r="AT177" s="222" t="s">
        <v>77</v>
      </c>
      <c r="AU177" s="222" t="s">
        <v>83</v>
      </c>
      <c r="AY177" s="221" t="s">
        <v>152</v>
      </c>
      <c r="BK177" s="223">
        <f>SUM(BK178:BK179)</f>
        <v>0</v>
      </c>
    </row>
    <row r="178" spans="1:65" s="2" customFormat="1" ht="24.15" customHeight="1">
      <c r="A178" s="38"/>
      <c r="B178" s="39"/>
      <c r="C178" s="226" t="s">
        <v>263</v>
      </c>
      <c r="D178" s="226" t="s">
        <v>154</v>
      </c>
      <c r="E178" s="227" t="s">
        <v>376</v>
      </c>
      <c r="F178" s="228" t="s">
        <v>377</v>
      </c>
      <c r="G178" s="229" t="s">
        <v>180</v>
      </c>
      <c r="H178" s="230">
        <v>375.226</v>
      </c>
      <c r="I178" s="231"/>
      <c r="J178" s="232">
        <f>ROUND(I178*H178,2)</f>
        <v>0</v>
      </c>
      <c r="K178" s="228" t="s">
        <v>158</v>
      </c>
      <c r="L178" s="44"/>
      <c r="M178" s="233" t="s">
        <v>1</v>
      </c>
      <c r="N178" s="234" t="s">
        <v>43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93</v>
      </c>
      <c r="AT178" s="237" t="s">
        <v>154</v>
      </c>
      <c r="AU178" s="237" t="s">
        <v>87</v>
      </c>
      <c r="AY178" s="17" t="s">
        <v>152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93</v>
      </c>
      <c r="BM178" s="237" t="s">
        <v>630</v>
      </c>
    </row>
    <row r="179" spans="1:47" s="2" customFormat="1" ht="12">
      <c r="A179" s="38"/>
      <c r="B179" s="39"/>
      <c r="C179" s="40"/>
      <c r="D179" s="239" t="s">
        <v>160</v>
      </c>
      <c r="E179" s="40"/>
      <c r="F179" s="240" t="s">
        <v>379</v>
      </c>
      <c r="G179" s="40"/>
      <c r="H179" s="40"/>
      <c r="I179" s="241"/>
      <c r="J179" s="40"/>
      <c r="K179" s="40"/>
      <c r="L179" s="44"/>
      <c r="M179" s="288"/>
      <c r="N179" s="289"/>
      <c r="O179" s="290"/>
      <c r="P179" s="290"/>
      <c r="Q179" s="290"/>
      <c r="R179" s="290"/>
      <c r="S179" s="290"/>
      <c r="T179" s="291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160</v>
      </c>
      <c r="AU179" s="17" t="s">
        <v>87</v>
      </c>
    </row>
    <row r="180" spans="1:31" s="2" customFormat="1" ht="6.95" customHeight="1">
      <c r="A180" s="38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password="CC35" sheet="1" objects="1" scenarios="1" formatColumns="0" formatRows="0" autoFilter="0"/>
  <autoFilter ref="C121:K17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6" r:id="rId1" display="https://podminky.urs.cz/item/CS_URS_2022_02/131251103"/>
    <hyperlink ref="F135" r:id="rId2" display="https://podminky.urs.cz/item/CS_URS_2022_02/380356211"/>
    <hyperlink ref="F138" r:id="rId3" display="https://podminky.urs.cz/item/CS_URS_2022_02/380356212"/>
    <hyperlink ref="F141" r:id="rId4" display="https://podminky.urs.cz/item/CS_URS_2022_02/321368211"/>
    <hyperlink ref="F147" r:id="rId5" display="https://podminky.urs.cz/item/CS_URS_2022_02/451315117"/>
    <hyperlink ref="F150" r:id="rId6" display="https://podminky.urs.cz/item/CS_URS_2022_02/451571211"/>
    <hyperlink ref="F153" r:id="rId7" display="https://podminky.urs.cz/item/CS_URS_2022_02/451571212"/>
    <hyperlink ref="F156" r:id="rId8" display="https://podminky.urs.cz/item/CS_URS_2022_02/457971121"/>
    <hyperlink ref="F161" r:id="rId9" display="https://podminky.urs.cz/item/CS_URS_2022_02/463212111"/>
    <hyperlink ref="F164" r:id="rId10" display="https://podminky.urs.cz/item/CS_URS_2022_02/463212191"/>
    <hyperlink ref="F166" r:id="rId11" display="https://podminky.urs.cz/item/CS_URS_2022_02/467955111"/>
    <hyperlink ref="F172" r:id="rId12" display="https://podminky.urs.cz/item/CS_URS_2022_02/564231012"/>
    <hyperlink ref="F175" r:id="rId13" display="https://podminky.urs.cz/item/CS_URS_2022_02/584121111"/>
    <hyperlink ref="F179" r:id="rId14" display="https://podminky.urs.cz/item/CS_URS_2022_02/99832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121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VN Skalice - rekonstrukce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631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29. 9. 2022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54"/>
      <c r="B27" s="155"/>
      <c r="C27" s="154"/>
      <c r="D27" s="154"/>
      <c r="E27" s="156" t="s">
        <v>124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38</v>
      </c>
      <c r="E30" s="38"/>
      <c r="F30" s="38"/>
      <c r="G30" s="38"/>
      <c r="H30" s="38"/>
      <c r="I30" s="38"/>
      <c r="J30" s="160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40</v>
      </c>
      <c r="G32" s="38"/>
      <c r="H32" s="38"/>
      <c r="I32" s="161" t="s">
        <v>39</v>
      </c>
      <c r="J32" s="161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42</v>
      </c>
      <c r="E33" s="150" t="s">
        <v>43</v>
      </c>
      <c r="F33" s="163">
        <f>ROUND((SUM(BE121:BE172)),2)</f>
        <v>0</v>
      </c>
      <c r="G33" s="38"/>
      <c r="H33" s="38"/>
      <c r="I33" s="164">
        <v>0.21</v>
      </c>
      <c r="J33" s="163">
        <f>ROUND(((SUM(BE121:BE172))*I33),2)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44</v>
      </c>
      <c r="F34" s="163">
        <f>ROUND((SUM(BF121:BF172)),2)</f>
        <v>0</v>
      </c>
      <c r="G34" s="38"/>
      <c r="H34" s="38"/>
      <c r="I34" s="164">
        <v>0.15</v>
      </c>
      <c r="J34" s="163">
        <f>ROUND(((SUM(BF121:BF172))*I34),2)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45</v>
      </c>
      <c r="F35" s="163">
        <f>ROUND((SUM(BG121:BG172)),2)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46</v>
      </c>
      <c r="F36" s="163">
        <f>ROUND((SUM(BH121:BH172)),2)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ROUND((SUM(BI121:BI172)),2)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48</v>
      </c>
      <c r="E39" s="167"/>
      <c r="F39" s="167"/>
      <c r="G39" s="168" t="s">
        <v>49</v>
      </c>
      <c r="H39" s="169" t="s">
        <v>50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VN Skalice - rekonstrukce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6 - SO 01.6 Ostrovy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Sebranice u Boskovic, Skalice n. Svitavou</v>
      </c>
      <c r="G89" s="40"/>
      <c r="H89" s="40"/>
      <c r="I89" s="32" t="s">
        <v>24</v>
      </c>
      <c r="J89" s="79" t="str">
        <f>IF(J12="","",J12)</f>
        <v>29. 9. 2022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Moravy,s.p., Dřevařská 11, 602 00 Brno</v>
      </c>
      <c r="G91" s="40"/>
      <c r="H91" s="40"/>
      <c r="I91" s="32" t="s">
        <v>32</v>
      </c>
      <c r="J91" s="36" t="str">
        <f>E21</f>
        <v>Šindlar s.r.o., Na Brně 372/2a,500 06 Hradec Král.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Jakub Kološ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126</v>
      </c>
      <c r="D94" s="185"/>
      <c r="E94" s="185"/>
      <c r="F94" s="185"/>
      <c r="G94" s="185"/>
      <c r="H94" s="185"/>
      <c r="I94" s="185"/>
      <c r="J94" s="186" t="s">
        <v>127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128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129</v>
      </c>
    </row>
    <row r="97" spans="1:31" s="9" customFormat="1" ht="24.95" customHeight="1">
      <c r="A97" s="9"/>
      <c r="B97" s="188"/>
      <c r="C97" s="189"/>
      <c r="D97" s="190" t="s">
        <v>130</v>
      </c>
      <c r="E97" s="191"/>
      <c r="F97" s="191"/>
      <c r="G97" s="191"/>
      <c r="H97" s="191"/>
      <c r="I97" s="191"/>
      <c r="J97" s="192">
        <f>J122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131</v>
      </c>
      <c r="E98" s="196"/>
      <c r="F98" s="196"/>
      <c r="G98" s="196"/>
      <c r="H98" s="196"/>
      <c r="I98" s="196"/>
      <c r="J98" s="197">
        <f>J123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132</v>
      </c>
      <c r="E99" s="196"/>
      <c r="F99" s="196"/>
      <c r="G99" s="196"/>
      <c r="H99" s="196"/>
      <c r="I99" s="196"/>
      <c r="J99" s="197">
        <f>J143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133</v>
      </c>
      <c r="E100" s="196"/>
      <c r="F100" s="196"/>
      <c r="G100" s="196"/>
      <c r="H100" s="196"/>
      <c r="I100" s="196"/>
      <c r="J100" s="197">
        <f>J153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136</v>
      </c>
      <c r="E101" s="196"/>
      <c r="F101" s="196"/>
      <c r="G101" s="196"/>
      <c r="H101" s="196"/>
      <c r="I101" s="196"/>
      <c r="J101" s="197">
        <f>J170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137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3" t="str">
        <f>E7</f>
        <v>VN Skalice - rekonstrukce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122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6 - SO 01.6 Ostrovy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22</v>
      </c>
      <c r="D115" s="40"/>
      <c r="E115" s="40"/>
      <c r="F115" s="27" t="str">
        <f>F12</f>
        <v>Sebranice u Boskovic, Skalice n. Svitavou</v>
      </c>
      <c r="G115" s="40"/>
      <c r="H115" s="40"/>
      <c r="I115" s="32" t="s">
        <v>24</v>
      </c>
      <c r="J115" s="79" t="str">
        <f>IF(J12="","",J12)</f>
        <v>29. 9. 2022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26</v>
      </c>
      <c r="D117" s="40"/>
      <c r="E117" s="40"/>
      <c r="F117" s="27" t="str">
        <f>E15</f>
        <v>Povodí Moravy,s.p., Dřevařská 11, 602 00 Brno</v>
      </c>
      <c r="G117" s="40"/>
      <c r="H117" s="40"/>
      <c r="I117" s="32" t="s">
        <v>32</v>
      </c>
      <c r="J117" s="36" t="str">
        <f>E21</f>
        <v>Šindlar s.r.o., Na Brně 372/2a,500 06 Hradec Král.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32" t="s">
        <v>35</v>
      </c>
      <c r="J118" s="36" t="str">
        <f>E24</f>
        <v>Ing. Jakub Kološ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9"/>
      <c r="B120" s="200"/>
      <c r="C120" s="201" t="s">
        <v>138</v>
      </c>
      <c r="D120" s="202" t="s">
        <v>63</v>
      </c>
      <c r="E120" s="202" t="s">
        <v>59</v>
      </c>
      <c r="F120" s="202" t="s">
        <v>60</v>
      </c>
      <c r="G120" s="202" t="s">
        <v>139</v>
      </c>
      <c r="H120" s="202" t="s">
        <v>140</v>
      </c>
      <c r="I120" s="202" t="s">
        <v>141</v>
      </c>
      <c r="J120" s="202" t="s">
        <v>127</v>
      </c>
      <c r="K120" s="203" t="s">
        <v>142</v>
      </c>
      <c r="L120" s="204"/>
      <c r="M120" s="100" t="s">
        <v>1</v>
      </c>
      <c r="N120" s="101" t="s">
        <v>42</v>
      </c>
      <c r="O120" s="101" t="s">
        <v>143</v>
      </c>
      <c r="P120" s="101" t="s">
        <v>144</v>
      </c>
      <c r="Q120" s="101" t="s">
        <v>145</v>
      </c>
      <c r="R120" s="101" t="s">
        <v>146</v>
      </c>
      <c r="S120" s="101" t="s">
        <v>147</v>
      </c>
      <c r="T120" s="102" t="s">
        <v>148</v>
      </c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</row>
    <row r="121" spans="1:63" s="2" customFormat="1" ht="22.8" customHeight="1">
      <c r="A121" s="38"/>
      <c r="B121" s="39"/>
      <c r="C121" s="107" t="s">
        <v>149</v>
      </c>
      <c r="D121" s="40"/>
      <c r="E121" s="40"/>
      <c r="F121" s="40"/>
      <c r="G121" s="40"/>
      <c r="H121" s="40"/>
      <c r="I121" s="40"/>
      <c r="J121" s="205">
        <f>BK121</f>
        <v>0</v>
      </c>
      <c r="K121" s="40"/>
      <c r="L121" s="44"/>
      <c r="M121" s="103"/>
      <c r="N121" s="206"/>
      <c r="O121" s="104"/>
      <c r="P121" s="207">
        <f>P122</f>
        <v>0</v>
      </c>
      <c r="Q121" s="104"/>
      <c r="R121" s="207">
        <f>R122</f>
        <v>1090.0269</v>
      </c>
      <c r="S121" s="104"/>
      <c r="T121" s="208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129</v>
      </c>
      <c r="BK121" s="209">
        <f>BK122</f>
        <v>0</v>
      </c>
    </row>
    <row r="122" spans="1:63" s="12" customFormat="1" ht="25.9" customHeight="1">
      <c r="A122" s="12"/>
      <c r="B122" s="210"/>
      <c r="C122" s="211"/>
      <c r="D122" s="212" t="s">
        <v>77</v>
      </c>
      <c r="E122" s="213" t="s">
        <v>150</v>
      </c>
      <c r="F122" s="213" t="s">
        <v>151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P123+P143+P153+P170</f>
        <v>0</v>
      </c>
      <c r="Q122" s="218"/>
      <c r="R122" s="219">
        <f>R123+R143+R153+R170</f>
        <v>1090.0269</v>
      </c>
      <c r="S122" s="218"/>
      <c r="T122" s="220">
        <f>T123+T143+T153+T170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83</v>
      </c>
      <c r="AT122" s="222" t="s">
        <v>77</v>
      </c>
      <c r="AU122" s="222" t="s">
        <v>78</v>
      </c>
      <c r="AY122" s="221" t="s">
        <v>152</v>
      </c>
      <c r="BK122" s="223">
        <f>BK123+BK143+BK153+BK170</f>
        <v>0</v>
      </c>
    </row>
    <row r="123" spans="1:63" s="12" customFormat="1" ht="22.8" customHeight="1">
      <c r="A123" s="12"/>
      <c r="B123" s="210"/>
      <c r="C123" s="211"/>
      <c r="D123" s="212" t="s">
        <v>77</v>
      </c>
      <c r="E123" s="224" t="s">
        <v>83</v>
      </c>
      <c r="F123" s="224" t="s">
        <v>153</v>
      </c>
      <c r="G123" s="211"/>
      <c r="H123" s="211"/>
      <c r="I123" s="214"/>
      <c r="J123" s="225">
        <f>BK123</f>
        <v>0</v>
      </c>
      <c r="K123" s="211"/>
      <c r="L123" s="216"/>
      <c r="M123" s="217"/>
      <c r="N123" s="218"/>
      <c r="O123" s="218"/>
      <c r="P123" s="219">
        <f>SUM(P124:P142)</f>
        <v>0</v>
      </c>
      <c r="Q123" s="218"/>
      <c r="R123" s="219">
        <f>SUM(R124:R142)</f>
        <v>0.00018</v>
      </c>
      <c r="S123" s="218"/>
      <c r="T123" s="220">
        <f>SUM(T124:T142)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77</v>
      </c>
      <c r="AU123" s="222" t="s">
        <v>83</v>
      </c>
      <c r="AY123" s="221" t="s">
        <v>152</v>
      </c>
      <c r="BK123" s="223">
        <f>SUM(BK124:BK142)</f>
        <v>0</v>
      </c>
    </row>
    <row r="124" spans="1:65" s="2" customFormat="1" ht="16.5" customHeight="1">
      <c r="A124" s="38"/>
      <c r="B124" s="39"/>
      <c r="C124" s="226" t="s">
        <v>83</v>
      </c>
      <c r="D124" s="226" t="s">
        <v>154</v>
      </c>
      <c r="E124" s="227" t="s">
        <v>572</v>
      </c>
      <c r="F124" s="228" t="s">
        <v>573</v>
      </c>
      <c r="G124" s="229" t="s">
        <v>351</v>
      </c>
      <c r="H124" s="230">
        <v>10</v>
      </c>
      <c r="I124" s="231"/>
      <c r="J124" s="232">
        <f>ROUND(I124*H124,2)</f>
        <v>0</v>
      </c>
      <c r="K124" s="228" t="s">
        <v>1</v>
      </c>
      <c r="L124" s="44"/>
      <c r="M124" s="233" t="s">
        <v>1</v>
      </c>
      <c r="N124" s="234" t="s">
        <v>43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93</v>
      </c>
      <c r="AT124" s="237" t="s">
        <v>154</v>
      </c>
      <c r="AU124" s="237" t="s">
        <v>87</v>
      </c>
      <c r="AY124" s="17" t="s">
        <v>152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83</v>
      </c>
      <c r="BK124" s="238">
        <f>ROUND(I124*H124,2)</f>
        <v>0</v>
      </c>
      <c r="BL124" s="17" t="s">
        <v>93</v>
      </c>
      <c r="BM124" s="237" t="s">
        <v>632</v>
      </c>
    </row>
    <row r="125" spans="1:65" s="2" customFormat="1" ht="62.7" customHeight="1">
      <c r="A125" s="38"/>
      <c r="B125" s="39"/>
      <c r="C125" s="226" t="s">
        <v>87</v>
      </c>
      <c r="D125" s="226" t="s">
        <v>154</v>
      </c>
      <c r="E125" s="227" t="s">
        <v>202</v>
      </c>
      <c r="F125" s="228" t="s">
        <v>203</v>
      </c>
      <c r="G125" s="229" t="s">
        <v>166</v>
      </c>
      <c r="H125" s="230">
        <v>2610</v>
      </c>
      <c r="I125" s="231"/>
      <c r="J125" s="232">
        <f>ROUND(I125*H125,2)</f>
        <v>0</v>
      </c>
      <c r="K125" s="228" t="s">
        <v>158</v>
      </c>
      <c r="L125" s="44"/>
      <c r="M125" s="233" t="s">
        <v>1</v>
      </c>
      <c r="N125" s="234" t="s">
        <v>43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93</v>
      </c>
      <c r="AT125" s="237" t="s">
        <v>154</v>
      </c>
      <c r="AU125" s="237" t="s">
        <v>87</v>
      </c>
      <c r="AY125" s="17" t="s">
        <v>152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93</v>
      </c>
      <c r="BM125" s="237" t="s">
        <v>633</v>
      </c>
    </row>
    <row r="126" spans="1:47" s="2" customFormat="1" ht="12">
      <c r="A126" s="38"/>
      <c r="B126" s="39"/>
      <c r="C126" s="40"/>
      <c r="D126" s="239" t="s">
        <v>160</v>
      </c>
      <c r="E126" s="40"/>
      <c r="F126" s="240" t="s">
        <v>205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160</v>
      </c>
      <c r="AU126" s="17" t="s">
        <v>87</v>
      </c>
    </row>
    <row r="127" spans="1:51" s="13" customFormat="1" ht="12">
      <c r="A127" s="13"/>
      <c r="B127" s="244"/>
      <c r="C127" s="245"/>
      <c r="D127" s="246" t="s">
        <v>162</v>
      </c>
      <c r="E127" s="247" t="s">
        <v>1</v>
      </c>
      <c r="F127" s="248" t="s">
        <v>634</v>
      </c>
      <c r="G127" s="245"/>
      <c r="H127" s="249">
        <v>2610</v>
      </c>
      <c r="I127" s="250"/>
      <c r="J127" s="245"/>
      <c r="K127" s="245"/>
      <c r="L127" s="251"/>
      <c r="M127" s="252"/>
      <c r="N127" s="253"/>
      <c r="O127" s="253"/>
      <c r="P127" s="253"/>
      <c r="Q127" s="253"/>
      <c r="R127" s="253"/>
      <c r="S127" s="253"/>
      <c r="T127" s="25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5" t="s">
        <v>162</v>
      </c>
      <c r="AU127" s="255" t="s">
        <v>87</v>
      </c>
      <c r="AV127" s="13" t="s">
        <v>87</v>
      </c>
      <c r="AW127" s="13" t="s">
        <v>34</v>
      </c>
      <c r="AX127" s="13" t="s">
        <v>83</v>
      </c>
      <c r="AY127" s="255" t="s">
        <v>152</v>
      </c>
    </row>
    <row r="128" spans="1:65" s="2" customFormat="1" ht="49.05" customHeight="1">
      <c r="A128" s="38"/>
      <c r="B128" s="39"/>
      <c r="C128" s="226" t="s">
        <v>90</v>
      </c>
      <c r="D128" s="226" t="s">
        <v>154</v>
      </c>
      <c r="E128" s="227" t="s">
        <v>635</v>
      </c>
      <c r="F128" s="228" t="s">
        <v>636</v>
      </c>
      <c r="G128" s="229" t="s">
        <v>166</v>
      </c>
      <c r="H128" s="230">
        <v>2610</v>
      </c>
      <c r="I128" s="231"/>
      <c r="J128" s="232">
        <f>ROUND(I128*H128,2)</f>
        <v>0</v>
      </c>
      <c r="K128" s="228" t="s">
        <v>158</v>
      </c>
      <c r="L128" s="44"/>
      <c r="M128" s="233" t="s">
        <v>1</v>
      </c>
      <c r="N128" s="234" t="s">
        <v>43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93</v>
      </c>
      <c r="AT128" s="237" t="s">
        <v>154</v>
      </c>
      <c r="AU128" s="237" t="s">
        <v>87</v>
      </c>
      <c r="AY128" s="17" t="s">
        <v>152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93</v>
      </c>
      <c r="BM128" s="237" t="s">
        <v>637</v>
      </c>
    </row>
    <row r="129" spans="1:47" s="2" customFormat="1" ht="12">
      <c r="A129" s="38"/>
      <c r="B129" s="39"/>
      <c r="C129" s="40"/>
      <c r="D129" s="239" t="s">
        <v>160</v>
      </c>
      <c r="E129" s="40"/>
      <c r="F129" s="240" t="s">
        <v>638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160</v>
      </c>
      <c r="AU129" s="17" t="s">
        <v>87</v>
      </c>
    </row>
    <row r="130" spans="1:51" s="13" customFormat="1" ht="12">
      <c r="A130" s="13"/>
      <c r="B130" s="244"/>
      <c r="C130" s="245"/>
      <c r="D130" s="246" t="s">
        <v>162</v>
      </c>
      <c r="E130" s="247" t="s">
        <v>1</v>
      </c>
      <c r="F130" s="248" t="s">
        <v>639</v>
      </c>
      <c r="G130" s="245"/>
      <c r="H130" s="249">
        <v>2610</v>
      </c>
      <c r="I130" s="250"/>
      <c r="J130" s="245"/>
      <c r="K130" s="245"/>
      <c r="L130" s="251"/>
      <c r="M130" s="252"/>
      <c r="N130" s="253"/>
      <c r="O130" s="253"/>
      <c r="P130" s="253"/>
      <c r="Q130" s="253"/>
      <c r="R130" s="253"/>
      <c r="S130" s="253"/>
      <c r="T130" s="25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5" t="s">
        <v>162</v>
      </c>
      <c r="AU130" s="255" t="s">
        <v>87</v>
      </c>
      <c r="AV130" s="13" t="s">
        <v>87</v>
      </c>
      <c r="AW130" s="13" t="s">
        <v>34</v>
      </c>
      <c r="AX130" s="13" t="s">
        <v>83</v>
      </c>
      <c r="AY130" s="255" t="s">
        <v>152</v>
      </c>
    </row>
    <row r="131" spans="1:65" s="2" customFormat="1" ht="37.8" customHeight="1">
      <c r="A131" s="38"/>
      <c r="B131" s="39"/>
      <c r="C131" s="226" t="s">
        <v>93</v>
      </c>
      <c r="D131" s="226" t="s">
        <v>154</v>
      </c>
      <c r="E131" s="227" t="s">
        <v>640</v>
      </c>
      <c r="F131" s="228" t="s">
        <v>641</v>
      </c>
      <c r="G131" s="229" t="s">
        <v>351</v>
      </c>
      <c r="H131" s="230">
        <v>3</v>
      </c>
      <c r="I131" s="231"/>
      <c r="J131" s="232">
        <f>ROUND(I131*H131,2)</f>
        <v>0</v>
      </c>
      <c r="K131" s="228" t="s">
        <v>158</v>
      </c>
      <c r="L131" s="44"/>
      <c r="M131" s="233" t="s">
        <v>1</v>
      </c>
      <c r="N131" s="234" t="s">
        <v>43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93</v>
      </c>
      <c r="AT131" s="237" t="s">
        <v>154</v>
      </c>
      <c r="AU131" s="237" t="s">
        <v>87</v>
      </c>
      <c r="AY131" s="17" t="s">
        <v>152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93</v>
      </c>
      <c r="BM131" s="237" t="s">
        <v>642</v>
      </c>
    </row>
    <row r="132" spans="1:47" s="2" customFormat="1" ht="12">
      <c r="A132" s="38"/>
      <c r="B132" s="39"/>
      <c r="C132" s="40"/>
      <c r="D132" s="239" t="s">
        <v>160</v>
      </c>
      <c r="E132" s="40"/>
      <c r="F132" s="240" t="s">
        <v>643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160</v>
      </c>
      <c r="AU132" s="17" t="s">
        <v>87</v>
      </c>
    </row>
    <row r="133" spans="1:51" s="13" customFormat="1" ht="12">
      <c r="A133" s="13"/>
      <c r="B133" s="244"/>
      <c r="C133" s="245"/>
      <c r="D133" s="246" t="s">
        <v>162</v>
      </c>
      <c r="E133" s="247" t="s">
        <v>1</v>
      </c>
      <c r="F133" s="248" t="s">
        <v>644</v>
      </c>
      <c r="G133" s="245"/>
      <c r="H133" s="249">
        <v>3</v>
      </c>
      <c r="I133" s="250"/>
      <c r="J133" s="245"/>
      <c r="K133" s="245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162</v>
      </c>
      <c r="AU133" s="255" t="s">
        <v>87</v>
      </c>
      <c r="AV133" s="13" t="s">
        <v>87</v>
      </c>
      <c r="AW133" s="13" t="s">
        <v>34</v>
      </c>
      <c r="AX133" s="13" t="s">
        <v>83</v>
      </c>
      <c r="AY133" s="255" t="s">
        <v>152</v>
      </c>
    </row>
    <row r="134" spans="1:65" s="2" customFormat="1" ht="37.8" customHeight="1">
      <c r="A134" s="38"/>
      <c r="B134" s="39"/>
      <c r="C134" s="226" t="s">
        <v>96</v>
      </c>
      <c r="D134" s="226" t="s">
        <v>154</v>
      </c>
      <c r="E134" s="227" t="s">
        <v>645</v>
      </c>
      <c r="F134" s="228" t="s">
        <v>646</v>
      </c>
      <c r="G134" s="229" t="s">
        <v>351</v>
      </c>
      <c r="H134" s="230">
        <v>3</v>
      </c>
      <c r="I134" s="231"/>
      <c r="J134" s="232">
        <f>ROUND(I134*H134,2)</f>
        <v>0</v>
      </c>
      <c r="K134" s="228" t="s">
        <v>158</v>
      </c>
      <c r="L134" s="44"/>
      <c r="M134" s="233" t="s">
        <v>1</v>
      </c>
      <c r="N134" s="234" t="s">
        <v>43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93</v>
      </c>
      <c r="AT134" s="237" t="s">
        <v>154</v>
      </c>
      <c r="AU134" s="237" t="s">
        <v>87</v>
      </c>
      <c r="AY134" s="17" t="s">
        <v>152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93</v>
      </c>
      <c r="BM134" s="237" t="s">
        <v>647</v>
      </c>
    </row>
    <row r="135" spans="1:47" s="2" customFormat="1" ht="12">
      <c r="A135" s="38"/>
      <c r="B135" s="39"/>
      <c r="C135" s="40"/>
      <c r="D135" s="239" t="s">
        <v>160</v>
      </c>
      <c r="E135" s="40"/>
      <c r="F135" s="240" t="s">
        <v>648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160</v>
      </c>
      <c r="AU135" s="17" t="s">
        <v>87</v>
      </c>
    </row>
    <row r="136" spans="1:65" s="2" customFormat="1" ht="24.15" customHeight="1">
      <c r="A136" s="38"/>
      <c r="B136" s="39"/>
      <c r="C136" s="267" t="s">
        <v>99</v>
      </c>
      <c r="D136" s="267" t="s">
        <v>177</v>
      </c>
      <c r="E136" s="268" t="s">
        <v>649</v>
      </c>
      <c r="F136" s="269" t="s">
        <v>650</v>
      </c>
      <c r="G136" s="270" t="s">
        <v>351</v>
      </c>
      <c r="H136" s="271">
        <v>3</v>
      </c>
      <c r="I136" s="272"/>
      <c r="J136" s="273">
        <f>ROUND(I136*H136,2)</f>
        <v>0</v>
      </c>
      <c r="K136" s="269" t="s">
        <v>1</v>
      </c>
      <c r="L136" s="274"/>
      <c r="M136" s="275" t="s">
        <v>1</v>
      </c>
      <c r="N136" s="276" t="s">
        <v>43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105</v>
      </c>
      <c r="AT136" s="237" t="s">
        <v>177</v>
      </c>
      <c r="AU136" s="237" t="s">
        <v>87</v>
      </c>
      <c r="AY136" s="17" t="s">
        <v>152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93</v>
      </c>
      <c r="BM136" s="237" t="s">
        <v>651</v>
      </c>
    </row>
    <row r="137" spans="1:65" s="2" customFormat="1" ht="24.15" customHeight="1">
      <c r="A137" s="38"/>
      <c r="B137" s="39"/>
      <c r="C137" s="226" t="s">
        <v>102</v>
      </c>
      <c r="D137" s="226" t="s">
        <v>154</v>
      </c>
      <c r="E137" s="227" t="s">
        <v>652</v>
      </c>
      <c r="F137" s="228" t="s">
        <v>653</v>
      </c>
      <c r="G137" s="229" t="s">
        <v>351</v>
      </c>
      <c r="H137" s="230">
        <v>3</v>
      </c>
      <c r="I137" s="231"/>
      <c r="J137" s="232">
        <f>ROUND(I137*H137,2)</f>
        <v>0</v>
      </c>
      <c r="K137" s="228" t="s">
        <v>158</v>
      </c>
      <c r="L137" s="44"/>
      <c r="M137" s="233" t="s">
        <v>1</v>
      </c>
      <c r="N137" s="234" t="s">
        <v>43</v>
      </c>
      <c r="O137" s="91"/>
      <c r="P137" s="235">
        <f>O137*H137</f>
        <v>0</v>
      </c>
      <c r="Q137" s="235">
        <v>6E-05</v>
      </c>
      <c r="R137" s="235">
        <f>Q137*H137</f>
        <v>0.00018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93</v>
      </c>
      <c r="AT137" s="237" t="s">
        <v>154</v>
      </c>
      <c r="AU137" s="237" t="s">
        <v>87</v>
      </c>
      <c r="AY137" s="17" t="s">
        <v>152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93</v>
      </c>
      <c r="BM137" s="237" t="s">
        <v>654</v>
      </c>
    </row>
    <row r="138" spans="1:47" s="2" customFormat="1" ht="12">
      <c r="A138" s="38"/>
      <c r="B138" s="39"/>
      <c r="C138" s="40"/>
      <c r="D138" s="239" t="s">
        <v>160</v>
      </c>
      <c r="E138" s="40"/>
      <c r="F138" s="240" t="s">
        <v>655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160</v>
      </c>
      <c r="AU138" s="17" t="s">
        <v>87</v>
      </c>
    </row>
    <row r="139" spans="1:65" s="2" customFormat="1" ht="21.75" customHeight="1">
      <c r="A139" s="38"/>
      <c r="B139" s="39"/>
      <c r="C139" s="267" t="s">
        <v>105</v>
      </c>
      <c r="D139" s="267" t="s">
        <v>177</v>
      </c>
      <c r="E139" s="268" t="s">
        <v>656</v>
      </c>
      <c r="F139" s="269" t="s">
        <v>657</v>
      </c>
      <c r="G139" s="270" t="s">
        <v>351</v>
      </c>
      <c r="H139" s="271">
        <v>5</v>
      </c>
      <c r="I139" s="272"/>
      <c r="J139" s="273">
        <f>ROUND(I139*H139,2)</f>
        <v>0</v>
      </c>
      <c r="K139" s="269" t="s">
        <v>158</v>
      </c>
      <c r="L139" s="274"/>
      <c r="M139" s="275" t="s">
        <v>1</v>
      </c>
      <c r="N139" s="276" t="s">
        <v>43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105</v>
      </c>
      <c r="AT139" s="237" t="s">
        <v>177</v>
      </c>
      <c r="AU139" s="237" t="s">
        <v>87</v>
      </c>
      <c r="AY139" s="17" t="s">
        <v>152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93</v>
      </c>
      <c r="BM139" s="237" t="s">
        <v>658</v>
      </c>
    </row>
    <row r="140" spans="1:51" s="13" customFormat="1" ht="12">
      <c r="A140" s="13"/>
      <c r="B140" s="244"/>
      <c r="C140" s="245"/>
      <c r="D140" s="246" t="s">
        <v>162</v>
      </c>
      <c r="E140" s="247" t="s">
        <v>1</v>
      </c>
      <c r="F140" s="248" t="s">
        <v>659</v>
      </c>
      <c r="G140" s="245"/>
      <c r="H140" s="249">
        <v>3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162</v>
      </c>
      <c r="AU140" s="255" t="s">
        <v>87</v>
      </c>
      <c r="AV140" s="13" t="s">
        <v>87</v>
      </c>
      <c r="AW140" s="13" t="s">
        <v>34</v>
      </c>
      <c r="AX140" s="13" t="s">
        <v>78</v>
      </c>
      <c r="AY140" s="255" t="s">
        <v>152</v>
      </c>
    </row>
    <row r="141" spans="1:51" s="13" customFormat="1" ht="12">
      <c r="A141" s="13"/>
      <c r="B141" s="244"/>
      <c r="C141" s="245"/>
      <c r="D141" s="246" t="s">
        <v>162</v>
      </c>
      <c r="E141" s="247" t="s">
        <v>1</v>
      </c>
      <c r="F141" s="248" t="s">
        <v>660</v>
      </c>
      <c r="G141" s="245"/>
      <c r="H141" s="249">
        <v>2</v>
      </c>
      <c r="I141" s="250"/>
      <c r="J141" s="245"/>
      <c r="K141" s="245"/>
      <c r="L141" s="251"/>
      <c r="M141" s="252"/>
      <c r="N141" s="253"/>
      <c r="O141" s="253"/>
      <c r="P141" s="253"/>
      <c r="Q141" s="253"/>
      <c r="R141" s="253"/>
      <c r="S141" s="253"/>
      <c r="T141" s="25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162</v>
      </c>
      <c r="AU141" s="255" t="s">
        <v>87</v>
      </c>
      <c r="AV141" s="13" t="s">
        <v>87</v>
      </c>
      <c r="AW141" s="13" t="s">
        <v>34</v>
      </c>
      <c r="AX141" s="13" t="s">
        <v>78</v>
      </c>
      <c r="AY141" s="255" t="s">
        <v>152</v>
      </c>
    </row>
    <row r="142" spans="1:51" s="14" customFormat="1" ht="12">
      <c r="A142" s="14"/>
      <c r="B142" s="256"/>
      <c r="C142" s="257"/>
      <c r="D142" s="246" t="s">
        <v>162</v>
      </c>
      <c r="E142" s="258" t="s">
        <v>1</v>
      </c>
      <c r="F142" s="259" t="s">
        <v>171</v>
      </c>
      <c r="G142" s="257"/>
      <c r="H142" s="260">
        <v>5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6" t="s">
        <v>162</v>
      </c>
      <c r="AU142" s="266" t="s">
        <v>87</v>
      </c>
      <c r="AV142" s="14" t="s">
        <v>93</v>
      </c>
      <c r="AW142" s="14" t="s">
        <v>34</v>
      </c>
      <c r="AX142" s="14" t="s">
        <v>83</v>
      </c>
      <c r="AY142" s="266" t="s">
        <v>152</v>
      </c>
    </row>
    <row r="143" spans="1:63" s="12" customFormat="1" ht="22.8" customHeight="1">
      <c r="A143" s="12"/>
      <c r="B143" s="210"/>
      <c r="C143" s="211"/>
      <c r="D143" s="212" t="s">
        <v>77</v>
      </c>
      <c r="E143" s="224" t="s">
        <v>87</v>
      </c>
      <c r="F143" s="224" t="s">
        <v>262</v>
      </c>
      <c r="G143" s="211"/>
      <c r="H143" s="211"/>
      <c r="I143" s="214"/>
      <c r="J143" s="225">
        <f>BK143</f>
        <v>0</v>
      </c>
      <c r="K143" s="211"/>
      <c r="L143" s="216"/>
      <c r="M143" s="217"/>
      <c r="N143" s="218"/>
      <c r="O143" s="218"/>
      <c r="P143" s="219">
        <f>SUM(P144:P152)</f>
        <v>0</v>
      </c>
      <c r="Q143" s="218"/>
      <c r="R143" s="219">
        <f>SUM(R144:R152)</f>
        <v>0</v>
      </c>
      <c r="S143" s="218"/>
      <c r="T143" s="220">
        <f>SUM(T144:T152)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1" t="s">
        <v>83</v>
      </c>
      <c r="AT143" s="222" t="s">
        <v>77</v>
      </c>
      <c r="AU143" s="222" t="s">
        <v>83</v>
      </c>
      <c r="AY143" s="221" t="s">
        <v>152</v>
      </c>
      <c r="BK143" s="223">
        <f>SUM(BK144:BK152)</f>
        <v>0</v>
      </c>
    </row>
    <row r="144" spans="1:65" s="2" customFormat="1" ht="21.75" customHeight="1">
      <c r="A144" s="38"/>
      <c r="B144" s="39"/>
      <c r="C144" s="226" t="s">
        <v>118</v>
      </c>
      <c r="D144" s="226" t="s">
        <v>154</v>
      </c>
      <c r="E144" s="227" t="s">
        <v>661</v>
      </c>
      <c r="F144" s="228" t="s">
        <v>662</v>
      </c>
      <c r="G144" s="229" t="s">
        <v>166</v>
      </c>
      <c r="H144" s="230">
        <v>242.659</v>
      </c>
      <c r="I144" s="231"/>
      <c r="J144" s="232">
        <f>ROUND(I144*H144,2)</f>
        <v>0</v>
      </c>
      <c r="K144" s="228" t="s">
        <v>158</v>
      </c>
      <c r="L144" s="44"/>
      <c r="M144" s="233" t="s">
        <v>1</v>
      </c>
      <c r="N144" s="234" t="s">
        <v>43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93</v>
      </c>
      <c r="AT144" s="237" t="s">
        <v>154</v>
      </c>
      <c r="AU144" s="237" t="s">
        <v>87</v>
      </c>
      <c r="AY144" s="17" t="s">
        <v>152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93</v>
      </c>
      <c r="BM144" s="237" t="s">
        <v>663</v>
      </c>
    </row>
    <row r="145" spans="1:47" s="2" customFormat="1" ht="12">
      <c r="A145" s="38"/>
      <c r="B145" s="39"/>
      <c r="C145" s="40"/>
      <c r="D145" s="239" t="s">
        <v>160</v>
      </c>
      <c r="E145" s="40"/>
      <c r="F145" s="240" t="s">
        <v>664</v>
      </c>
      <c r="G145" s="40"/>
      <c r="H145" s="40"/>
      <c r="I145" s="241"/>
      <c r="J145" s="40"/>
      <c r="K145" s="40"/>
      <c r="L145" s="44"/>
      <c r="M145" s="242"/>
      <c r="N145" s="24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160</v>
      </c>
      <c r="AU145" s="17" t="s">
        <v>87</v>
      </c>
    </row>
    <row r="146" spans="1:51" s="13" customFormat="1" ht="12">
      <c r="A146" s="13"/>
      <c r="B146" s="244"/>
      <c r="C146" s="245"/>
      <c r="D146" s="246" t="s">
        <v>162</v>
      </c>
      <c r="E146" s="247" t="s">
        <v>1</v>
      </c>
      <c r="F146" s="248" t="s">
        <v>665</v>
      </c>
      <c r="G146" s="245"/>
      <c r="H146" s="249">
        <v>242.659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162</v>
      </c>
      <c r="AU146" s="255" t="s">
        <v>87</v>
      </c>
      <c r="AV146" s="13" t="s">
        <v>87</v>
      </c>
      <c r="AW146" s="13" t="s">
        <v>34</v>
      </c>
      <c r="AX146" s="13" t="s">
        <v>83</v>
      </c>
      <c r="AY146" s="255" t="s">
        <v>152</v>
      </c>
    </row>
    <row r="147" spans="1:65" s="2" customFormat="1" ht="37.8" customHeight="1">
      <c r="A147" s="38"/>
      <c r="B147" s="39"/>
      <c r="C147" s="226" t="s">
        <v>223</v>
      </c>
      <c r="D147" s="226" t="s">
        <v>154</v>
      </c>
      <c r="E147" s="227" t="s">
        <v>666</v>
      </c>
      <c r="F147" s="228" t="s">
        <v>667</v>
      </c>
      <c r="G147" s="229" t="s">
        <v>278</v>
      </c>
      <c r="H147" s="230">
        <v>473.626</v>
      </c>
      <c r="I147" s="231"/>
      <c r="J147" s="232">
        <f>ROUND(I147*H147,2)</f>
        <v>0</v>
      </c>
      <c r="K147" s="228" t="s">
        <v>158</v>
      </c>
      <c r="L147" s="44"/>
      <c r="M147" s="233" t="s">
        <v>1</v>
      </c>
      <c r="N147" s="234" t="s">
        <v>43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93</v>
      </c>
      <c r="AT147" s="237" t="s">
        <v>154</v>
      </c>
      <c r="AU147" s="237" t="s">
        <v>87</v>
      </c>
      <c r="AY147" s="17" t="s">
        <v>152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93</v>
      </c>
      <c r="BM147" s="237" t="s">
        <v>668</v>
      </c>
    </row>
    <row r="148" spans="1:47" s="2" customFormat="1" ht="12">
      <c r="A148" s="38"/>
      <c r="B148" s="39"/>
      <c r="C148" s="40"/>
      <c r="D148" s="239" t="s">
        <v>160</v>
      </c>
      <c r="E148" s="40"/>
      <c r="F148" s="240" t="s">
        <v>669</v>
      </c>
      <c r="G148" s="40"/>
      <c r="H148" s="40"/>
      <c r="I148" s="241"/>
      <c r="J148" s="40"/>
      <c r="K148" s="40"/>
      <c r="L148" s="44"/>
      <c r="M148" s="242"/>
      <c r="N148" s="24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160</v>
      </c>
      <c r="AU148" s="17" t="s">
        <v>87</v>
      </c>
    </row>
    <row r="149" spans="1:65" s="2" customFormat="1" ht="16.5" customHeight="1">
      <c r="A149" s="38"/>
      <c r="B149" s="39"/>
      <c r="C149" s="267" t="s">
        <v>228</v>
      </c>
      <c r="D149" s="267" t="s">
        <v>177</v>
      </c>
      <c r="E149" s="268" t="s">
        <v>670</v>
      </c>
      <c r="F149" s="269" t="s">
        <v>671</v>
      </c>
      <c r="G149" s="270" t="s">
        <v>166</v>
      </c>
      <c r="H149" s="271">
        <v>136.496</v>
      </c>
      <c r="I149" s="272"/>
      <c r="J149" s="273">
        <f>ROUND(I149*H149,2)</f>
        <v>0</v>
      </c>
      <c r="K149" s="269" t="s">
        <v>1</v>
      </c>
      <c r="L149" s="274"/>
      <c r="M149" s="275" t="s">
        <v>1</v>
      </c>
      <c r="N149" s="276" t="s">
        <v>43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105</v>
      </c>
      <c r="AT149" s="237" t="s">
        <v>177</v>
      </c>
      <c r="AU149" s="237" t="s">
        <v>87</v>
      </c>
      <c r="AY149" s="17" t="s">
        <v>152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93</v>
      </c>
      <c r="BM149" s="237" t="s">
        <v>672</v>
      </c>
    </row>
    <row r="150" spans="1:51" s="13" customFormat="1" ht="12">
      <c r="A150" s="13"/>
      <c r="B150" s="244"/>
      <c r="C150" s="245"/>
      <c r="D150" s="246" t="s">
        <v>162</v>
      </c>
      <c r="E150" s="247" t="s">
        <v>1</v>
      </c>
      <c r="F150" s="248" t="s">
        <v>673</v>
      </c>
      <c r="G150" s="245"/>
      <c r="H150" s="249">
        <v>136.496</v>
      </c>
      <c r="I150" s="250"/>
      <c r="J150" s="245"/>
      <c r="K150" s="245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162</v>
      </c>
      <c r="AU150" s="255" t="s">
        <v>87</v>
      </c>
      <c r="AV150" s="13" t="s">
        <v>87</v>
      </c>
      <c r="AW150" s="13" t="s">
        <v>34</v>
      </c>
      <c r="AX150" s="13" t="s">
        <v>83</v>
      </c>
      <c r="AY150" s="255" t="s">
        <v>152</v>
      </c>
    </row>
    <row r="151" spans="1:51" s="15" customFormat="1" ht="12">
      <c r="A151" s="15"/>
      <c r="B151" s="277"/>
      <c r="C151" s="278"/>
      <c r="D151" s="246" t="s">
        <v>162</v>
      </c>
      <c r="E151" s="279" t="s">
        <v>1</v>
      </c>
      <c r="F151" s="280" t="s">
        <v>674</v>
      </c>
      <c r="G151" s="278"/>
      <c r="H151" s="279" t="s">
        <v>1</v>
      </c>
      <c r="I151" s="281"/>
      <c r="J151" s="278"/>
      <c r="K151" s="278"/>
      <c r="L151" s="282"/>
      <c r="M151" s="283"/>
      <c r="N151" s="284"/>
      <c r="O151" s="284"/>
      <c r="P151" s="284"/>
      <c r="Q151" s="284"/>
      <c r="R151" s="284"/>
      <c r="S151" s="284"/>
      <c r="T151" s="28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6" t="s">
        <v>162</v>
      </c>
      <c r="AU151" s="286" t="s">
        <v>87</v>
      </c>
      <c r="AV151" s="15" t="s">
        <v>83</v>
      </c>
      <c r="AW151" s="15" t="s">
        <v>34</v>
      </c>
      <c r="AX151" s="15" t="s">
        <v>78</v>
      </c>
      <c r="AY151" s="286" t="s">
        <v>152</v>
      </c>
    </row>
    <row r="152" spans="1:51" s="15" customFormat="1" ht="12">
      <c r="A152" s="15"/>
      <c r="B152" s="277"/>
      <c r="C152" s="278"/>
      <c r="D152" s="246" t="s">
        <v>162</v>
      </c>
      <c r="E152" s="279" t="s">
        <v>1</v>
      </c>
      <c r="F152" s="280" t="s">
        <v>675</v>
      </c>
      <c r="G152" s="278"/>
      <c r="H152" s="279" t="s">
        <v>1</v>
      </c>
      <c r="I152" s="281"/>
      <c r="J152" s="278"/>
      <c r="K152" s="278"/>
      <c r="L152" s="282"/>
      <c r="M152" s="283"/>
      <c r="N152" s="284"/>
      <c r="O152" s="284"/>
      <c r="P152" s="284"/>
      <c r="Q152" s="284"/>
      <c r="R152" s="284"/>
      <c r="S152" s="284"/>
      <c r="T152" s="28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6" t="s">
        <v>162</v>
      </c>
      <c r="AU152" s="286" t="s">
        <v>87</v>
      </c>
      <c r="AV152" s="15" t="s">
        <v>83</v>
      </c>
      <c r="AW152" s="15" t="s">
        <v>34</v>
      </c>
      <c r="AX152" s="15" t="s">
        <v>78</v>
      </c>
      <c r="AY152" s="286" t="s">
        <v>152</v>
      </c>
    </row>
    <row r="153" spans="1:63" s="12" customFormat="1" ht="22.8" customHeight="1">
      <c r="A153" s="12"/>
      <c r="B153" s="210"/>
      <c r="C153" s="211"/>
      <c r="D153" s="212" t="s">
        <v>77</v>
      </c>
      <c r="E153" s="224" t="s">
        <v>93</v>
      </c>
      <c r="F153" s="224" t="s">
        <v>282</v>
      </c>
      <c r="G153" s="211"/>
      <c r="H153" s="211"/>
      <c r="I153" s="214"/>
      <c r="J153" s="225">
        <f>BK153</f>
        <v>0</v>
      </c>
      <c r="K153" s="211"/>
      <c r="L153" s="216"/>
      <c r="M153" s="217"/>
      <c r="N153" s="218"/>
      <c r="O153" s="218"/>
      <c r="P153" s="219">
        <f>SUM(P154:P169)</f>
        <v>0</v>
      </c>
      <c r="Q153" s="218"/>
      <c r="R153" s="219">
        <f>SUM(R154:R169)</f>
        <v>1090.02672</v>
      </c>
      <c r="S153" s="218"/>
      <c r="T153" s="220">
        <f>SUM(T154:T169)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83</v>
      </c>
      <c r="AT153" s="222" t="s">
        <v>77</v>
      </c>
      <c r="AU153" s="222" t="s">
        <v>83</v>
      </c>
      <c r="AY153" s="221" t="s">
        <v>152</v>
      </c>
      <c r="BK153" s="223">
        <f>SUM(BK154:BK169)</f>
        <v>0</v>
      </c>
    </row>
    <row r="154" spans="1:65" s="2" customFormat="1" ht="49.05" customHeight="1">
      <c r="A154" s="38"/>
      <c r="B154" s="39"/>
      <c r="C154" s="226" t="s">
        <v>234</v>
      </c>
      <c r="D154" s="226" t="s">
        <v>154</v>
      </c>
      <c r="E154" s="227" t="s">
        <v>289</v>
      </c>
      <c r="F154" s="228" t="s">
        <v>290</v>
      </c>
      <c r="G154" s="229" t="s">
        <v>157</v>
      </c>
      <c r="H154" s="230">
        <v>396</v>
      </c>
      <c r="I154" s="231"/>
      <c r="J154" s="232">
        <f>ROUND(I154*H154,2)</f>
        <v>0</v>
      </c>
      <c r="K154" s="228" t="s">
        <v>158</v>
      </c>
      <c r="L154" s="44"/>
      <c r="M154" s="233" t="s">
        <v>1</v>
      </c>
      <c r="N154" s="234" t="s">
        <v>43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93</v>
      </c>
      <c r="AT154" s="237" t="s">
        <v>154</v>
      </c>
      <c r="AU154" s="237" t="s">
        <v>87</v>
      </c>
      <c r="AY154" s="17" t="s">
        <v>152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93</v>
      </c>
      <c r="BM154" s="237" t="s">
        <v>676</v>
      </c>
    </row>
    <row r="155" spans="1:47" s="2" customFormat="1" ht="12">
      <c r="A155" s="38"/>
      <c r="B155" s="39"/>
      <c r="C155" s="40"/>
      <c r="D155" s="239" t="s">
        <v>160</v>
      </c>
      <c r="E155" s="40"/>
      <c r="F155" s="240" t="s">
        <v>292</v>
      </c>
      <c r="G155" s="40"/>
      <c r="H155" s="40"/>
      <c r="I155" s="241"/>
      <c r="J155" s="40"/>
      <c r="K155" s="40"/>
      <c r="L155" s="44"/>
      <c r="M155" s="242"/>
      <c r="N155" s="24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160</v>
      </c>
      <c r="AU155" s="17" t="s">
        <v>87</v>
      </c>
    </row>
    <row r="156" spans="1:51" s="13" customFormat="1" ht="12">
      <c r="A156" s="13"/>
      <c r="B156" s="244"/>
      <c r="C156" s="245"/>
      <c r="D156" s="246" t="s">
        <v>162</v>
      </c>
      <c r="E156" s="247" t="s">
        <v>1</v>
      </c>
      <c r="F156" s="248" t="s">
        <v>677</v>
      </c>
      <c r="G156" s="245"/>
      <c r="H156" s="249">
        <v>396</v>
      </c>
      <c r="I156" s="250"/>
      <c r="J156" s="245"/>
      <c r="K156" s="245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162</v>
      </c>
      <c r="AU156" s="255" t="s">
        <v>87</v>
      </c>
      <c r="AV156" s="13" t="s">
        <v>87</v>
      </c>
      <c r="AW156" s="13" t="s">
        <v>34</v>
      </c>
      <c r="AX156" s="13" t="s">
        <v>83</v>
      </c>
      <c r="AY156" s="255" t="s">
        <v>152</v>
      </c>
    </row>
    <row r="157" spans="1:65" s="2" customFormat="1" ht="16.5" customHeight="1">
      <c r="A157" s="38"/>
      <c r="B157" s="39"/>
      <c r="C157" s="267" t="s">
        <v>241</v>
      </c>
      <c r="D157" s="267" t="s">
        <v>177</v>
      </c>
      <c r="E157" s="268" t="s">
        <v>295</v>
      </c>
      <c r="F157" s="269" t="s">
        <v>296</v>
      </c>
      <c r="G157" s="270" t="s">
        <v>157</v>
      </c>
      <c r="H157" s="271">
        <v>475.2</v>
      </c>
      <c r="I157" s="272"/>
      <c r="J157" s="273">
        <f>ROUND(I157*H157,2)</f>
        <v>0</v>
      </c>
      <c r="K157" s="269" t="s">
        <v>1</v>
      </c>
      <c r="L157" s="274"/>
      <c r="M157" s="275" t="s">
        <v>1</v>
      </c>
      <c r="N157" s="276" t="s">
        <v>43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105</v>
      </c>
      <c r="AT157" s="237" t="s">
        <v>177</v>
      </c>
      <c r="AU157" s="237" t="s">
        <v>87</v>
      </c>
      <c r="AY157" s="17" t="s">
        <v>152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93</v>
      </c>
      <c r="BM157" s="237" t="s">
        <v>678</v>
      </c>
    </row>
    <row r="158" spans="1:51" s="13" customFormat="1" ht="12">
      <c r="A158" s="13"/>
      <c r="B158" s="244"/>
      <c r="C158" s="245"/>
      <c r="D158" s="246" t="s">
        <v>162</v>
      </c>
      <c r="E158" s="245"/>
      <c r="F158" s="248" t="s">
        <v>679</v>
      </c>
      <c r="G158" s="245"/>
      <c r="H158" s="249">
        <v>475.2</v>
      </c>
      <c r="I158" s="250"/>
      <c r="J158" s="245"/>
      <c r="K158" s="245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162</v>
      </c>
      <c r="AU158" s="255" t="s">
        <v>87</v>
      </c>
      <c r="AV158" s="13" t="s">
        <v>87</v>
      </c>
      <c r="AW158" s="13" t="s">
        <v>4</v>
      </c>
      <c r="AX158" s="13" t="s">
        <v>83</v>
      </c>
      <c r="AY158" s="255" t="s">
        <v>152</v>
      </c>
    </row>
    <row r="159" spans="1:65" s="2" customFormat="1" ht="37.8" customHeight="1">
      <c r="A159" s="38"/>
      <c r="B159" s="39"/>
      <c r="C159" s="226" t="s">
        <v>246</v>
      </c>
      <c r="D159" s="226" t="s">
        <v>154</v>
      </c>
      <c r="E159" s="227" t="s">
        <v>312</v>
      </c>
      <c r="F159" s="228" t="s">
        <v>313</v>
      </c>
      <c r="G159" s="229" t="s">
        <v>166</v>
      </c>
      <c r="H159" s="230">
        <v>384</v>
      </c>
      <c r="I159" s="231"/>
      <c r="J159" s="232">
        <f>ROUND(I159*H159,2)</f>
        <v>0</v>
      </c>
      <c r="K159" s="228" t="s">
        <v>158</v>
      </c>
      <c r="L159" s="44"/>
      <c r="M159" s="233" t="s">
        <v>1</v>
      </c>
      <c r="N159" s="234" t="s">
        <v>43</v>
      </c>
      <c r="O159" s="91"/>
      <c r="P159" s="235">
        <f>O159*H159</f>
        <v>0</v>
      </c>
      <c r="Q159" s="235">
        <v>2.13408</v>
      </c>
      <c r="R159" s="235">
        <f>Q159*H159</f>
        <v>819.48672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93</v>
      </c>
      <c r="AT159" s="237" t="s">
        <v>154</v>
      </c>
      <c r="AU159" s="237" t="s">
        <v>87</v>
      </c>
      <c r="AY159" s="17" t="s">
        <v>152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93</v>
      </c>
      <c r="BM159" s="237" t="s">
        <v>680</v>
      </c>
    </row>
    <row r="160" spans="1:47" s="2" customFormat="1" ht="12">
      <c r="A160" s="38"/>
      <c r="B160" s="39"/>
      <c r="C160" s="40"/>
      <c r="D160" s="239" t="s">
        <v>160</v>
      </c>
      <c r="E160" s="40"/>
      <c r="F160" s="240" t="s">
        <v>315</v>
      </c>
      <c r="G160" s="40"/>
      <c r="H160" s="40"/>
      <c r="I160" s="241"/>
      <c r="J160" s="40"/>
      <c r="K160" s="40"/>
      <c r="L160" s="44"/>
      <c r="M160" s="242"/>
      <c r="N160" s="24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160</v>
      </c>
      <c r="AU160" s="17" t="s">
        <v>87</v>
      </c>
    </row>
    <row r="161" spans="1:51" s="13" customFormat="1" ht="12">
      <c r="A161" s="13"/>
      <c r="B161" s="244"/>
      <c r="C161" s="245"/>
      <c r="D161" s="246" t="s">
        <v>162</v>
      </c>
      <c r="E161" s="247" t="s">
        <v>1</v>
      </c>
      <c r="F161" s="248" t="s">
        <v>681</v>
      </c>
      <c r="G161" s="245"/>
      <c r="H161" s="249">
        <v>160</v>
      </c>
      <c r="I161" s="250"/>
      <c r="J161" s="245"/>
      <c r="K161" s="245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162</v>
      </c>
      <c r="AU161" s="255" t="s">
        <v>87</v>
      </c>
      <c r="AV161" s="13" t="s">
        <v>87</v>
      </c>
      <c r="AW161" s="13" t="s">
        <v>34</v>
      </c>
      <c r="AX161" s="13" t="s">
        <v>78</v>
      </c>
      <c r="AY161" s="255" t="s">
        <v>152</v>
      </c>
    </row>
    <row r="162" spans="1:51" s="13" customFormat="1" ht="12">
      <c r="A162" s="13"/>
      <c r="B162" s="244"/>
      <c r="C162" s="245"/>
      <c r="D162" s="246" t="s">
        <v>162</v>
      </c>
      <c r="E162" s="247" t="s">
        <v>1</v>
      </c>
      <c r="F162" s="248" t="s">
        <v>682</v>
      </c>
      <c r="G162" s="245"/>
      <c r="H162" s="249">
        <v>224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162</v>
      </c>
      <c r="AU162" s="255" t="s">
        <v>87</v>
      </c>
      <c r="AV162" s="13" t="s">
        <v>87</v>
      </c>
      <c r="AW162" s="13" t="s">
        <v>34</v>
      </c>
      <c r="AX162" s="13" t="s">
        <v>78</v>
      </c>
      <c r="AY162" s="255" t="s">
        <v>152</v>
      </c>
    </row>
    <row r="163" spans="1:51" s="14" customFormat="1" ht="12">
      <c r="A163" s="14"/>
      <c r="B163" s="256"/>
      <c r="C163" s="257"/>
      <c r="D163" s="246" t="s">
        <v>162</v>
      </c>
      <c r="E163" s="258" t="s">
        <v>1</v>
      </c>
      <c r="F163" s="259" t="s">
        <v>171</v>
      </c>
      <c r="G163" s="257"/>
      <c r="H163" s="260">
        <v>384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6" t="s">
        <v>162</v>
      </c>
      <c r="AU163" s="266" t="s">
        <v>87</v>
      </c>
      <c r="AV163" s="14" t="s">
        <v>93</v>
      </c>
      <c r="AW163" s="14" t="s">
        <v>34</v>
      </c>
      <c r="AX163" s="14" t="s">
        <v>83</v>
      </c>
      <c r="AY163" s="266" t="s">
        <v>152</v>
      </c>
    </row>
    <row r="164" spans="1:65" s="2" customFormat="1" ht="33" customHeight="1">
      <c r="A164" s="38"/>
      <c r="B164" s="39"/>
      <c r="C164" s="226" t="s">
        <v>8</v>
      </c>
      <c r="D164" s="226" t="s">
        <v>154</v>
      </c>
      <c r="E164" s="227" t="s">
        <v>683</v>
      </c>
      <c r="F164" s="228" t="s">
        <v>684</v>
      </c>
      <c r="G164" s="229" t="s">
        <v>166</v>
      </c>
      <c r="H164" s="230">
        <v>67.5</v>
      </c>
      <c r="I164" s="231"/>
      <c r="J164" s="232">
        <f>ROUND(I164*H164,2)</f>
        <v>0</v>
      </c>
      <c r="K164" s="228" t="s">
        <v>158</v>
      </c>
      <c r="L164" s="44"/>
      <c r="M164" s="233" t="s">
        <v>1</v>
      </c>
      <c r="N164" s="234" t="s">
        <v>43</v>
      </c>
      <c r="O164" s="91"/>
      <c r="P164" s="235">
        <f>O164*H164</f>
        <v>0</v>
      </c>
      <c r="Q164" s="235">
        <v>1.848</v>
      </c>
      <c r="R164" s="235">
        <f>Q164*H164</f>
        <v>124.74000000000001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93</v>
      </c>
      <c r="AT164" s="237" t="s">
        <v>154</v>
      </c>
      <c r="AU164" s="237" t="s">
        <v>87</v>
      </c>
      <c r="AY164" s="17" t="s">
        <v>152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83</v>
      </c>
      <c r="BK164" s="238">
        <f>ROUND(I164*H164,2)</f>
        <v>0</v>
      </c>
      <c r="BL164" s="17" t="s">
        <v>93</v>
      </c>
      <c r="BM164" s="237" t="s">
        <v>685</v>
      </c>
    </row>
    <row r="165" spans="1:47" s="2" customFormat="1" ht="12">
      <c r="A165" s="38"/>
      <c r="B165" s="39"/>
      <c r="C165" s="40"/>
      <c r="D165" s="239" t="s">
        <v>160</v>
      </c>
      <c r="E165" s="40"/>
      <c r="F165" s="240" t="s">
        <v>686</v>
      </c>
      <c r="G165" s="40"/>
      <c r="H165" s="40"/>
      <c r="I165" s="241"/>
      <c r="J165" s="40"/>
      <c r="K165" s="40"/>
      <c r="L165" s="44"/>
      <c r="M165" s="242"/>
      <c r="N165" s="24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160</v>
      </c>
      <c r="AU165" s="17" t="s">
        <v>87</v>
      </c>
    </row>
    <row r="166" spans="1:51" s="13" customFormat="1" ht="12">
      <c r="A166" s="13"/>
      <c r="B166" s="244"/>
      <c r="C166" s="245"/>
      <c r="D166" s="246" t="s">
        <v>162</v>
      </c>
      <c r="E166" s="247" t="s">
        <v>1</v>
      </c>
      <c r="F166" s="248" t="s">
        <v>687</v>
      </c>
      <c r="G166" s="245"/>
      <c r="H166" s="249">
        <v>67.5</v>
      </c>
      <c r="I166" s="250"/>
      <c r="J166" s="245"/>
      <c r="K166" s="245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162</v>
      </c>
      <c r="AU166" s="255" t="s">
        <v>87</v>
      </c>
      <c r="AV166" s="13" t="s">
        <v>87</v>
      </c>
      <c r="AW166" s="13" t="s">
        <v>34</v>
      </c>
      <c r="AX166" s="13" t="s">
        <v>83</v>
      </c>
      <c r="AY166" s="255" t="s">
        <v>152</v>
      </c>
    </row>
    <row r="167" spans="1:65" s="2" customFormat="1" ht="33" customHeight="1">
      <c r="A167" s="38"/>
      <c r="B167" s="39"/>
      <c r="C167" s="226" t="s">
        <v>257</v>
      </c>
      <c r="D167" s="226" t="s">
        <v>154</v>
      </c>
      <c r="E167" s="227" t="s">
        <v>330</v>
      </c>
      <c r="F167" s="228" t="s">
        <v>331</v>
      </c>
      <c r="G167" s="229" t="s">
        <v>166</v>
      </c>
      <c r="H167" s="230">
        <v>67.5</v>
      </c>
      <c r="I167" s="231"/>
      <c r="J167" s="232">
        <f>ROUND(I167*H167,2)</f>
        <v>0</v>
      </c>
      <c r="K167" s="228" t="s">
        <v>158</v>
      </c>
      <c r="L167" s="44"/>
      <c r="M167" s="233" t="s">
        <v>1</v>
      </c>
      <c r="N167" s="234" t="s">
        <v>43</v>
      </c>
      <c r="O167" s="91"/>
      <c r="P167" s="235">
        <f>O167*H167</f>
        <v>0</v>
      </c>
      <c r="Q167" s="235">
        <v>2.16</v>
      </c>
      <c r="R167" s="235">
        <f>Q167*H167</f>
        <v>145.8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93</v>
      </c>
      <c r="AT167" s="237" t="s">
        <v>154</v>
      </c>
      <c r="AU167" s="237" t="s">
        <v>87</v>
      </c>
      <c r="AY167" s="17" t="s">
        <v>152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93</v>
      </c>
      <c r="BM167" s="237" t="s">
        <v>688</v>
      </c>
    </row>
    <row r="168" spans="1:47" s="2" customFormat="1" ht="12">
      <c r="A168" s="38"/>
      <c r="B168" s="39"/>
      <c r="C168" s="40"/>
      <c r="D168" s="239" t="s">
        <v>160</v>
      </c>
      <c r="E168" s="40"/>
      <c r="F168" s="240" t="s">
        <v>333</v>
      </c>
      <c r="G168" s="40"/>
      <c r="H168" s="40"/>
      <c r="I168" s="241"/>
      <c r="J168" s="40"/>
      <c r="K168" s="40"/>
      <c r="L168" s="44"/>
      <c r="M168" s="242"/>
      <c r="N168" s="24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160</v>
      </c>
      <c r="AU168" s="17" t="s">
        <v>87</v>
      </c>
    </row>
    <row r="169" spans="1:51" s="13" customFormat="1" ht="12">
      <c r="A169" s="13"/>
      <c r="B169" s="244"/>
      <c r="C169" s="245"/>
      <c r="D169" s="246" t="s">
        <v>162</v>
      </c>
      <c r="E169" s="247" t="s">
        <v>1</v>
      </c>
      <c r="F169" s="248" t="s">
        <v>689</v>
      </c>
      <c r="G169" s="245"/>
      <c r="H169" s="249">
        <v>67.5</v>
      </c>
      <c r="I169" s="250"/>
      <c r="J169" s="245"/>
      <c r="K169" s="245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162</v>
      </c>
      <c r="AU169" s="255" t="s">
        <v>87</v>
      </c>
      <c r="AV169" s="13" t="s">
        <v>87</v>
      </c>
      <c r="AW169" s="13" t="s">
        <v>34</v>
      </c>
      <c r="AX169" s="13" t="s">
        <v>83</v>
      </c>
      <c r="AY169" s="255" t="s">
        <v>152</v>
      </c>
    </row>
    <row r="170" spans="1:63" s="12" customFormat="1" ht="22.8" customHeight="1">
      <c r="A170" s="12"/>
      <c r="B170" s="210"/>
      <c r="C170" s="211"/>
      <c r="D170" s="212" t="s">
        <v>77</v>
      </c>
      <c r="E170" s="224" t="s">
        <v>373</v>
      </c>
      <c r="F170" s="224" t="s">
        <v>374</v>
      </c>
      <c r="G170" s="211"/>
      <c r="H170" s="211"/>
      <c r="I170" s="214"/>
      <c r="J170" s="225">
        <f>BK170</f>
        <v>0</v>
      </c>
      <c r="K170" s="211"/>
      <c r="L170" s="216"/>
      <c r="M170" s="217"/>
      <c r="N170" s="218"/>
      <c r="O170" s="218"/>
      <c r="P170" s="219">
        <f>SUM(P171:P172)</f>
        <v>0</v>
      </c>
      <c r="Q170" s="218"/>
      <c r="R170" s="219">
        <f>SUM(R171:R172)</f>
        <v>0</v>
      </c>
      <c r="S170" s="218"/>
      <c r="T170" s="220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1" t="s">
        <v>83</v>
      </c>
      <c r="AT170" s="222" t="s">
        <v>77</v>
      </c>
      <c r="AU170" s="222" t="s">
        <v>83</v>
      </c>
      <c r="AY170" s="221" t="s">
        <v>152</v>
      </c>
      <c r="BK170" s="223">
        <f>SUM(BK171:BK172)</f>
        <v>0</v>
      </c>
    </row>
    <row r="171" spans="1:65" s="2" customFormat="1" ht="24.15" customHeight="1">
      <c r="A171" s="38"/>
      <c r="B171" s="39"/>
      <c r="C171" s="226" t="s">
        <v>263</v>
      </c>
      <c r="D171" s="226" t="s">
        <v>154</v>
      </c>
      <c r="E171" s="227" t="s">
        <v>376</v>
      </c>
      <c r="F171" s="228" t="s">
        <v>377</v>
      </c>
      <c r="G171" s="229" t="s">
        <v>180</v>
      </c>
      <c r="H171" s="230">
        <v>1090.027</v>
      </c>
      <c r="I171" s="231"/>
      <c r="J171" s="232">
        <f>ROUND(I171*H171,2)</f>
        <v>0</v>
      </c>
      <c r="K171" s="228" t="s">
        <v>158</v>
      </c>
      <c r="L171" s="44"/>
      <c r="M171" s="233" t="s">
        <v>1</v>
      </c>
      <c r="N171" s="234" t="s">
        <v>43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93</v>
      </c>
      <c r="AT171" s="237" t="s">
        <v>154</v>
      </c>
      <c r="AU171" s="237" t="s">
        <v>87</v>
      </c>
      <c r="AY171" s="17" t="s">
        <v>152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93</v>
      </c>
      <c r="BM171" s="237" t="s">
        <v>690</v>
      </c>
    </row>
    <row r="172" spans="1:47" s="2" customFormat="1" ht="12">
      <c r="A172" s="38"/>
      <c r="B172" s="39"/>
      <c r="C172" s="40"/>
      <c r="D172" s="239" t="s">
        <v>160</v>
      </c>
      <c r="E172" s="40"/>
      <c r="F172" s="240" t="s">
        <v>379</v>
      </c>
      <c r="G172" s="40"/>
      <c r="H172" s="40"/>
      <c r="I172" s="241"/>
      <c r="J172" s="40"/>
      <c r="K172" s="40"/>
      <c r="L172" s="44"/>
      <c r="M172" s="288"/>
      <c r="N172" s="289"/>
      <c r="O172" s="290"/>
      <c r="P172" s="290"/>
      <c r="Q172" s="290"/>
      <c r="R172" s="290"/>
      <c r="S172" s="290"/>
      <c r="T172" s="291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160</v>
      </c>
      <c r="AU172" s="17" t="s">
        <v>87</v>
      </c>
    </row>
    <row r="173" spans="1:31" s="2" customFormat="1" ht="6.95" customHeight="1">
      <c r="A173" s="38"/>
      <c r="B173" s="66"/>
      <c r="C173" s="67"/>
      <c r="D173" s="67"/>
      <c r="E173" s="67"/>
      <c r="F173" s="67"/>
      <c r="G173" s="67"/>
      <c r="H173" s="67"/>
      <c r="I173" s="67"/>
      <c r="J173" s="67"/>
      <c r="K173" s="67"/>
      <c r="L173" s="44"/>
      <c r="M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</sheetData>
  <sheetProtection password="CC35" sheet="1" objects="1" scenarios="1" formatColumns="0" formatRows="0" autoFilter="0"/>
  <autoFilter ref="C120:K17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2_02/162251102"/>
    <hyperlink ref="F129" r:id="rId2" display="https://podminky.urs.cz/item/CS_URS_2022_02/171151131"/>
    <hyperlink ref="F132" r:id="rId3" display="https://podminky.urs.cz/item/CS_URS_2022_02/183101115"/>
    <hyperlink ref="F135" r:id="rId4" display="https://podminky.urs.cz/item/CS_URS_2022_02/184201111"/>
    <hyperlink ref="F138" r:id="rId5" display="https://podminky.urs.cz/item/CS_URS_2022_02/184215113"/>
    <hyperlink ref="F145" r:id="rId6" display="https://podminky.urs.cz/item/CS_URS_2022_02/232312111"/>
    <hyperlink ref="F148" r:id="rId7" display="https://podminky.urs.cz/item/CS_URS_2022_02/232321121"/>
    <hyperlink ref="F155" r:id="rId8" display="https://podminky.urs.cz/item/CS_URS_2022_02/457971121"/>
    <hyperlink ref="F160" r:id="rId9" display="https://podminky.urs.cz/item/CS_URS_2022_02/462511370"/>
    <hyperlink ref="F165" r:id="rId10" display="https://podminky.urs.cz/item/CS_URS_2022_02/464511111"/>
    <hyperlink ref="F168" r:id="rId11" display="https://podminky.urs.cz/item/CS_URS_2022_02/464531112"/>
    <hyperlink ref="F172" r:id="rId12" display="https://podminky.urs.cz/item/CS_URS_2022_02/99832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121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VN Skalice - rekonstrukce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691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29. 9. 2022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54"/>
      <c r="B27" s="155"/>
      <c r="C27" s="154"/>
      <c r="D27" s="154"/>
      <c r="E27" s="156" t="s">
        <v>124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38</v>
      </c>
      <c r="E30" s="38"/>
      <c r="F30" s="38"/>
      <c r="G30" s="38"/>
      <c r="H30" s="38"/>
      <c r="I30" s="38"/>
      <c r="J30" s="160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40</v>
      </c>
      <c r="G32" s="38"/>
      <c r="H32" s="38"/>
      <c r="I32" s="161" t="s">
        <v>39</v>
      </c>
      <c r="J32" s="161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42</v>
      </c>
      <c r="E33" s="150" t="s">
        <v>43</v>
      </c>
      <c r="F33" s="163">
        <f>ROUND((SUM(BE121:BE138)),2)</f>
        <v>0</v>
      </c>
      <c r="G33" s="38"/>
      <c r="H33" s="38"/>
      <c r="I33" s="164">
        <v>0.21</v>
      </c>
      <c r="J33" s="163">
        <f>ROUND(((SUM(BE121:BE138))*I33),2)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44</v>
      </c>
      <c r="F34" s="163">
        <f>ROUND((SUM(BF121:BF138)),2)</f>
        <v>0</v>
      </c>
      <c r="G34" s="38"/>
      <c r="H34" s="38"/>
      <c r="I34" s="164">
        <v>0.15</v>
      </c>
      <c r="J34" s="163">
        <f>ROUND(((SUM(BF121:BF138))*I34),2)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45</v>
      </c>
      <c r="F35" s="163">
        <f>ROUND((SUM(BG121:BG138)),2)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46</v>
      </c>
      <c r="F36" s="163">
        <f>ROUND((SUM(BH121:BH138)),2)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ROUND((SUM(BI121:BI138)),2)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48</v>
      </c>
      <c r="E39" s="167"/>
      <c r="F39" s="167"/>
      <c r="G39" s="168" t="s">
        <v>49</v>
      </c>
      <c r="H39" s="169" t="s">
        <v>50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VN Skalice - rekonstrukce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7 - SO 01.7 Sjezd do nádrže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Sebranice u Boskovic, Skalice n. Svitavou</v>
      </c>
      <c r="G89" s="40"/>
      <c r="H89" s="40"/>
      <c r="I89" s="32" t="s">
        <v>24</v>
      </c>
      <c r="J89" s="79" t="str">
        <f>IF(J12="","",J12)</f>
        <v>29. 9. 2022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Moravy,s.p., Dřevařská 11, 602 00 Brno</v>
      </c>
      <c r="G91" s="40"/>
      <c r="H91" s="40"/>
      <c r="I91" s="32" t="s">
        <v>32</v>
      </c>
      <c r="J91" s="36" t="str">
        <f>E21</f>
        <v>Šindlar s.r.o., Na Brně 372/2a,500 06 Hradec Král.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Jakub Kološ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126</v>
      </c>
      <c r="D94" s="185"/>
      <c r="E94" s="185"/>
      <c r="F94" s="185"/>
      <c r="G94" s="185"/>
      <c r="H94" s="185"/>
      <c r="I94" s="185"/>
      <c r="J94" s="186" t="s">
        <v>127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128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129</v>
      </c>
    </row>
    <row r="97" spans="1:31" s="9" customFormat="1" ht="24.95" customHeight="1">
      <c r="A97" s="9"/>
      <c r="B97" s="188"/>
      <c r="C97" s="189"/>
      <c r="D97" s="190" t="s">
        <v>130</v>
      </c>
      <c r="E97" s="191"/>
      <c r="F97" s="191"/>
      <c r="G97" s="191"/>
      <c r="H97" s="191"/>
      <c r="I97" s="191"/>
      <c r="J97" s="192">
        <f>J122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134</v>
      </c>
      <c r="E98" s="196"/>
      <c r="F98" s="196"/>
      <c r="G98" s="196"/>
      <c r="H98" s="196"/>
      <c r="I98" s="196"/>
      <c r="J98" s="197">
        <f>J123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8"/>
      <c r="C99" s="189"/>
      <c r="D99" s="190" t="s">
        <v>692</v>
      </c>
      <c r="E99" s="191"/>
      <c r="F99" s="191"/>
      <c r="G99" s="191"/>
      <c r="H99" s="191"/>
      <c r="I99" s="191"/>
      <c r="J99" s="192">
        <f>J130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693</v>
      </c>
      <c r="E100" s="196"/>
      <c r="F100" s="196"/>
      <c r="G100" s="196"/>
      <c r="H100" s="196"/>
      <c r="I100" s="196"/>
      <c r="J100" s="197">
        <f>J131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8"/>
      <c r="C101" s="189"/>
      <c r="D101" s="190" t="s">
        <v>694</v>
      </c>
      <c r="E101" s="191"/>
      <c r="F101" s="191"/>
      <c r="G101" s="191"/>
      <c r="H101" s="191"/>
      <c r="I101" s="191"/>
      <c r="J101" s="192">
        <f>J135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137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3" t="str">
        <f>E7</f>
        <v>VN Skalice - rekonstrukce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122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7 - SO 01.7 Sjezd do nádrže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22</v>
      </c>
      <c r="D115" s="40"/>
      <c r="E115" s="40"/>
      <c r="F115" s="27" t="str">
        <f>F12</f>
        <v>Sebranice u Boskovic, Skalice n. Svitavou</v>
      </c>
      <c r="G115" s="40"/>
      <c r="H115" s="40"/>
      <c r="I115" s="32" t="s">
        <v>24</v>
      </c>
      <c r="J115" s="79" t="str">
        <f>IF(J12="","",J12)</f>
        <v>29. 9. 2022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26</v>
      </c>
      <c r="D117" s="40"/>
      <c r="E117" s="40"/>
      <c r="F117" s="27" t="str">
        <f>E15</f>
        <v>Povodí Moravy,s.p., Dřevařská 11, 602 00 Brno</v>
      </c>
      <c r="G117" s="40"/>
      <c r="H117" s="40"/>
      <c r="I117" s="32" t="s">
        <v>32</v>
      </c>
      <c r="J117" s="36" t="str">
        <f>E21</f>
        <v>Šindlar s.r.o., Na Brně 372/2a,500 06 Hradec Král.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32" t="s">
        <v>35</v>
      </c>
      <c r="J118" s="36" t="str">
        <f>E24</f>
        <v>Ing. Jakub Kološ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9"/>
      <c r="B120" s="200"/>
      <c r="C120" s="201" t="s">
        <v>138</v>
      </c>
      <c r="D120" s="202" t="s">
        <v>63</v>
      </c>
      <c r="E120" s="202" t="s">
        <v>59</v>
      </c>
      <c r="F120" s="202" t="s">
        <v>60</v>
      </c>
      <c r="G120" s="202" t="s">
        <v>139</v>
      </c>
      <c r="H120" s="202" t="s">
        <v>140</v>
      </c>
      <c r="I120" s="202" t="s">
        <v>141</v>
      </c>
      <c r="J120" s="202" t="s">
        <v>127</v>
      </c>
      <c r="K120" s="203" t="s">
        <v>142</v>
      </c>
      <c r="L120" s="204"/>
      <c r="M120" s="100" t="s">
        <v>1</v>
      </c>
      <c r="N120" s="101" t="s">
        <v>42</v>
      </c>
      <c r="O120" s="101" t="s">
        <v>143</v>
      </c>
      <c r="P120" s="101" t="s">
        <v>144</v>
      </c>
      <c r="Q120" s="101" t="s">
        <v>145</v>
      </c>
      <c r="R120" s="101" t="s">
        <v>146</v>
      </c>
      <c r="S120" s="101" t="s">
        <v>147</v>
      </c>
      <c r="T120" s="102" t="s">
        <v>148</v>
      </c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</row>
    <row r="121" spans="1:63" s="2" customFormat="1" ht="22.8" customHeight="1">
      <c r="A121" s="38"/>
      <c r="B121" s="39"/>
      <c r="C121" s="107" t="s">
        <v>149</v>
      </c>
      <c r="D121" s="40"/>
      <c r="E121" s="40"/>
      <c r="F121" s="40"/>
      <c r="G121" s="40"/>
      <c r="H121" s="40"/>
      <c r="I121" s="40"/>
      <c r="J121" s="205">
        <f>BK121</f>
        <v>0</v>
      </c>
      <c r="K121" s="40"/>
      <c r="L121" s="44"/>
      <c r="M121" s="103"/>
      <c r="N121" s="206"/>
      <c r="O121" s="104"/>
      <c r="P121" s="207">
        <f>P122+P130+P135</f>
        <v>0</v>
      </c>
      <c r="Q121" s="104"/>
      <c r="R121" s="207">
        <f>R122+R130+R135</f>
        <v>0</v>
      </c>
      <c r="S121" s="104"/>
      <c r="T121" s="208">
        <f>T122+T130+T135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129</v>
      </c>
      <c r="BK121" s="209">
        <f>BK122+BK130+BK135</f>
        <v>0</v>
      </c>
    </row>
    <row r="122" spans="1:63" s="12" customFormat="1" ht="25.9" customHeight="1">
      <c r="A122" s="12"/>
      <c r="B122" s="210"/>
      <c r="C122" s="211"/>
      <c r="D122" s="212" t="s">
        <v>77</v>
      </c>
      <c r="E122" s="213" t="s">
        <v>150</v>
      </c>
      <c r="F122" s="213" t="s">
        <v>151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P123</f>
        <v>0</v>
      </c>
      <c r="Q122" s="218"/>
      <c r="R122" s="219">
        <f>R123</f>
        <v>0</v>
      </c>
      <c r="S122" s="218"/>
      <c r="T122" s="220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83</v>
      </c>
      <c r="AT122" s="222" t="s">
        <v>77</v>
      </c>
      <c r="AU122" s="222" t="s">
        <v>78</v>
      </c>
      <c r="AY122" s="221" t="s">
        <v>152</v>
      </c>
      <c r="BK122" s="223">
        <f>BK123</f>
        <v>0</v>
      </c>
    </row>
    <row r="123" spans="1:63" s="12" customFormat="1" ht="22.8" customHeight="1">
      <c r="A123" s="12"/>
      <c r="B123" s="210"/>
      <c r="C123" s="211"/>
      <c r="D123" s="212" t="s">
        <v>77</v>
      </c>
      <c r="E123" s="224" t="s">
        <v>96</v>
      </c>
      <c r="F123" s="224" t="s">
        <v>340</v>
      </c>
      <c r="G123" s="211"/>
      <c r="H123" s="211"/>
      <c r="I123" s="214"/>
      <c r="J123" s="225">
        <f>BK123</f>
        <v>0</v>
      </c>
      <c r="K123" s="211"/>
      <c r="L123" s="216"/>
      <c r="M123" s="217"/>
      <c r="N123" s="218"/>
      <c r="O123" s="218"/>
      <c r="P123" s="219">
        <f>SUM(P124:P129)</f>
        <v>0</v>
      </c>
      <c r="Q123" s="218"/>
      <c r="R123" s="219">
        <f>SUM(R124:R129)</f>
        <v>0</v>
      </c>
      <c r="S123" s="218"/>
      <c r="T123" s="220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77</v>
      </c>
      <c r="AU123" s="222" t="s">
        <v>83</v>
      </c>
      <c r="AY123" s="221" t="s">
        <v>152</v>
      </c>
      <c r="BK123" s="223">
        <f>SUM(BK124:BK129)</f>
        <v>0</v>
      </c>
    </row>
    <row r="124" spans="1:65" s="2" customFormat="1" ht="37.8" customHeight="1">
      <c r="A124" s="38"/>
      <c r="B124" s="39"/>
      <c r="C124" s="226" t="s">
        <v>83</v>
      </c>
      <c r="D124" s="226" t="s">
        <v>154</v>
      </c>
      <c r="E124" s="227" t="s">
        <v>620</v>
      </c>
      <c r="F124" s="228" t="s">
        <v>621</v>
      </c>
      <c r="G124" s="229" t="s">
        <v>157</v>
      </c>
      <c r="H124" s="230">
        <v>156</v>
      </c>
      <c r="I124" s="231"/>
      <c r="J124" s="232">
        <f>ROUND(I124*H124,2)</f>
        <v>0</v>
      </c>
      <c r="K124" s="228" t="s">
        <v>158</v>
      </c>
      <c r="L124" s="44"/>
      <c r="M124" s="233" t="s">
        <v>1</v>
      </c>
      <c r="N124" s="234" t="s">
        <v>43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93</v>
      </c>
      <c r="AT124" s="237" t="s">
        <v>154</v>
      </c>
      <c r="AU124" s="237" t="s">
        <v>87</v>
      </c>
      <c r="AY124" s="17" t="s">
        <v>152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83</v>
      </c>
      <c r="BK124" s="238">
        <f>ROUND(I124*H124,2)</f>
        <v>0</v>
      </c>
      <c r="BL124" s="17" t="s">
        <v>93</v>
      </c>
      <c r="BM124" s="237" t="s">
        <v>695</v>
      </c>
    </row>
    <row r="125" spans="1:47" s="2" customFormat="1" ht="12">
      <c r="A125" s="38"/>
      <c r="B125" s="39"/>
      <c r="C125" s="40"/>
      <c r="D125" s="239" t="s">
        <v>160</v>
      </c>
      <c r="E125" s="40"/>
      <c r="F125" s="240" t="s">
        <v>623</v>
      </c>
      <c r="G125" s="40"/>
      <c r="H125" s="40"/>
      <c r="I125" s="241"/>
      <c r="J125" s="40"/>
      <c r="K125" s="40"/>
      <c r="L125" s="44"/>
      <c r="M125" s="242"/>
      <c r="N125" s="243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160</v>
      </c>
      <c r="AU125" s="17" t="s">
        <v>87</v>
      </c>
    </row>
    <row r="126" spans="1:51" s="13" customFormat="1" ht="12">
      <c r="A126" s="13"/>
      <c r="B126" s="244"/>
      <c r="C126" s="245"/>
      <c r="D126" s="246" t="s">
        <v>162</v>
      </c>
      <c r="E126" s="247" t="s">
        <v>1</v>
      </c>
      <c r="F126" s="248" t="s">
        <v>696</v>
      </c>
      <c r="G126" s="245"/>
      <c r="H126" s="249">
        <v>156</v>
      </c>
      <c r="I126" s="250"/>
      <c r="J126" s="245"/>
      <c r="K126" s="245"/>
      <c r="L126" s="251"/>
      <c r="M126" s="252"/>
      <c r="N126" s="253"/>
      <c r="O126" s="253"/>
      <c r="P126" s="253"/>
      <c r="Q126" s="253"/>
      <c r="R126" s="253"/>
      <c r="S126" s="253"/>
      <c r="T126" s="25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5" t="s">
        <v>162</v>
      </c>
      <c r="AU126" s="255" t="s">
        <v>87</v>
      </c>
      <c r="AV126" s="13" t="s">
        <v>87</v>
      </c>
      <c r="AW126" s="13" t="s">
        <v>34</v>
      </c>
      <c r="AX126" s="13" t="s">
        <v>83</v>
      </c>
      <c r="AY126" s="255" t="s">
        <v>152</v>
      </c>
    </row>
    <row r="127" spans="1:65" s="2" customFormat="1" ht="49.05" customHeight="1">
      <c r="A127" s="38"/>
      <c r="B127" s="39"/>
      <c r="C127" s="226" t="s">
        <v>87</v>
      </c>
      <c r="D127" s="226" t="s">
        <v>154</v>
      </c>
      <c r="E127" s="227" t="s">
        <v>625</v>
      </c>
      <c r="F127" s="228" t="s">
        <v>626</v>
      </c>
      <c r="G127" s="229" t="s">
        <v>157</v>
      </c>
      <c r="H127" s="230">
        <v>156</v>
      </c>
      <c r="I127" s="231"/>
      <c r="J127" s="232">
        <f>ROUND(I127*H127,2)</f>
        <v>0</v>
      </c>
      <c r="K127" s="228" t="s">
        <v>158</v>
      </c>
      <c r="L127" s="44"/>
      <c r="M127" s="233" t="s">
        <v>1</v>
      </c>
      <c r="N127" s="234" t="s">
        <v>43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93</v>
      </c>
      <c r="AT127" s="237" t="s">
        <v>154</v>
      </c>
      <c r="AU127" s="237" t="s">
        <v>87</v>
      </c>
      <c r="AY127" s="17" t="s">
        <v>152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93</v>
      </c>
      <c r="BM127" s="237" t="s">
        <v>697</v>
      </c>
    </row>
    <row r="128" spans="1:47" s="2" customFormat="1" ht="12">
      <c r="A128" s="38"/>
      <c r="B128" s="39"/>
      <c r="C128" s="40"/>
      <c r="D128" s="239" t="s">
        <v>160</v>
      </c>
      <c r="E128" s="40"/>
      <c r="F128" s="240" t="s">
        <v>628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160</v>
      </c>
      <c r="AU128" s="17" t="s">
        <v>87</v>
      </c>
    </row>
    <row r="129" spans="1:51" s="13" customFormat="1" ht="12">
      <c r="A129" s="13"/>
      <c r="B129" s="244"/>
      <c r="C129" s="245"/>
      <c r="D129" s="246" t="s">
        <v>162</v>
      </c>
      <c r="E129" s="247" t="s">
        <v>1</v>
      </c>
      <c r="F129" s="248" t="s">
        <v>698</v>
      </c>
      <c r="G129" s="245"/>
      <c r="H129" s="249">
        <v>156</v>
      </c>
      <c r="I129" s="250"/>
      <c r="J129" s="245"/>
      <c r="K129" s="245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162</v>
      </c>
      <c r="AU129" s="255" t="s">
        <v>87</v>
      </c>
      <c r="AV129" s="13" t="s">
        <v>87</v>
      </c>
      <c r="AW129" s="13" t="s">
        <v>34</v>
      </c>
      <c r="AX129" s="13" t="s">
        <v>83</v>
      </c>
      <c r="AY129" s="255" t="s">
        <v>152</v>
      </c>
    </row>
    <row r="130" spans="1:63" s="12" customFormat="1" ht="25.9" customHeight="1">
      <c r="A130" s="12"/>
      <c r="B130" s="210"/>
      <c r="C130" s="211"/>
      <c r="D130" s="212" t="s">
        <v>77</v>
      </c>
      <c r="E130" s="213" t="s">
        <v>699</v>
      </c>
      <c r="F130" s="213" t="s">
        <v>700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P131</f>
        <v>0</v>
      </c>
      <c r="Q130" s="218"/>
      <c r="R130" s="219">
        <f>R131</f>
        <v>0</v>
      </c>
      <c r="S130" s="218"/>
      <c r="T130" s="220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87</v>
      </c>
      <c r="AT130" s="222" t="s">
        <v>77</v>
      </c>
      <c r="AU130" s="222" t="s">
        <v>78</v>
      </c>
      <c r="AY130" s="221" t="s">
        <v>152</v>
      </c>
      <c r="BK130" s="223">
        <f>BK131</f>
        <v>0</v>
      </c>
    </row>
    <row r="131" spans="1:63" s="12" customFormat="1" ht="22.8" customHeight="1">
      <c r="A131" s="12"/>
      <c r="B131" s="210"/>
      <c r="C131" s="211"/>
      <c r="D131" s="212" t="s">
        <v>77</v>
      </c>
      <c r="E131" s="224" t="s">
        <v>701</v>
      </c>
      <c r="F131" s="224" t="s">
        <v>702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SUM(P132:P134)</f>
        <v>0</v>
      </c>
      <c r="Q131" s="218"/>
      <c r="R131" s="219">
        <f>SUM(R132:R134)</f>
        <v>0</v>
      </c>
      <c r="S131" s="218"/>
      <c r="T131" s="220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87</v>
      </c>
      <c r="AT131" s="222" t="s">
        <v>77</v>
      </c>
      <c r="AU131" s="222" t="s">
        <v>83</v>
      </c>
      <c r="AY131" s="221" t="s">
        <v>152</v>
      </c>
      <c r="BK131" s="223">
        <f>SUM(BK132:BK134)</f>
        <v>0</v>
      </c>
    </row>
    <row r="132" spans="1:65" s="2" customFormat="1" ht="24.15" customHeight="1">
      <c r="A132" s="38"/>
      <c r="B132" s="39"/>
      <c r="C132" s="226" t="s">
        <v>90</v>
      </c>
      <c r="D132" s="226" t="s">
        <v>154</v>
      </c>
      <c r="E132" s="227" t="s">
        <v>703</v>
      </c>
      <c r="F132" s="228" t="s">
        <v>704</v>
      </c>
      <c r="G132" s="229" t="s">
        <v>157</v>
      </c>
      <c r="H132" s="230">
        <v>70</v>
      </c>
      <c r="I132" s="231"/>
      <c r="J132" s="232">
        <f>ROUND(I132*H132,2)</f>
        <v>0</v>
      </c>
      <c r="K132" s="228" t="s">
        <v>158</v>
      </c>
      <c r="L132" s="44"/>
      <c r="M132" s="233" t="s">
        <v>1</v>
      </c>
      <c r="N132" s="234" t="s">
        <v>43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257</v>
      </c>
      <c r="AT132" s="237" t="s">
        <v>154</v>
      </c>
      <c r="AU132" s="237" t="s">
        <v>87</v>
      </c>
      <c r="AY132" s="17" t="s">
        <v>152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257</v>
      </c>
      <c r="BM132" s="237" t="s">
        <v>705</v>
      </c>
    </row>
    <row r="133" spans="1:47" s="2" customFormat="1" ht="12">
      <c r="A133" s="38"/>
      <c r="B133" s="39"/>
      <c r="C133" s="40"/>
      <c r="D133" s="239" t="s">
        <v>160</v>
      </c>
      <c r="E133" s="40"/>
      <c r="F133" s="240" t="s">
        <v>706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160</v>
      </c>
      <c r="AU133" s="17" t="s">
        <v>87</v>
      </c>
    </row>
    <row r="134" spans="1:51" s="13" customFormat="1" ht="12">
      <c r="A134" s="13"/>
      <c r="B134" s="244"/>
      <c r="C134" s="245"/>
      <c r="D134" s="246" t="s">
        <v>162</v>
      </c>
      <c r="E134" s="247" t="s">
        <v>1</v>
      </c>
      <c r="F134" s="248" t="s">
        <v>707</v>
      </c>
      <c r="G134" s="245"/>
      <c r="H134" s="249">
        <v>70</v>
      </c>
      <c r="I134" s="250"/>
      <c r="J134" s="245"/>
      <c r="K134" s="245"/>
      <c r="L134" s="251"/>
      <c r="M134" s="252"/>
      <c r="N134" s="253"/>
      <c r="O134" s="253"/>
      <c r="P134" s="253"/>
      <c r="Q134" s="253"/>
      <c r="R134" s="253"/>
      <c r="S134" s="253"/>
      <c r="T134" s="25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5" t="s">
        <v>162</v>
      </c>
      <c r="AU134" s="255" t="s">
        <v>87</v>
      </c>
      <c r="AV134" s="13" t="s">
        <v>87</v>
      </c>
      <c r="AW134" s="13" t="s">
        <v>34</v>
      </c>
      <c r="AX134" s="13" t="s">
        <v>83</v>
      </c>
      <c r="AY134" s="255" t="s">
        <v>152</v>
      </c>
    </row>
    <row r="135" spans="1:63" s="12" customFormat="1" ht="25.9" customHeight="1">
      <c r="A135" s="12"/>
      <c r="B135" s="210"/>
      <c r="C135" s="211"/>
      <c r="D135" s="212" t="s">
        <v>77</v>
      </c>
      <c r="E135" s="213" t="s">
        <v>708</v>
      </c>
      <c r="F135" s="213" t="s">
        <v>709</v>
      </c>
      <c r="G135" s="211"/>
      <c r="H135" s="211"/>
      <c r="I135" s="214"/>
      <c r="J135" s="215">
        <f>BK135</f>
        <v>0</v>
      </c>
      <c r="K135" s="211"/>
      <c r="L135" s="216"/>
      <c r="M135" s="217"/>
      <c r="N135" s="218"/>
      <c r="O135" s="218"/>
      <c r="P135" s="219">
        <f>SUM(P136:P138)</f>
        <v>0</v>
      </c>
      <c r="Q135" s="218"/>
      <c r="R135" s="219">
        <f>SUM(R136:R138)</f>
        <v>0</v>
      </c>
      <c r="S135" s="218"/>
      <c r="T135" s="220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93</v>
      </c>
      <c r="AT135" s="222" t="s">
        <v>77</v>
      </c>
      <c r="AU135" s="222" t="s">
        <v>78</v>
      </c>
      <c r="AY135" s="221" t="s">
        <v>152</v>
      </c>
      <c r="BK135" s="223">
        <f>SUM(BK136:BK138)</f>
        <v>0</v>
      </c>
    </row>
    <row r="136" spans="1:65" s="2" customFormat="1" ht="24.15" customHeight="1">
      <c r="A136" s="38"/>
      <c r="B136" s="39"/>
      <c r="C136" s="226" t="s">
        <v>93</v>
      </c>
      <c r="D136" s="226" t="s">
        <v>154</v>
      </c>
      <c r="E136" s="227" t="s">
        <v>710</v>
      </c>
      <c r="F136" s="228" t="s">
        <v>711</v>
      </c>
      <c r="G136" s="229" t="s">
        <v>712</v>
      </c>
      <c r="H136" s="230">
        <v>2</v>
      </c>
      <c r="I136" s="231"/>
      <c r="J136" s="232">
        <f>ROUND(I136*H136,2)</f>
        <v>0</v>
      </c>
      <c r="K136" s="228" t="s">
        <v>158</v>
      </c>
      <c r="L136" s="44"/>
      <c r="M136" s="233" t="s">
        <v>1</v>
      </c>
      <c r="N136" s="234" t="s">
        <v>43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713</v>
      </c>
      <c r="AT136" s="237" t="s">
        <v>154</v>
      </c>
      <c r="AU136" s="237" t="s">
        <v>83</v>
      </c>
      <c r="AY136" s="17" t="s">
        <v>152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713</v>
      </c>
      <c r="BM136" s="237" t="s">
        <v>714</v>
      </c>
    </row>
    <row r="137" spans="1:47" s="2" customFormat="1" ht="12">
      <c r="A137" s="38"/>
      <c r="B137" s="39"/>
      <c r="C137" s="40"/>
      <c r="D137" s="239" t="s">
        <v>160</v>
      </c>
      <c r="E137" s="40"/>
      <c r="F137" s="240" t="s">
        <v>715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160</v>
      </c>
      <c r="AU137" s="17" t="s">
        <v>83</v>
      </c>
    </row>
    <row r="138" spans="1:51" s="13" customFormat="1" ht="12">
      <c r="A138" s="13"/>
      <c r="B138" s="244"/>
      <c r="C138" s="245"/>
      <c r="D138" s="246" t="s">
        <v>162</v>
      </c>
      <c r="E138" s="247" t="s">
        <v>1</v>
      </c>
      <c r="F138" s="248" t="s">
        <v>716</v>
      </c>
      <c r="G138" s="245"/>
      <c r="H138" s="249">
        <v>2</v>
      </c>
      <c r="I138" s="250"/>
      <c r="J138" s="245"/>
      <c r="K138" s="245"/>
      <c r="L138" s="251"/>
      <c r="M138" s="292"/>
      <c r="N138" s="293"/>
      <c r="O138" s="293"/>
      <c r="P138" s="293"/>
      <c r="Q138" s="293"/>
      <c r="R138" s="293"/>
      <c r="S138" s="293"/>
      <c r="T138" s="2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162</v>
      </c>
      <c r="AU138" s="255" t="s">
        <v>83</v>
      </c>
      <c r="AV138" s="13" t="s">
        <v>87</v>
      </c>
      <c r="AW138" s="13" t="s">
        <v>34</v>
      </c>
      <c r="AX138" s="13" t="s">
        <v>83</v>
      </c>
      <c r="AY138" s="255" t="s">
        <v>152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20:K13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5" r:id="rId1" display="https://podminky.urs.cz/item/CS_URS_2022_02/564231012"/>
    <hyperlink ref="F128" r:id="rId2" display="https://podminky.urs.cz/item/CS_URS_2022_02/584121111"/>
    <hyperlink ref="F133" r:id="rId3" display="https://podminky.urs.cz/item/CS_URS_2022_02/783314201"/>
    <hyperlink ref="F137" r:id="rId4" display="https://podminky.urs.cz/item/CS_URS_2022_02/HZS12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121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VN Skalice - rekonstrukce</v>
      </c>
      <c r="F7" s="150"/>
      <c r="G7" s="150"/>
      <c r="H7" s="150"/>
      <c r="L7" s="20"/>
    </row>
    <row r="8" spans="2:12" s="1" customFormat="1" ht="12" customHeight="1">
      <c r="B8" s="20"/>
      <c r="D8" s="150" t="s">
        <v>122</v>
      </c>
      <c r="L8" s="20"/>
    </row>
    <row r="9" spans="1:31" s="2" customFormat="1" ht="16.5" customHeight="1">
      <c r="A9" s="38"/>
      <c r="B9" s="44"/>
      <c r="C9" s="38"/>
      <c r="D9" s="38"/>
      <c r="E9" s="151" t="s">
        <v>717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718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719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29. 9. 2022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26</v>
      </c>
      <c r="E16" s="38"/>
      <c r="F16" s="38"/>
      <c r="G16" s="38"/>
      <c r="H16" s="38"/>
      <c r="I16" s="150" t="s">
        <v>27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28</v>
      </c>
      <c r="F17" s="38"/>
      <c r="G17" s="38"/>
      <c r="H17" s="38"/>
      <c r="I17" s="150" t="s">
        <v>29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29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27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29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27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0" t="s">
        <v>29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38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40</v>
      </c>
      <c r="G34" s="38"/>
      <c r="H34" s="38"/>
      <c r="I34" s="161" t="s">
        <v>39</v>
      </c>
      <c r="J34" s="161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42</v>
      </c>
      <c r="E35" s="150" t="s">
        <v>43</v>
      </c>
      <c r="F35" s="163">
        <f>ROUND((SUM(BE122:BE141)),2)</f>
        <v>0</v>
      </c>
      <c r="G35" s="38"/>
      <c r="H35" s="38"/>
      <c r="I35" s="164">
        <v>0.21</v>
      </c>
      <c r="J35" s="163">
        <f>ROUND(((SUM(BE122:BE141))*I35),2)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44</v>
      </c>
      <c r="F36" s="163">
        <f>ROUND((SUM(BF122:BF141)),2)</f>
        <v>0</v>
      </c>
      <c r="G36" s="38"/>
      <c r="H36" s="38"/>
      <c r="I36" s="164">
        <v>0.15</v>
      </c>
      <c r="J36" s="163">
        <f>ROUND(((SUM(BF122:BF141))*I36),2)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ROUND((SUM(BG122:BG141)),2)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46</v>
      </c>
      <c r="F38" s="163">
        <f>ROUND((SUM(BH122:BH141)),2)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47</v>
      </c>
      <c r="F39" s="163">
        <f>ROUND((SUM(BI122:BI141)),2)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VN Skalice - rekonstrukce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717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718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 xml:space="preserve">8.1 - SO 1.8.1  Nátok -Výpustek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Sebranice u Boskovic, Skalice n. Svitavou</v>
      </c>
      <c r="G91" s="40"/>
      <c r="H91" s="40"/>
      <c r="I91" s="32" t="s">
        <v>24</v>
      </c>
      <c r="J91" s="79" t="str">
        <f>IF(J14="","",J14)</f>
        <v>29. 9. 2022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26</v>
      </c>
      <c r="D93" s="40"/>
      <c r="E93" s="40"/>
      <c r="F93" s="27" t="str">
        <f>E17</f>
        <v>Povodí Moravy,s.p., Dřevařská 11, 602 00 Brno</v>
      </c>
      <c r="G93" s="40"/>
      <c r="H93" s="40"/>
      <c r="I93" s="32" t="s">
        <v>32</v>
      </c>
      <c r="J93" s="36" t="str">
        <f>E23</f>
        <v>Šindlar s.r.o., Na Brně 372/2a,500 06 Hradec Král.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Ing. Jakub Kološ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126</v>
      </c>
      <c r="D96" s="185"/>
      <c r="E96" s="185"/>
      <c r="F96" s="185"/>
      <c r="G96" s="185"/>
      <c r="H96" s="185"/>
      <c r="I96" s="185"/>
      <c r="J96" s="186" t="s">
        <v>127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128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129</v>
      </c>
    </row>
    <row r="99" spans="1:31" s="9" customFormat="1" ht="24.95" customHeight="1">
      <c r="A99" s="9"/>
      <c r="B99" s="188"/>
      <c r="C99" s="189"/>
      <c r="D99" s="190" t="s">
        <v>130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131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137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VN Skalice - rekonstrukce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122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717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718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 xml:space="preserve">8.1 - SO 1.8.1  Nátok -Výpustek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22</v>
      </c>
      <c r="D116" s="40"/>
      <c r="E116" s="40"/>
      <c r="F116" s="27" t="str">
        <f>F14</f>
        <v>Sebranice u Boskovic, Skalice n. Svitavou</v>
      </c>
      <c r="G116" s="40"/>
      <c r="H116" s="40"/>
      <c r="I116" s="32" t="s">
        <v>24</v>
      </c>
      <c r="J116" s="79" t="str">
        <f>IF(J14="","",J14)</f>
        <v>29. 9. 2022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0.05" customHeight="1">
      <c r="A118" s="38"/>
      <c r="B118" s="39"/>
      <c r="C118" s="32" t="s">
        <v>26</v>
      </c>
      <c r="D118" s="40"/>
      <c r="E118" s="40"/>
      <c r="F118" s="27" t="str">
        <f>E17</f>
        <v>Povodí Moravy,s.p., Dřevařská 11, 602 00 Brno</v>
      </c>
      <c r="G118" s="40"/>
      <c r="H118" s="40"/>
      <c r="I118" s="32" t="s">
        <v>32</v>
      </c>
      <c r="J118" s="36" t="str">
        <f>E23</f>
        <v>Šindlar s.r.o., Na Brně 372/2a,500 06 Hradec Král.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30</v>
      </c>
      <c r="D119" s="40"/>
      <c r="E119" s="40"/>
      <c r="F119" s="27" t="str">
        <f>IF(E20="","",E20)</f>
        <v>Vyplň údaj</v>
      </c>
      <c r="G119" s="40"/>
      <c r="H119" s="40"/>
      <c r="I119" s="32" t="s">
        <v>35</v>
      </c>
      <c r="J119" s="36" t="str">
        <f>E26</f>
        <v>Ing. Jakub Kološ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138</v>
      </c>
      <c r="D121" s="202" t="s">
        <v>63</v>
      </c>
      <c r="E121" s="202" t="s">
        <v>59</v>
      </c>
      <c r="F121" s="202" t="s">
        <v>60</v>
      </c>
      <c r="G121" s="202" t="s">
        <v>139</v>
      </c>
      <c r="H121" s="202" t="s">
        <v>140</v>
      </c>
      <c r="I121" s="202" t="s">
        <v>141</v>
      </c>
      <c r="J121" s="202" t="s">
        <v>127</v>
      </c>
      <c r="K121" s="203" t="s">
        <v>142</v>
      </c>
      <c r="L121" s="204"/>
      <c r="M121" s="100" t="s">
        <v>1</v>
      </c>
      <c r="N121" s="101" t="s">
        <v>42</v>
      </c>
      <c r="O121" s="101" t="s">
        <v>143</v>
      </c>
      <c r="P121" s="101" t="s">
        <v>144</v>
      </c>
      <c r="Q121" s="101" t="s">
        <v>145</v>
      </c>
      <c r="R121" s="101" t="s">
        <v>146</v>
      </c>
      <c r="S121" s="101" t="s">
        <v>147</v>
      </c>
      <c r="T121" s="102" t="s">
        <v>148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149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129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77</v>
      </c>
      <c r="E123" s="213" t="s">
        <v>150</v>
      </c>
      <c r="F123" s="213" t="s">
        <v>151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77</v>
      </c>
      <c r="AU123" s="222" t="s">
        <v>78</v>
      </c>
      <c r="AY123" s="221" t="s">
        <v>152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77</v>
      </c>
      <c r="E124" s="224" t="s">
        <v>83</v>
      </c>
      <c r="F124" s="224" t="s">
        <v>153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SUM(P125:P141)</f>
        <v>0</v>
      </c>
      <c r="Q124" s="218"/>
      <c r="R124" s="219">
        <f>SUM(R125:R141)</f>
        <v>0</v>
      </c>
      <c r="S124" s="218"/>
      <c r="T124" s="220">
        <f>SUM(T125:T141)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77</v>
      </c>
      <c r="AU124" s="222" t="s">
        <v>83</v>
      </c>
      <c r="AY124" s="221" t="s">
        <v>152</v>
      </c>
      <c r="BK124" s="223">
        <f>SUM(BK125:BK141)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154</v>
      </c>
      <c r="E125" s="227" t="s">
        <v>720</v>
      </c>
      <c r="F125" s="228" t="s">
        <v>721</v>
      </c>
      <c r="G125" s="229" t="s">
        <v>722</v>
      </c>
      <c r="H125" s="230">
        <v>0.04</v>
      </c>
      <c r="I125" s="231"/>
      <c r="J125" s="232">
        <f>ROUND(I125*H125,2)</f>
        <v>0</v>
      </c>
      <c r="K125" s="228" t="s">
        <v>158</v>
      </c>
      <c r="L125" s="44"/>
      <c r="M125" s="233" t="s">
        <v>1</v>
      </c>
      <c r="N125" s="234" t="s">
        <v>43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93</v>
      </c>
      <c r="AT125" s="237" t="s">
        <v>154</v>
      </c>
      <c r="AU125" s="237" t="s">
        <v>87</v>
      </c>
      <c r="AY125" s="17" t="s">
        <v>152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93</v>
      </c>
      <c r="BM125" s="237" t="s">
        <v>723</v>
      </c>
    </row>
    <row r="126" spans="1:47" s="2" customFormat="1" ht="12">
      <c r="A126" s="38"/>
      <c r="B126" s="39"/>
      <c r="C126" s="40"/>
      <c r="D126" s="239" t="s">
        <v>160</v>
      </c>
      <c r="E126" s="40"/>
      <c r="F126" s="240" t="s">
        <v>724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160</v>
      </c>
      <c r="AU126" s="17" t="s">
        <v>87</v>
      </c>
    </row>
    <row r="127" spans="1:51" s="13" customFormat="1" ht="12">
      <c r="A127" s="13"/>
      <c r="B127" s="244"/>
      <c r="C127" s="245"/>
      <c r="D127" s="246" t="s">
        <v>162</v>
      </c>
      <c r="E127" s="247" t="s">
        <v>1</v>
      </c>
      <c r="F127" s="248" t="s">
        <v>725</v>
      </c>
      <c r="G127" s="245"/>
      <c r="H127" s="249">
        <v>0.04</v>
      </c>
      <c r="I127" s="250"/>
      <c r="J127" s="245"/>
      <c r="K127" s="245"/>
      <c r="L127" s="251"/>
      <c r="M127" s="252"/>
      <c r="N127" s="253"/>
      <c r="O127" s="253"/>
      <c r="P127" s="253"/>
      <c r="Q127" s="253"/>
      <c r="R127" s="253"/>
      <c r="S127" s="253"/>
      <c r="T127" s="25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5" t="s">
        <v>162</v>
      </c>
      <c r="AU127" s="255" t="s">
        <v>87</v>
      </c>
      <c r="AV127" s="13" t="s">
        <v>87</v>
      </c>
      <c r="AW127" s="13" t="s">
        <v>34</v>
      </c>
      <c r="AX127" s="13" t="s">
        <v>83</v>
      </c>
      <c r="AY127" s="255" t="s">
        <v>152</v>
      </c>
    </row>
    <row r="128" spans="1:65" s="2" customFormat="1" ht="49.05" customHeight="1">
      <c r="A128" s="38"/>
      <c r="B128" s="39"/>
      <c r="C128" s="226" t="s">
        <v>87</v>
      </c>
      <c r="D128" s="226" t="s">
        <v>154</v>
      </c>
      <c r="E128" s="227" t="s">
        <v>726</v>
      </c>
      <c r="F128" s="228" t="s">
        <v>727</v>
      </c>
      <c r="G128" s="229" t="s">
        <v>157</v>
      </c>
      <c r="H128" s="230">
        <v>50</v>
      </c>
      <c r="I128" s="231"/>
      <c r="J128" s="232">
        <f>ROUND(I128*H128,2)</f>
        <v>0</v>
      </c>
      <c r="K128" s="228" t="s">
        <v>158</v>
      </c>
      <c r="L128" s="44"/>
      <c r="M128" s="233" t="s">
        <v>1</v>
      </c>
      <c r="N128" s="234" t="s">
        <v>43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93</v>
      </c>
      <c r="AT128" s="237" t="s">
        <v>154</v>
      </c>
      <c r="AU128" s="237" t="s">
        <v>87</v>
      </c>
      <c r="AY128" s="17" t="s">
        <v>152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93</v>
      </c>
      <c r="BM128" s="237" t="s">
        <v>728</v>
      </c>
    </row>
    <row r="129" spans="1:47" s="2" customFormat="1" ht="12">
      <c r="A129" s="38"/>
      <c r="B129" s="39"/>
      <c r="C129" s="40"/>
      <c r="D129" s="239" t="s">
        <v>160</v>
      </c>
      <c r="E129" s="40"/>
      <c r="F129" s="240" t="s">
        <v>729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160</v>
      </c>
      <c r="AU129" s="17" t="s">
        <v>87</v>
      </c>
    </row>
    <row r="130" spans="1:51" s="13" customFormat="1" ht="12">
      <c r="A130" s="13"/>
      <c r="B130" s="244"/>
      <c r="C130" s="245"/>
      <c r="D130" s="246" t="s">
        <v>162</v>
      </c>
      <c r="E130" s="247" t="s">
        <v>1</v>
      </c>
      <c r="F130" s="248" t="s">
        <v>730</v>
      </c>
      <c r="G130" s="245"/>
      <c r="H130" s="249">
        <v>50</v>
      </c>
      <c r="I130" s="250"/>
      <c r="J130" s="245"/>
      <c r="K130" s="245"/>
      <c r="L130" s="251"/>
      <c r="M130" s="252"/>
      <c r="N130" s="253"/>
      <c r="O130" s="253"/>
      <c r="P130" s="253"/>
      <c r="Q130" s="253"/>
      <c r="R130" s="253"/>
      <c r="S130" s="253"/>
      <c r="T130" s="25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5" t="s">
        <v>162</v>
      </c>
      <c r="AU130" s="255" t="s">
        <v>87</v>
      </c>
      <c r="AV130" s="13" t="s">
        <v>87</v>
      </c>
      <c r="AW130" s="13" t="s">
        <v>34</v>
      </c>
      <c r="AX130" s="13" t="s">
        <v>83</v>
      </c>
      <c r="AY130" s="255" t="s">
        <v>152</v>
      </c>
    </row>
    <row r="131" spans="1:65" s="2" customFormat="1" ht="16.5" customHeight="1">
      <c r="A131" s="38"/>
      <c r="B131" s="39"/>
      <c r="C131" s="226" t="s">
        <v>90</v>
      </c>
      <c r="D131" s="226" t="s">
        <v>154</v>
      </c>
      <c r="E131" s="227" t="s">
        <v>731</v>
      </c>
      <c r="F131" s="228" t="s">
        <v>732</v>
      </c>
      <c r="G131" s="229" t="s">
        <v>157</v>
      </c>
      <c r="H131" s="230">
        <v>50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43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93</v>
      </c>
      <c r="AT131" s="237" t="s">
        <v>154</v>
      </c>
      <c r="AU131" s="237" t="s">
        <v>87</v>
      </c>
      <c r="AY131" s="17" t="s">
        <v>152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93</v>
      </c>
      <c r="BM131" s="237" t="s">
        <v>733</v>
      </c>
    </row>
    <row r="132" spans="1:51" s="13" customFormat="1" ht="12">
      <c r="A132" s="13"/>
      <c r="B132" s="244"/>
      <c r="C132" s="245"/>
      <c r="D132" s="246" t="s">
        <v>162</v>
      </c>
      <c r="E132" s="247" t="s">
        <v>1</v>
      </c>
      <c r="F132" s="248" t="s">
        <v>730</v>
      </c>
      <c r="G132" s="245"/>
      <c r="H132" s="249">
        <v>50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162</v>
      </c>
      <c r="AU132" s="255" t="s">
        <v>87</v>
      </c>
      <c r="AV132" s="13" t="s">
        <v>87</v>
      </c>
      <c r="AW132" s="13" t="s">
        <v>34</v>
      </c>
      <c r="AX132" s="13" t="s">
        <v>83</v>
      </c>
      <c r="AY132" s="255" t="s">
        <v>152</v>
      </c>
    </row>
    <row r="133" spans="1:65" s="2" customFormat="1" ht="62.7" customHeight="1">
      <c r="A133" s="38"/>
      <c r="B133" s="39"/>
      <c r="C133" s="226" t="s">
        <v>93</v>
      </c>
      <c r="D133" s="226" t="s">
        <v>154</v>
      </c>
      <c r="E133" s="227" t="s">
        <v>734</v>
      </c>
      <c r="F133" s="228" t="s">
        <v>735</v>
      </c>
      <c r="G133" s="229" t="s">
        <v>166</v>
      </c>
      <c r="H133" s="230">
        <v>40</v>
      </c>
      <c r="I133" s="231"/>
      <c r="J133" s="232">
        <f>ROUND(I133*H133,2)</f>
        <v>0</v>
      </c>
      <c r="K133" s="228" t="s">
        <v>158</v>
      </c>
      <c r="L133" s="44"/>
      <c r="M133" s="233" t="s">
        <v>1</v>
      </c>
      <c r="N133" s="234" t="s">
        <v>43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93</v>
      </c>
      <c r="AT133" s="237" t="s">
        <v>154</v>
      </c>
      <c r="AU133" s="237" t="s">
        <v>87</v>
      </c>
      <c r="AY133" s="17" t="s">
        <v>152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93</v>
      </c>
      <c r="BM133" s="237" t="s">
        <v>736</v>
      </c>
    </row>
    <row r="134" spans="1:47" s="2" customFormat="1" ht="12">
      <c r="A134" s="38"/>
      <c r="B134" s="39"/>
      <c r="C134" s="40"/>
      <c r="D134" s="239" t="s">
        <v>160</v>
      </c>
      <c r="E134" s="40"/>
      <c r="F134" s="240" t="s">
        <v>737</v>
      </c>
      <c r="G134" s="40"/>
      <c r="H134" s="40"/>
      <c r="I134" s="241"/>
      <c r="J134" s="40"/>
      <c r="K134" s="40"/>
      <c r="L134" s="44"/>
      <c r="M134" s="242"/>
      <c r="N134" s="24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160</v>
      </c>
      <c r="AU134" s="17" t="s">
        <v>87</v>
      </c>
    </row>
    <row r="135" spans="1:51" s="13" customFormat="1" ht="12">
      <c r="A135" s="13"/>
      <c r="B135" s="244"/>
      <c r="C135" s="245"/>
      <c r="D135" s="246" t="s">
        <v>162</v>
      </c>
      <c r="E135" s="247" t="s">
        <v>1</v>
      </c>
      <c r="F135" s="248" t="s">
        <v>738</v>
      </c>
      <c r="G135" s="245"/>
      <c r="H135" s="249">
        <v>40</v>
      </c>
      <c r="I135" s="250"/>
      <c r="J135" s="245"/>
      <c r="K135" s="245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162</v>
      </c>
      <c r="AU135" s="255" t="s">
        <v>87</v>
      </c>
      <c r="AV135" s="13" t="s">
        <v>87</v>
      </c>
      <c r="AW135" s="13" t="s">
        <v>34</v>
      </c>
      <c r="AX135" s="13" t="s">
        <v>83</v>
      </c>
      <c r="AY135" s="255" t="s">
        <v>152</v>
      </c>
    </row>
    <row r="136" spans="1:65" s="2" customFormat="1" ht="33" customHeight="1">
      <c r="A136" s="38"/>
      <c r="B136" s="39"/>
      <c r="C136" s="226" t="s">
        <v>96</v>
      </c>
      <c r="D136" s="226" t="s">
        <v>154</v>
      </c>
      <c r="E136" s="227" t="s">
        <v>194</v>
      </c>
      <c r="F136" s="228" t="s">
        <v>584</v>
      </c>
      <c r="G136" s="229" t="s">
        <v>180</v>
      </c>
      <c r="H136" s="230">
        <v>72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43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93</v>
      </c>
      <c r="AT136" s="237" t="s">
        <v>154</v>
      </c>
      <c r="AU136" s="237" t="s">
        <v>87</v>
      </c>
      <c r="AY136" s="17" t="s">
        <v>152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93</v>
      </c>
      <c r="BM136" s="237" t="s">
        <v>739</v>
      </c>
    </row>
    <row r="137" spans="1:47" s="2" customFormat="1" ht="12">
      <c r="A137" s="38"/>
      <c r="B137" s="39"/>
      <c r="C137" s="40"/>
      <c r="D137" s="246" t="s">
        <v>197</v>
      </c>
      <c r="E137" s="40"/>
      <c r="F137" s="287" t="s">
        <v>586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197</v>
      </c>
      <c r="AU137" s="17" t="s">
        <v>87</v>
      </c>
    </row>
    <row r="138" spans="1:51" s="13" customFormat="1" ht="12">
      <c r="A138" s="13"/>
      <c r="B138" s="244"/>
      <c r="C138" s="245"/>
      <c r="D138" s="246" t="s">
        <v>162</v>
      </c>
      <c r="E138" s="247" t="s">
        <v>1</v>
      </c>
      <c r="F138" s="248" t="s">
        <v>740</v>
      </c>
      <c r="G138" s="245"/>
      <c r="H138" s="249">
        <v>72</v>
      </c>
      <c r="I138" s="250"/>
      <c r="J138" s="245"/>
      <c r="K138" s="245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162</v>
      </c>
      <c r="AU138" s="255" t="s">
        <v>87</v>
      </c>
      <c r="AV138" s="13" t="s">
        <v>87</v>
      </c>
      <c r="AW138" s="13" t="s">
        <v>34</v>
      </c>
      <c r="AX138" s="13" t="s">
        <v>83</v>
      </c>
      <c r="AY138" s="255" t="s">
        <v>152</v>
      </c>
    </row>
    <row r="139" spans="1:65" s="2" customFormat="1" ht="37.8" customHeight="1">
      <c r="A139" s="38"/>
      <c r="B139" s="39"/>
      <c r="C139" s="226" t="s">
        <v>99</v>
      </c>
      <c r="D139" s="226" t="s">
        <v>154</v>
      </c>
      <c r="E139" s="227" t="s">
        <v>741</v>
      </c>
      <c r="F139" s="228" t="s">
        <v>742</v>
      </c>
      <c r="G139" s="229" t="s">
        <v>722</v>
      </c>
      <c r="H139" s="230">
        <v>0.04</v>
      </c>
      <c r="I139" s="231"/>
      <c r="J139" s="232">
        <f>ROUND(I139*H139,2)</f>
        <v>0</v>
      </c>
      <c r="K139" s="228" t="s">
        <v>158</v>
      </c>
      <c r="L139" s="44"/>
      <c r="M139" s="233" t="s">
        <v>1</v>
      </c>
      <c r="N139" s="234" t="s">
        <v>43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93</v>
      </c>
      <c r="AT139" s="237" t="s">
        <v>154</v>
      </c>
      <c r="AU139" s="237" t="s">
        <v>87</v>
      </c>
      <c r="AY139" s="17" t="s">
        <v>152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93</v>
      </c>
      <c r="BM139" s="237" t="s">
        <v>743</v>
      </c>
    </row>
    <row r="140" spans="1:47" s="2" customFormat="1" ht="12">
      <c r="A140" s="38"/>
      <c r="B140" s="39"/>
      <c r="C140" s="40"/>
      <c r="D140" s="239" t="s">
        <v>160</v>
      </c>
      <c r="E140" s="40"/>
      <c r="F140" s="240" t="s">
        <v>744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160</v>
      </c>
      <c r="AU140" s="17" t="s">
        <v>87</v>
      </c>
    </row>
    <row r="141" spans="1:51" s="13" customFormat="1" ht="12">
      <c r="A141" s="13"/>
      <c r="B141" s="244"/>
      <c r="C141" s="245"/>
      <c r="D141" s="246" t="s">
        <v>162</v>
      </c>
      <c r="E141" s="247" t="s">
        <v>1</v>
      </c>
      <c r="F141" s="248" t="s">
        <v>725</v>
      </c>
      <c r="G141" s="245"/>
      <c r="H141" s="249">
        <v>0.04</v>
      </c>
      <c r="I141" s="250"/>
      <c r="J141" s="245"/>
      <c r="K141" s="245"/>
      <c r="L141" s="251"/>
      <c r="M141" s="292"/>
      <c r="N141" s="293"/>
      <c r="O141" s="293"/>
      <c r="P141" s="293"/>
      <c r="Q141" s="293"/>
      <c r="R141" s="293"/>
      <c r="S141" s="293"/>
      <c r="T141" s="29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162</v>
      </c>
      <c r="AU141" s="255" t="s">
        <v>87</v>
      </c>
      <c r="AV141" s="13" t="s">
        <v>87</v>
      </c>
      <c r="AW141" s="13" t="s">
        <v>34</v>
      </c>
      <c r="AX141" s="13" t="s">
        <v>83</v>
      </c>
      <c r="AY141" s="255" t="s">
        <v>152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67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21:K14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hyperlinks>
    <hyperlink ref="F126" r:id="rId1" display="https://podminky.urs.cz/item/CS_URS_2022_02/111103213"/>
    <hyperlink ref="F129" r:id="rId2" display="https://podminky.urs.cz/item/CS_URS_2022_02/111251102"/>
    <hyperlink ref="F134" r:id="rId3" display="https://podminky.urs.cz/item/CS_URS_2022_02/129253101"/>
    <hyperlink ref="F140" r:id="rId4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Kološ</dc:creator>
  <cp:keywords/>
  <dc:description/>
  <cp:lastModifiedBy>Jakub Kološ</cp:lastModifiedBy>
  <dcterms:created xsi:type="dcterms:W3CDTF">2023-02-15T09:08:58Z</dcterms:created>
  <dcterms:modified xsi:type="dcterms:W3CDTF">2023-02-15T09:09:14Z</dcterms:modified>
  <cp:category/>
  <cp:version/>
  <cp:contentType/>
  <cp:contentStatus/>
</cp:coreProperties>
</file>