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229190001_Zminka, Hostovice, rekonstrukce tělesa náhonu LB, ř. km 8,100-8,150\VZ realizace III\Výkaz výměr\"/>
    </mc:Choice>
  </mc:AlternateContent>
  <bookViews>
    <workbookView xWindow="0" yWindow="0" windowWidth="28800" windowHeight="11685"/>
  </bookViews>
  <sheets>
    <sheet name="Rekapitulace stavby" sheetId="1" r:id="rId1"/>
    <sheet name="1. - SO 01" sheetId="2" r:id="rId2"/>
    <sheet name="VON.01 - Vedlejší a ostat..." sheetId="3" r:id="rId3"/>
    <sheet name="Pokyny pro vyplnění" sheetId="4" r:id="rId4"/>
  </sheets>
  <definedNames>
    <definedName name="_xlnm._FilterDatabase" localSheetId="1" hidden="1">'1. - SO 01'!$C$85:$K$269</definedName>
    <definedName name="_xlnm._FilterDatabase" localSheetId="2" hidden="1">'VON.01 - Vedlejší a ostat...'!$C$83:$K$143</definedName>
    <definedName name="_xlnm.Print_Titles" localSheetId="1">'1. - SO 01'!$85:$85</definedName>
    <definedName name="_xlnm.Print_Titles" localSheetId="0">'Rekapitulace stavby'!$52:$52</definedName>
    <definedName name="_xlnm.Print_Titles" localSheetId="2">'VON.01 - Vedlejší a ostat...'!$83:$83</definedName>
    <definedName name="_xlnm.Print_Area" localSheetId="1">'1. - SO 01'!$C$4:$J$39,'1. - SO 01'!$C$45:$J$67,'1. - SO 01'!$C$73:$K$269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2">'VON.01 - Vedlejší a ostat...'!$C$4:$J$39,'VON.01 - Vedlejší a ostat...'!$C$45:$J$65,'VON.01 - Vedlejší a ostat...'!$C$71:$K$143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42" i="3"/>
  <c r="BH142" i="3"/>
  <c r="BF142" i="3"/>
  <c r="BE142" i="3"/>
  <c r="T142" i="3"/>
  <c r="R142" i="3"/>
  <c r="P142" i="3"/>
  <c r="BI140" i="3"/>
  <c r="BH140" i="3"/>
  <c r="BF140" i="3"/>
  <c r="BE140" i="3"/>
  <c r="T140" i="3"/>
  <c r="R140" i="3"/>
  <c r="P140" i="3"/>
  <c r="BI138" i="3"/>
  <c r="BH138" i="3"/>
  <c r="BF138" i="3"/>
  <c r="BE138" i="3"/>
  <c r="T138" i="3"/>
  <c r="R138" i="3"/>
  <c r="P138" i="3"/>
  <c r="BI136" i="3"/>
  <c r="BH136" i="3"/>
  <c r="BF136" i="3"/>
  <c r="BE136" i="3"/>
  <c r="T136" i="3"/>
  <c r="R136" i="3"/>
  <c r="P136" i="3"/>
  <c r="BI134" i="3"/>
  <c r="BH134" i="3"/>
  <c r="BF134" i="3"/>
  <c r="BE134" i="3"/>
  <c r="T134" i="3"/>
  <c r="R134" i="3"/>
  <c r="P134" i="3"/>
  <c r="BI132" i="3"/>
  <c r="BH132" i="3"/>
  <c r="BF132" i="3"/>
  <c r="BE132" i="3"/>
  <c r="T132" i="3"/>
  <c r="R132" i="3"/>
  <c r="P132" i="3"/>
  <c r="BI129" i="3"/>
  <c r="BH129" i="3"/>
  <c r="BF129" i="3"/>
  <c r="BE129" i="3"/>
  <c r="T129" i="3"/>
  <c r="R129" i="3"/>
  <c r="P129" i="3"/>
  <c r="BI125" i="3"/>
  <c r="BH125" i="3"/>
  <c r="BF125" i="3"/>
  <c r="BE125" i="3"/>
  <c r="T125" i="3"/>
  <c r="R125" i="3"/>
  <c r="P125" i="3"/>
  <c r="BI120" i="3"/>
  <c r="BH120" i="3"/>
  <c r="BF120" i="3"/>
  <c r="BE120" i="3"/>
  <c r="T120" i="3"/>
  <c r="R120" i="3"/>
  <c r="P120" i="3"/>
  <c r="BI118" i="3"/>
  <c r="BH118" i="3"/>
  <c r="BF118" i="3"/>
  <c r="BE118" i="3"/>
  <c r="T118" i="3"/>
  <c r="R118" i="3"/>
  <c r="P118" i="3"/>
  <c r="BI116" i="3"/>
  <c r="BH116" i="3"/>
  <c r="BF116" i="3"/>
  <c r="BE116" i="3"/>
  <c r="T116" i="3"/>
  <c r="R116" i="3"/>
  <c r="P116" i="3"/>
  <c r="BI110" i="3"/>
  <c r="BH110" i="3"/>
  <c r="BF110" i="3"/>
  <c r="BE110" i="3"/>
  <c r="T110" i="3"/>
  <c r="R110" i="3"/>
  <c r="P110" i="3"/>
  <c r="BI105" i="3"/>
  <c r="BH105" i="3"/>
  <c r="BF105" i="3"/>
  <c r="BE105" i="3"/>
  <c r="T105" i="3"/>
  <c r="R105" i="3"/>
  <c r="P105" i="3"/>
  <c r="BI101" i="3"/>
  <c r="BH101" i="3"/>
  <c r="BF101" i="3"/>
  <c r="BE101" i="3"/>
  <c r="T101" i="3"/>
  <c r="R101" i="3"/>
  <c r="P101" i="3"/>
  <c r="BI87" i="3"/>
  <c r="BH87" i="3"/>
  <c r="BF87" i="3"/>
  <c r="BE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55" i="3"/>
  <c r="J17" i="3"/>
  <c r="J12" i="3"/>
  <c r="J78" i="3" s="1"/>
  <c r="E7" i="3"/>
  <c r="E48" i="3" s="1"/>
  <c r="J37" i="2"/>
  <c r="J36" i="2"/>
  <c r="AY55" i="1"/>
  <c r="J35" i="2"/>
  <c r="AX55" i="1" s="1"/>
  <c r="BI267" i="2"/>
  <c r="BH267" i="2"/>
  <c r="BF267" i="2"/>
  <c r="BE267" i="2"/>
  <c r="T267" i="2"/>
  <c r="T266" i="2"/>
  <c r="R267" i="2"/>
  <c r="R266" i="2"/>
  <c r="P267" i="2"/>
  <c r="P266" i="2"/>
  <c r="BI256" i="2"/>
  <c r="BH256" i="2"/>
  <c r="BF256" i="2"/>
  <c r="BE256" i="2"/>
  <c r="T256" i="2"/>
  <c r="R256" i="2"/>
  <c r="P256" i="2"/>
  <c r="BI252" i="2"/>
  <c r="BH252" i="2"/>
  <c r="BF252" i="2"/>
  <c r="BE252" i="2"/>
  <c r="T252" i="2"/>
  <c r="R252" i="2"/>
  <c r="P252" i="2"/>
  <c r="BI249" i="2"/>
  <c r="BH249" i="2"/>
  <c r="BF249" i="2"/>
  <c r="BE249" i="2"/>
  <c r="T249" i="2"/>
  <c r="R249" i="2"/>
  <c r="P249" i="2"/>
  <c r="BI241" i="2"/>
  <c r="BH241" i="2"/>
  <c r="BF241" i="2"/>
  <c r="BE241" i="2"/>
  <c r="T241" i="2"/>
  <c r="R241" i="2"/>
  <c r="P241" i="2"/>
  <c r="BI234" i="2"/>
  <c r="BH234" i="2"/>
  <c r="BF234" i="2"/>
  <c r="BE234" i="2"/>
  <c r="T234" i="2"/>
  <c r="T233" i="2" s="1"/>
  <c r="R234" i="2"/>
  <c r="R233" i="2"/>
  <c r="P234" i="2"/>
  <c r="P233" i="2"/>
  <c r="BI224" i="2"/>
  <c r="BH224" i="2"/>
  <c r="BF224" i="2"/>
  <c r="BE224" i="2"/>
  <c r="T224" i="2"/>
  <c r="T223" i="2"/>
  <c r="R224" i="2"/>
  <c r="R223" i="2"/>
  <c r="P224" i="2"/>
  <c r="P223" i="2"/>
  <c r="BI218" i="2"/>
  <c r="BH218" i="2"/>
  <c r="BF218" i="2"/>
  <c r="BE218" i="2"/>
  <c r="T218" i="2"/>
  <c r="R218" i="2"/>
  <c r="P218" i="2"/>
  <c r="BI213" i="2"/>
  <c r="BH213" i="2"/>
  <c r="BF213" i="2"/>
  <c r="BE213" i="2"/>
  <c r="T213" i="2"/>
  <c r="R213" i="2"/>
  <c r="P213" i="2"/>
  <c r="BI208" i="2"/>
  <c r="BH208" i="2"/>
  <c r="BF208" i="2"/>
  <c r="BE208" i="2"/>
  <c r="T208" i="2"/>
  <c r="R208" i="2"/>
  <c r="P208" i="2"/>
  <c r="BI203" i="2"/>
  <c r="BH203" i="2"/>
  <c r="BF203" i="2"/>
  <c r="BE203" i="2"/>
  <c r="T203" i="2"/>
  <c r="R203" i="2"/>
  <c r="P203" i="2"/>
  <c r="BI198" i="2"/>
  <c r="BH198" i="2"/>
  <c r="BF198" i="2"/>
  <c r="BE198" i="2"/>
  <c r="T198" i="2"/>
  <c r="R198" i="2"/>
  <c r="P198" i="2"/>
  <c r="BI194" i="2"/>
  <c r="BH194" i="2"/>
  <c r="BF194" i="2"/>
  <c r="BE194" i="2"/>
  <c r="T194" i="2"/>
  <c r="R194" i="2"/>
  <c r="P194" i="2"/>
  <c r="BI189" i="2"/>
  <c r="BH189" i="2"/>
  <c r="BF189" i="2"/>
  <c r="BE189" i="2"/>
  <c r="T189" i="2"/>
  <c r="R189" i="2"/>
  <c r="P189" i="2"/>
  <c r="BI184" i="2"/>
  <c r="BH184" i="2"/>
  <c r="BF184" i="2"/>
  <c r="BE184" i="2"/>
  <c r="T184" i="2"/>
  <c r="R184" i="2"/>
  <c r="P184" i="2"/>
  <c r="BI179" i="2"/>
  <c r="BH179" i="2"/>
  <c r="BF179" i="2"/>
  <c r="BE179" i="2"/>
  <c r="T179" i="2"/>
  <c r="R179" i="2"/>
  <c r="P179" i="2"/>
  <c r="BI173" i="2"/>
  <c r="BH173" i="2"/>
  <c r="BF173" i="2"/>
  <c r="BE173" i="2"/>
  <c r="T173" i="2"/>
  <c r="R173" i="2"/>
  <c r="P173" i="2"/>
  <c r="BI160" i="2"/>
  <c r="BH160" i="2"/>
  <c r="BF160" i="2"/>
  <c r="BE160" i="2"/>
  <c r="T160" i="2"/>
  <c r="R160" i="2"/>
  <c r="P160" i="2"/>
  <c r="BI151" i="2"/>
  <c r="BH151" i="2"/>
  <c r="BF151" i="2"/>
  <c r="BE151" i="2"/>
  <c r="T151" i="2"/>
  <c r="R151" i="2"/>
  <c r="P151" i="2"/>
  <c r="BI146" i="2"/>
  <c r="BH146" i="2"/>
  <c r="BF146" i="2"/>
  <c r="BE146" i="2"/>
  <c r="T146" i="2"/>
  <c r="R146" i="2"/>
  <c r="P146" i="2"/>
  <c r="BI141" i="2"/>
  <c r="BH141" i="2"/>
  <c r="BF141" i="2"/>
  <c r="BE141" i="2"/>
  <c r="T141" i="2"/>
  <c r="R141" i="2"/>
  <c r="P141" i="2"/>
  <c r="BI136" i="2"/>
  <c r="BH136" i="2"/>
  <c r="BF136" i="2"/>
  <c r="BE136" i="2"/>
  <c r="T136" i="2"/>
  <c r="R136" i="2"/>
  <c r="P136" i="2"/>
  <c r="BI131" i="2"/>
  <c r="BH131" i="2"/>
  <c r="BF131" i="2"/>
  <c r="BE131" i="2"/>
  <c r="T131" i="2"/>
  <c r="R131" i="2"/>
  <c r="P131" i="2"/>
  <c r="BI123" i="2"/>
  <c r="BH123" i="2"/>
  <c r="BF123" i="2"/>
  <c r="BE123" i="2"/>
  <c r="T123" i="2"/>
  <c r="R123" i="2"/>
  <c r="P123" i="2"/>
  <c r="BI118" i="2"/>
  <c r="BH118" i="2"/>
  <c r="BF118" i="2"/>
  <c r="BE118" i="2"/>
  <c r="T118" i="2"/>
  <c r="R118" i="2"/>
  <c r="P118" i="2"/>
  <c r="BI114" i="2"/>
  <c r="BH114" i="2"/>
  <c r="BF114" i="2"/>
  <c r="BE114" i="2"/>
  <c r="T114" i="2"/>
  <c r="R114" i="2"/>
  <c r="P114" i="2"/>
  <c r="BI110" i="2"/>
  <c r="BH110" i="2"/>
  <c r="BF110" i="2"/>
  <c r="BE110" i="2"/>
  <c r="T110" i="2"/>
  <c r="R110" i="2"/>
  <c r="P110" i="2"/>
  <c r="BI105" i="2"/>
  <c r="BH105" i="2"/>
  <c r="BF105" i="2"/>
  <c r="BE105" i="2"/>
  <c r="T105" i="2"/>
  <c r="R105" i="2"/>
  <c r="P105" i="2"/>
  <c r="BI101" i="2"/>
  <c r="BH101" i="2"/>
  <c r="BF101" i="2"/>
  <c r="BE101" i="2"/>
  <c r="T101" i="2"/>
  <c r="R101" i="2"/>
  <c r="P101" i="2"/>
  <c r="BI96" i="2"/>
  <c r="BH96" i="2"/>
  <c r="BF96" i="2"/>
  <c r="BE96" i="2"/>
  <c r="T96" i="2"/>
  <c r="R96" i="2"/>
  <c r="P96" i="2"/>
  <c r="BI91" i="2"/>
  <c r="BH91" i="2"/>
  <c r="BF91" i="2"/>
  <c r="BE91" i="2"/>
  <c r="T91" i="2"/>
  <c r="R91" i="2"/>
  <c r="P91" i="2"/>
  <c r="BI89" i="2"/>
  <c r="BH89" i="2"/>
  <c r="BF89" i="2"/>
  <c r="BE89" i="2"/>
  <c r="T89" i="2"/>
  <c r="R89" i="2"/>
  <c r="P89" i="2"/>
  <c r="J83" i="2"/>
  <c r="J82" i="2"/>
  <c r="F82" i="2"/>
  <c r="F80" i="2"/>
  <c r="E78" i="2"/>
  <c r="J55" i="2"/>
  <c r="J54" i="2"/>
  <c r="F54" i="2"/>
  <c r="F52" i="2"/>
  <c r="E50" i="2"/>
  <c r="J18" i="2"/>
  <c r="E18" i="2"/>
  <c r="F55" i="2"/>
  <c r="J17" i="2"/>
  <c r="J12" i="2"/>
  <c r="J80" i="2" s="1"/>
  <c r="E7" i="2"/>
  <c r="E76" i="2" s="1"/>
  <c r="L50" i="1"/>
  <c r="AM50" i="1"/>
  <c r="AM49" i="1"/>
  <c r="L49" i="1"/>
  <c r="AM47" i="1"/>
  <c r="L47" i="1"/>
  <c r="L45" i="1"/>
  <c r="L44" i="1"/>
  <c r="J123" i="2"/>
  <c r="AS54" i="1"/>
  <c r="BK252" i="2"/>
  <c r="J160" i="2"/>
  <c r="BK138" i="3"/>
  <c r="BK87" i="3"/>
  <c r="J134" i="3"/>
  <c r="J249" i="2"/>
  <c r="BK189" i="2"/>
  <c r="BK208" i="2"/>
  <c r="BK118" i="2"/>
  <c r="BK179" i="2"/>
  <c r="J142" i="3"/>
  <c r="J120" i="3"/>
  <c r="J125" i="3"/>
  <c r="BK218" i="2"/>
  <c r="BK89" i="2"/>
  <c r="J267" i="2"/>
  <c r="BK136" i="2"/>
  <c r="J213" i="2"/>
  <c r="J110" i="2"/>
  <c r="BK125" i="3"/>
  <c r="J136" i="3"/>
  <c r="J138" i="3"/>
  <c r="BK213" i="2"/>
  <c r="J105" i="2"/>
  <c r="J218" i="2"/>
  <c r="BK151" i="2"/>
  <c r="J208" i="2"/>
  <c r="BK123" i="2"/>
  <c r="BK118" i="3"/>
  <c r="J129" i="3"/>
  <c r="BK203" i="2"/>
  <c r="BK96" i="2"/>
  <c r="BK241" i="2"/>
  <c r="BK249" i="2"/>
  <c r="J146" i="2"/>
  <c r="BK132" i="3"/>
  <c r="J101" i="3"/>
  <c r="BK101" i="3"/>
  <c r="BK141" i="2"/>
  <c r="J151" i="2"/>
  <c r="J189" i="2"/>
  <c r="J101" i="2"/>
  <c r="J198" i="2"/>
  <c r="BK105" i="3"/>
  <c r="J132" i="3"/>
  <c r="J234" i="2"/>
  <c r="J252" i="2"/>
  <c r="J131" i="2"/>
  <c r="BK234" i="2"/>
  <c r="J91" i="2"/>
  <c r="BK142" i="3"/>
  <c r="J105" i="3"/>
  <c r="BK184" i="2"/>
  <c r="J141" i="2"/>
  <c r="J179" i="2"/>
  <c r="BK267" i="2"/>
  <c r="J203" i="2"/>
  <c r="BK101" i="2"/>
  <c r="BK134" i="3"/>
  <c r="BK116" i="3"/>
  <c r="BK256" i="2"/>
  <c r="BK110" i="2"/>
  <c r="J114" i="2"/>
  <c r="BK173" i="2"/>
  <c r="J256" i="2"/>
  <c r="J173" i="2"/>
  <c r="J96" i="2"/>
  <c r="BK136" i="3"/>
  <c r="J110" i="3"/>
  <c r="J194" i="2"/>
  <c r="BK131" i="2"/>
  <c r="J184" i="2"/>
  <c r="BK91" i="2"/>
  <c r="BK194" i="2"/>
  <c r="BK105" i="2"/>
  <c r="BK120" i="3"/>
  <c r="BK129" i="3"/>
  <c r="BK114" i="2"/>
  <c r="J89" i="2"/>
  <c r="BK146" i="2"/>
  <c r="BK224" i="2"/>
  <c r="J118" i="2"/>
  <c r="J116" i="3"/>
  <c r="J118" i="3"/>
  <c r="J140" i="3"/>
  <c r="BK198" i="2"/>
  <c r="BK160" i="2"/>
  <c r="J224" i="2"/>
  <c r="J241" i="2"/>
  <c r="J136" i="2"/>
  <c r="BK140" i="3"/>
  <c r="BK110" i="3"/>
  <c r="J87" i="3"/>
  <c r="BK178" i="2" l="1"/>
  <c r="J178" i="2" s="1"/>
  <c r="J62" i="2" s="1"/>
  <c r="BK240" i="2"/>
  <c r="J240" i="2" s="1"/>
  <c r="J65" i="2" s="1"/>
  <c r="R86" i="3"/>
  <c r="R115" i="3"/>
  <c r="BK131" i="3"/>
  <c r="J131" i="3" s="1"/>
  <c r="J64" i="3" s="1"/>
  <c r="P178" i="2"/>
  <c r="P88" i="2" s="1"/>
  <c r="P87" i="2" s="1"/>
  <c r="P86" i="2" s="1"/>
  <c r="AU55" i="1" s="1"/>
  <c r="P240" i="2"/>
  <c r="BK86" i="3"/>
  <c r="BK115" i="3"/>
  <c r="J115" i="3"/>
  <c r="J62" i="3" s="1"/>
  <c r="P124" i="3"/>
  <c r="P131" i="3"/>
  <c r="R178" i="2"/>
  <c r="R88" i="2" s="1"/>
  <c r="R87" i="2" s="1"/>
  <c r="R86" i="2" s="1"/>
  <c r="R240" i="2"/>
  <c r="T86" i="3"/>
  <c r="T115" i="3"/>
  <c r="R124" i="3"/>
  <c r="T131" i="3"/>
  <c r="T178" i="2"/>
  <c r="T88" i="2" s="1"/>
  <c r="T87" i="2" s="1"/>
  <c r="T86" i="2" s="1"/>
  <c r="T240" i="2"/>
  <c r="P86" i="3"/>
  <c r="P115" i="3"/>
  <c r="BK124" i="3"/>
  <c r="J124" i="3" s="1"/>
  <c r="J63" i="3" s="1"/>
  <c r="T124" i="3"/>
  <c r="R131" i="3"/>
  <c r="BK223" i="2"/>
  <c r="J223" i="2" s="1"/>
  <c r="J63" i="2" s="1"/>
  <c r="BK233" i="2"/>
  <c r="J233" i="2" s="1"/>
  <c r="J64" i="2" s="1"/>
  <c r="BK266" i="2"/>
  <c r="J266" i="2"/>
  <c r="J66" i="2" s="1"/>
  <c r="BK88" i="2"/>
  <c r="J88" i="2"/>
  <c r="J61" i="2"/>
  <c r="J52" i="3"/>
  <c r="E74" i="3"/>
  <c r="F81" i="3"/>
  <c r="BG87" i="3"/>
  <c r="BG125" i="3"/>
  <c r="BG136" i="3"/>
  <c r="BG110" i="3"/>
  <c r="BG132" i="3"/>
  <c r="BG140" i="3"/>
  <c r="BG105" i="3"/>
  <c r="BG118" i="3"/>
  <c r="BG129" i="3"/>
  <c r="BG134" i="3"/>
  <c r="BG142" i="3"/>
  <c r="BG101" i="3"/>
  <c r="BG116" i="3"/>
  <c r="BG120" i="3"/>
  <c r="BG138" i="3"/>
  <c r="E48" i="2"/>
  <c r="J52" i="2"/>
  <c r="BG101" i="2"/>
  <c r="BG114" i="2"/>
  <c r="BG118" i="2"/>
  <c r="BG151" i="2"/>
  <c r="BG189" i="2"/>
  <c r="BG198" i="2"/>
  <c r="BG203" i="2"/>
  <c r="BG208" i="2"/>
  <c r="BG267" i="2"/>
  <c r="F83" i="2"/>
  <c r="BG89" i="2"/>
  <c r="BG91" i="2"/>
  <c r="BG105" i="2"/>
  <c r="BG131" i="2"/>
  <c r="BG141" i="2"/>
  <c r="BG146" i="2"/>
  <c r="BG160" i="2"/>
  <c r="BG184" i="2"/>
  <c r="BG213" i="2"/>
  <c r="BG234" i="2"/>
  <c r="BG249" i="2"/>
  <c r="BG256" i="2"/>
  <c r="BG96" i="2"/>
  <c r="BG123" i="2"/>
  <c r="BG173" i="2"/>
  <c r="BG179" i="2"/>
  <c r="BG110" i="2"/>
  <c r="BG136" i="2"/>
  <c r="BG194" i="2"/>
  <c r="BG218" i="2"/>
  <c r="BG224" i="2"/>
  <c r="BG241" i="2"/>
  <c r="BG252" i="2"/>
  <c r="F36" i="3"/>
  <c r="BC56" i="1"/>
  <c r="F37" i="2"/>
  <c r="BD55" i="1" s="1"/>
  <c r="J34" i="3"/>
  <c r="AW56" i="1"/>
  <c r="F33" i="2"/>
  <c r="AZ55" i="1" s="1"/>
  <c r="F34" i="3"/>
  <c r="BA56" i="1"/>
  <c r="J34" i="2"/>
  <c r="AW55" i="1" s="1"/>
  <c r="F34" i="2"/>
  <c r="BA55" i="1"/>
  <c r="J33" i="2"/>
  <c r="AV55" i="1" s="1"/>
  <c r="F37" i="3"/>
  <c r="BD56" i="1"/>
  <c r="F33" i="3"/>
  <c r="AZ56" i="1" s="1"/>
  <c r="J33" i="3"/>
  <c r="AV56" i="1"/>
  <c r="F36" i="2"/>
  <c r="BC55" i="1" s="1"/>
  <c r="P85" i="3" l="1"/>
  <c r="P84" i="3"/>
  <c r="AU56" i="1"/>
  <c r="AU54" i="1" s="1"/>
  <c r="BK85" i="3"/>
  <c r="J85" i="3" s="1"/>
  <c r="J60" i="3" s="1"/>
  <c r="R85" i="3"/>
  <c r="R84" i="3"/>
  <c r="T85" i="3"/>
  <c r="T84" i="3"/>
  <c r="J86" i="3"/>
  <c r="J61" i="3"/>
  <c r="BK87" i="2"/>
  <c r="J87" i="2"/>
  <c r="J60" i="2"/>
  <c r="BC54" i="1"/>
  <c r="W32" i="1" s="1"/>
  <c r="AT55" i="1"/>
  <c r="F35" i="3"/>
  <c r="BB56" i="1" s="1"/>
  <c r="BA54" i="1"/>
  <c r="W30" i="1"/>
  <c r="AZ54" i="1"/>
  <c r="W29" i="1" s="1"/>
  <c r="BD54" i="1"/>
  <c r="W33" i="1"/>
  <c r="F35" i="2"/>
  <c r="BB55" i="1" s="1"/>
  <c r="AT56" i="1"/>
  <c r="BK84" i="3" l="1"/>
  <c r="J84" i="3"/>
  <c r="J59" i="3"/>
  <c r="BK86" i="2"/>
  <c r="J86" i="2" s="1"/>
  <c r="J59" i="2" s="1"/>
  <c r="AY54" i="1"/>
  <c r="AV54" i="1"/>
  <c r="AK29" i="1" s="1"/>
  <c r="AW54" i="1"/>
  <c r="AK30" i="1"/>
  <c r="BB54" i="1"/>
  <c r="W31" i="1" s="1"/>
  <c r="J30" i="2" l="1"/>
  <c r="AG55" i="1"/>
  <c r="J30" i="3"/>
  <c r="AG56" i="1"/>
  <c r="AX54" i="1"/>
  <c r="AT54" i="1"/>
  <c r="AN55" i="1" l="1"/>
  <c r="J39" i="3"/>
  <c r="J39" i="2"/>
  <c r="AN56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<sst xmlns="http://schemas.openxmlformats.org/spreadsheetml/2006/main" count="3018" uniqueCount="648">
  <si>
    <t>Export Komplet</t>
  </si>
  <si>
    <t>VZ</t>
  </si>
  <si>
    <t>2.0</t>
  </si>
  <si>
    <t>ZAMOK</t>
  </si>
  <si>
    <t>False</t>
  </si>
  <si>
    <t>{de7b5669-b97d-4844-8479-af17709aa7da}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</si>
  <si>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</si>
  <si>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</si>
  <si>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</si>
  <si>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</si>
  <si>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</si>
  <si>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</si>
  <si>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</si>
  <si>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</si>
  <si>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3566vvCU2022-II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</si>
  <si>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</si>
  <si>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</si>
  <si>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Zmínka, Hostovice, rekonstrukce tělesa náhonu, LB, ř. km 8,100 - 8,150</t>
  </si>
  <si>
    <t>KSO:</t>
  </si>
  <si>
    <t>833 2</t>
  </si>
  <si>
    <t>CC-CZ:</t>
  </si>
  <si>
    <t>215</t>
  </si>
  <si>
    <t>Místo:</t>
  </si>
  <si>
    <t>Hostovice</t>
  </si>
  <si>
    <t>Datum:</t>
  </si>
  <si>
    <t>11. 11. 2022</t>
  </si>
  <si>
    <t>Zadavatel:</t>
  </si>
  <si>
    <t>IČ:</t>
  </si>
  <si>
    <t/>
  </si>
  <si>
    <t>Povodí Labe, státní podnik, Pardubice</t>
  </si>
  <si>
    <t>DIČ:</t>
  </si>
  <si>
    <t>Uchazeč:</t>
  </si>
  <si>
    <t>Vyplň údaj</t>
  </si>
  <si>
    <t>Projektant:</t>
  </si>
  <si>
    <t>Povodí Labe, státní podnik, OIČ, Hradec Králové</t>
  </si>
  <si>
    <t>True</t>
  </si>
  <si>
    <t>Zpracovatel:</t>
  </si>
  <si>
    <t>Ing. Eva Morkesová</t>
  </si>
  <si>
    <t>Poznámka:</t>
  </si>
  <si>
    <t>Soupis prací je sestaven s využitím Cenové soustavyCU 2022/II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</si>
  <si>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</si>
  <si>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</si>
  <si>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</si>
  <si>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</si>
  <si>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</si>
  <si>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</si>
  <si>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</si>
  <si>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</si>
  <si>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</si>
  <si>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</si>
  <si>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</si>
  <si>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</si>
  <si>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</si>
  <si>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</si>
  <si>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</si>
  <si>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</si>
  <si>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</si>
  <si>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</si>
  <si>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</si>
  <si>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</si>
  <si>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</si>
  <si>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</si>
  <si>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</si>
  <si>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</si>
  <si>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</si>
  <si>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</si>
  <si>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</si>
  <si>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</si>
  <si>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</si>
  <si>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</si>
  <si>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</si>
  <si>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</si>
  <si>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</si>
  <si>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</si>
  <si>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</si>
  <si>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</si>
  <si>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</si>
  <si>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</si>
  <si>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</si>
  <si>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</si>
  <si>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SO 01</t>
  </si>
  <si>
    <t>STA</t>
  </si>
  <si>
    <t>1</t>
  </si>
  <si>
    <t>{15ccaa58-e0f1-4209-acd4-f302915abfce}</t>
  </si>
  <si>
    <t>2</t>
  </si>
  <si>
    <t>VON.01</t>
  </si>
  <si>
    <t>Vedlejší a ostatní náklady</t>
  </si>
  <si>
    <t>VON</t>
  </si>
  <si>
    <t>{40554271-8fd4-4d36-a2d8-323de075843c}</t>
  </si>
  <si>
    <t>KRYCÍ LIST SOUPISU PRACÍ</t>
  </si>
  <si>
    <t>Objekt:</t>
  </si>
  <si>
    <t>1. - SO 01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</si>
  <si>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</si>
  <si>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</si>
  <si>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</si>
  <si>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</si>
  <si>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</si>
  <si>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</si>
  <si>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18 - Zemní práce - povrchové úpravy terénu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</si>
  <si>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</si>
  <si>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</si>
  <si>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</si>
  <si>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</si>
  <si>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</si>
  <si>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</si>
  <si>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</si>
  <si>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</si>
  <si>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</si>
  <si>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</si>
  <si>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</si>
  <si>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</si>
  <si>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</si>
  <si>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</si>
  <si>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</si>
  <si>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</si>
  <si>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</si>
  <si>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</si>
  <si>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</si>
  <si>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</si>
  <si>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</si>
  <si>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</si>
  <si>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11111131R</t>
  </si>
  <si>
    <t xml:space="preserve">Likvidace travního a náletového porostu </t>
  </si>
  <si>
    <t>m2</t>
  </si>
  <si>
    <t>4</t>
  </si>
  <si>
    <t>-918876910</t>
  </si>
  <si>
    <t>PP</t>
  </si>
  <si>
    <t>111251202</t>
  </si>
  <si>
    <t>Odstranění křovin a stromů průměru kmene do 100 mm i s kořeny sklonu terénu přes 1:5 z celkové plochy přes 100 do 500 m2 strojně</t>
  </si>
  <si>
    <t>CS ÚRS 2022 02</t>
  </si>
  <si>
    <t>2104191614</t>
  </si>
  <si>
    <t>Odstranění křovin a stromů s odstraněním kořenů strojně průměru kmene do 100 mm v rovině nebo ve svahu sklonu terénu přes 1:5, při celkové ploše přes 100 do 500 m2</t>
  </si>
  <si>
    <t>Online PSC</t>
  </si>
  <si>
    <t>https://podminky.urs.cz/item/CS_URS_2022_02/111251202</t>
  </si>
  <si>
    <t>VV</t>
  </si>
  <si>
    <t>"odstranění divokého porostu, viz příloha B."</t>
  </si>
  <si>
    <t>180,0</t>
  </si>
  <si>
    <t>3</t>
  </si>
  <si>
    <t>112155315</t>
  </si>
  <si>
    <t>Štěpkování keřového porostu hustého s naložením</t>
  </si>
  <si>
    <t>-2011306720</t>
  </si>
  <si>
    <t>Štěpkování s naložením na dopravní prostředek a odvozem do 20 km keřového porostu hustého</t>
  </si>
  <si>
    <t>https://podminky.urs.cz/item/CS_URS_2022_02/112155315</t>
  </si>
  <si>
    <t>"odstraněné keře"</t>
  </si>
  <si>
    <t>112201152</t>
  </si>
  <si>
    <t>Odstranění pařezů D přes 0,2 do 0,3 m ve svahu přes 1:2 do 1:1 s odklizením do 20 m a zasypáním jámy</t>
  </si>
  <si>
    <t>kus</t>
  </si>
  <si>
    <t>1040236876</t>
  </si>
  <si>
    <t>Odstranění pařezu na svahu přes 1:2 do 1:1 o průměru pařezu na řezné ploše přes 200 do 300 mm</t>
  </si>
  <si>
    <t>"stávající pařezy, 15 ks, viz příloha B."</t>
  </si>
  <si>
    <t>5</t>
  </si>
  <si>
    <t>112201154</t>
  </si>
  <si>
    <t>Odstranění pařezů D přes 0,4 do 0,5 m ve svahu přes 1:2 do 1:1 s odklizením do 20 m a zasypáním jámy</t>
  </si>
  <si>
    <t>-219998706</t>
  </si>
  <si>
    <t>Odstranění pařezu na svahu přes 1:2 do 1:1 o průměru pařezu na řezné ploše přes 400 do 500 mm</t>
  </si>
  <si>
    <t>"viz příloha B."</t>
  </si>
  <si>
    <t>"stávající pařezy, 15 ks"</t>
  </si>
  <si>
    <t>6</t>
  </si>
  <si>
    <t>112201156</t>
  </si>
  <si>
    <t>Odstranění pařezů D přes 0,6 do 0,7 m ve svahu přes 1:2 do 1:1 s odklizením do 20 m a zasypáním jámy</t>
  </si>
  <si>
    <t>307467529</t>
  </si>
  <si>
    <t>Odstranění pařezu na svahu přes 1:2 do 1:1 o průměru pařezu na řezné ploše přes 600 do 700 mm</t>
  </si>
  <si>
    <t>"stávající pařezy, 10 ks, viz příloha B."</t>
  </si>
  <si>
    <t>10</t>
  </si>
  <si>
    <t>7</t>
  </si>
  <si>
    <t>112201158</t>
  </si>
  <si>
    <t>Odstranění pařezů D přes 0,8 do 0,9 m ve svahu přes 1:2 do 1:1 s odklizením do 20 m a zasypáním jámy</t>
  </si>
  <si>
    <t>-1848065819</t>
  </si>
  <si>
    <t>Odstranění pařezu na svahu přes 1:2 do 1:1 o průměru pařezu na řezné ploše přes 800 do 900 mm</t>
  </si>
  <si>
    <t>"stávající pařezy, 5 ks, viz příloha B."</t>
  </si>
  <si>
    <t>8</t>
  </si>
  <si>
    <t>121101201</t>
  </si>
  <si>
    <t>Odstranění lesní hrabanky</t>
  </si>
  <si>
    <t>-329900556</t>
  </si>
  <si>
    <t>Odstranění lesní hrabanky pro jakoukoliv tloušťku vrstvy</t>
  </si>
  <si>
    <t>https://podminky.urs.cz/item/CS_URS_2022_02/121101201</t>
  </si>
  <si>
    <t>"vzdušný líc hrázky v tl. 150 mm, výkaz, viz příloha B., C.3, D.3"</t>
  </si>
  <si>
    <t>120,55/0,15</t>
  </si>
  <si>
    <t>9</t>
  </si>
  <si>
    <t>15311111R</t>
  </si>
  <si>
    <t xml:space="preserve">Příčné řezání ocelových zaberaněných štětovnic z terénu </t>
  </si>
  <si>
    <t>m</t>
  </si>
  <si>
    <t>369192917</t>
  </si>
  <si>
    <t xml:space="preserve">Úprava ocelových štětovnic pro štětové stěny řezání z terénu, štětovnic zaberaněných příčné </t>
  </si>
  <si>
    <t>"viz příloha B., C.3, D.3"</t>
  </si>
  <si>
    <t>"řezání stávajících štětovnic"</t>
  </si>
  <si>
    <t>13,0</t>
  </si>
  <si>
    <t>"řezání nově zaražených štětovnic"</t>
  </si>
  <si>
    <t>(35,0+1,2)+11,0</t>
  </si>
  <si>
    <t>Součet</t>
  </si>
  <si>
    <t>153112115</t>
  </si>
  <si>
    <t>Nastražení ocelových štětovnic dl do 10 m ve stísněných podmínkách z terénu</t>
  </si>
  <si>
    <t>-1961829093</t>
  </si>
  <si>
    <t>Zřízení beraněných stěn z ocelových štětovnic z terénu nastražení štětovnic ve stísněných podmínkách, délky do 10 m</t>
  </si>
  <si>
    <t>https://podminky.urs.cz/item/CS_URS_2022_02/153112115</t>
  </si>
  <si>
    <t>"těsnicí clona zemní hrázky ze štětovnic ve ztížených podmínkách, viz příloha B., C.3, D.2, D.3"</t>
  </si>
  <si>
    <t>((35,0+1,2)+11,0)*4,0</t>
  </si>
  <si>
    <t>11</t>
  </si>
  <si>
    <t>153112131</t>
  </si>
  <si>
    <t>Zaberanění ocelových štětovnic na dl do 4 m ve stísněných podmínkách z terénu</t>
  </si>
  <si>
    <t>-1512705428</t>
  </si>
  <si>
    <t>Zřízení beraněných stěn z ocelových štětovnic z terénu zaberanění štětovnic ve stísněných podmínkách, délky do 4 m</t>
  </si>
  <si>
    <t>https://podminky.urs.cz/item/CS_URS_2022_02/153112131</t>
  </si>
  <si>
    <t>((35,0+1,2)+11,0)*3,90</t>
  </si>
  <si>
    <t>12</t>
  </si>
  <si>
    <t>M</t>
  </si>
  <si>
    <t>1592R</t>
  </si>
  <si>
    <t>štětovnice</t>
  </si>
  <si>
    <t>2068399864</t>
  </si>
  <si>
    <t>"výkaz, viz příloha B., C.3, D.2, D.3"</t>
  </si>
  <si>
    <t>"dodávka štětovnic, včetně dopravy, dle specifikace z TZ (viz příloha D.1.1.1.3), včetně ztratného"</t>
  </si>
  <si>
    <t>188,80</t>
  </si>
  <si>
    <t>13</t>
  </si>
  <si>
    <t>153113111</t>
  </si>
  <si>
    <t>Vytažení ocelových štětovnic dl do 12 m zaberaněných do hl 4 m z terénu ve standardnich podmínkách</t>
  </si>
  <si>
    <t>-1684130060</t>
  </si>
  <si>
    <t>Vytažení stěn z ocelových štětovnic zaberaněných z terénu délky do 12 m ve standardních podmínkách, zaberaněných na hloubku do 4 m</t>
  </si>
  <si>
    <t>https://podminky.urs.cz/item/CS_URS_2022_02/153113111</t>
  </si>
  <si>
    <t>"demolice stávajících stěn z prvků UNION, viz příloha B., C.3, D.2, D.3"</t>
  </si>
  <si>
    <t>2*7,5*3,0</t>
  </si>
  <si>
    <t>14</t>
  </si>
  <si>
    <t>171103101</t>
  </si>
  <si>
    <t>Zemní hrázky melioračních kanálů z horniny třídy těžitelnosti I a II skupiny 1 až 4</t>
  </si>
  <si>
    <t>m3</t>
  </si>
  <si>
    <t>910537181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</si>
  <si>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</si>
  <si>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https://podminky.urs.cz/item/CS_URS_2022_02/171103101</t>
  </si>
  <si>
    <t>"viz příloha B., D.3"</t>
  </si>
  <si>
    <t>"pro dotěsnění návodního líce"</t>
  </si>
  <si>
    <t>50,20</t>
  </si>
  <si>
    <t>"pro navýšení vzdušného líce a koruny hráze"</t>
  </si>
  <si>
    <t>315,15</t>
  </si>
  <si>
    <t>10364100R</t>
  </si>
  <si>
    <t xml:space="preserve">zemina pro terénní úpravy </t>
  </si>
  <si>
    <t>-976275062</t>
  </si>
  <si>
    <t>zemina pro terénní úpravy</t>
  </si>
  <si>
    <t>dodávka včetně dopravy</t>
  </si>
  <si>
    <t>"pro zásyp jam po pařezech"</t>
  </si>
  <si>
    <t>15*0,10</t>
  </si>
  <si>
    <t>15*0,20</t>
  </si>
  <si>
    <t>10*0,60</t>
  </si>
  <si>
    <t>5*1,0</t>
  </si>
  <si>
    <t>Mezisoučet</t>
  </si>
  <si>
    <t>16</t>
  </si>
  <si>
    <t>103011R</t>
  </si>
  <si>
    <t>zemina se střední plasticitou</t>
  </si>
  <si>
    <t>1910742558</t>
  </si>
  <si>
    <t>"pro dotěsnění návodního líce, viz příloha B., D.3"</t>
  </si>
  <si>
    <t>18</t>
  </si>
  <si>
    <t>Zemní práce - povrchové úpravy terénu</t>
  </si>
  <si>
    <t>17</t>
  </si>
  <si>
    <t>181111111</t>
  </si>
  <si>
    <t>Plošná úprava terénu do 500 m2 zemina skupiny 1 až 4 nerovnosti přes 50 do 100 mm v rovinně a svahu do 1:5</t>
  </si>
  <si>
    <t>1349293012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</si>
  <si>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</si>
  <si>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https://podminky.urs.cz/item/CS_URS_2022_02/181111111</t>
  </si>
  <si>
    <t>"příjezd, výkaz, viz příloha D.1, C.3, D.3"</t>
  </si>
  <si>
    <t>(530,0+100,0)*3,5</t>
  </si>
  <si>
    <t>181411161</t>
  </si>
  <si>
    <t>Založení trávníku zatravňovací textilií včetně textilie pl do 1000 m2 v rovině a ve svahu do 1:5</t>
  </si>
  <si>
    <t>1353936482</t>
  </si>
  <si>
    <t>Založení trávníku na půdě předem připravené plochy do 1000 m2 zatravňovací textilií v rovině nebo na svahu do 1:5</t>
  </si>
  <si>
    <t>https://podminky.urs.cz/item/CS_URS_2022_02/181411161</t>
  </si>
  <si>
    <t>"koruna hráze, výkaz, viz příloha D.1, C.3, D.3"</t>
  </si>
  <si>
    <t>120,0</t>
  </si>
  <si>
    <t>19</t>
  </si>
  <si>
    <t>181411163</t>
  </si>
  <si>
    <t>Založení trávníku zatravňovací textilií včetně textilie pl do 1000 m2 ve svahu přes 1:2 do 1:1</t>
  </si>
  <si>
    <t>1081604252</t>
  </si>
  <si>
    <t>Založení trávníku na půdě předem připravené plochy do 1000 m2 zatravňovací textilií na svahu přes 1:2 do 1:1</t>
  </si>
  <si>
    <t>https://podminky.urs.cz/item/CS_URS_2022_02/181411163</t>
  </si>
  <si>
    <t>"svahy hráze (odpočet osetí v rovině), výkaz, viz příloha D.1, C.3, D.3"</t>
  </si>
  <si>
    <t>861,65-120,0</t>
  </si>
  <si>
    <t>20</t>
  </si>
  <si>
    <t>61894013</t>
  </si>
  <si>
    <t>síť protierozní z kokosových vláken 700g/m2</t>
  </si>
  <si>
    <t>849998904</t>
  </si>
  <si>
    <t>"pro založení trávníku zatravňovací textilií ve svahu, výkaz, viz příloha D.1, C.3, D.3"</t>
  </si>
  <si>
    <t>972,60</t>
  </si>
  <si>
    <t>00572470R</t>
  </si>
  <si>
    <t>osivo směs travní protierozní</t>
  </si>
  <si>
    <t>kg</t>
  </si>
  <si>
    <t>324895722</t>
  </si>
  <si>
    <t>"viz pol. založení trávníku, viz příloha D.1, C.3, D.3"</t>
  </si>
  <si>
    <t>120,0+741,65</t>
  </si>
  <si>
    <t>861,65*0,03 'Přepočtené koeficientem množství</t>
  </si>
  <si>
    <t>22</t>
  </si>
  <si>
    <t>181451121</t>
  </si>
  <si>
    <t>Založení lučního trávníku výsevem pl přes 1000 m2 v rovině a ve svahu do 1:5</t>
  </si>
  <si>
    <t>1118880341</t>
  </si>
  <si>
    <t>Založení trávníku na půdě předem připravené plochy přes 1000 m2 výsevem včetně utažení lučního v rovině nebo na svahu do 1:5</t>
  </si>
  <si>
    <t>https://podminky.urs.cz/item/CS_URS_2022_02/181451121</t>
  </si>
  <si>
    <t>"příjezd, výkaz, viz příloha B., C.3, D.1"</t>
  </si>
  <si>
    <t>23</t>
  </si>
  <si>
    <t>00572470</t>
  </si>
  <si>
    <t>osivo směs travní univerzál</t>
  </si>
  <si>
    <t>-1093249023</t>
  </si>
  <si>
    <t>2205,0*0,03*1,03</t>
  </si>
  <si>
    <t>68,135*0,015 'Přepočtené koeficientem množství</t>
  </si>
  <si>
    <t>24</t>
  </si>
  <si>
    <t>181951112</t>
  </si>
  <si>
    <t>Úprava pláně v hornině třídy těžitelnosti I skupiny 1 až 3 se zhutněním strojně</t>
  </si>
  <si>
    <t>-1398275320</t>
  </si>
  <si>
    <t>Úprava pláně vyrovnáním výškových rozdílů strojně v hornině třídy těžitelnosti I, skupiny 1 až 3 se zhutněním</t>
  </si>
  <si>
    <t>https://podminky.urs.cz/item/CS_URS_2022_02/181951112</t>
  </si>
  <si>
    <t>25</t>
  </si>
  <si>
    <t>182201101</t>
  </si>
  <si>
    <t>Svahování násypů strojně</t>
  </si>
  <si>
    <t>1564917576</t>
  </si>
  <si>
    <t>Svahování trvalých svahů do projektovaných profilů strojně s potřebným přemístěním výkopku při svahování násypů v jakékoliv hornině</t>
  </si>
  <si>
    <t>https://podminky.urs.cz/item/CS_URS_2022_02/182201101</t>
  </si>
  <si>
    <t>"svahy hráze, výkaz, viz příloha D.1, C.3, D.3"</t>
  </si>
  <si>
    <t>852,60</t>
  </si>
  <si>
    <t>Komunikace pozemní</t>
  </si>
  <si>
    <t>26</t>
  </si>
  <si>
    <t>R - 2040</t>
  </si>
  <si>
    <t>Provizorní komunikace ze silničních dílců z ŽB do lože z kameniva těženého</t>
  </si>
  <si>
    <t>soubor</t>
  </si>
  <si>
    <t>-755904315</t>
  </si>
  <si>
    <t>"dočasné zpevnění příjezdové komunikace z provozního materiálu zhotovitele"</t>
  </si>
  <si>
    <t>"úprava pláně před vybudováním komunikace, zřízení podsypu s podkladní geotextilií a panelů"</t>
  </si>
  <si>
    <t>"odstranění panelů, podkladu a geotextilie (včetně likvidace geotextilie a porušených panelů)"</t>
  </si>
  <si>
    <t>"pro panely i pro podsyp je uvažováno s pětinásobnou obratovostí"</t>
  </si>
  <si>
    <t>"použitý materiál - štěrkopískový podsyp v tl. 0,40 m, panely IZD 3,0 x 1,0 x 0,18 m a tkaná geotextilie s přesahy 0,25 m na každou stranu"</t>
  </si>
  <si>
    <t>"celková plocha panelů: 60 x 3,0 m a 117 x 4,5 m"</t>
  </si>
  <si>
    <t>Ostatní konstrukce a práce, bourání</t>
  </si>
  <si>
    <t>27</t>
  </si>
  <si>
    <t>938909311</t>
  </si>
  <si>
    <t>Čištění vozovek metením strojně podkladu nebo krytu betonového nebo živičného</t>
  </si>
  <si>
    <t>117465628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</si>
  <si>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</si>
  <si>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https://podminky.urs.cz/item/CS_URS_2022_02/938909311</t>
  </si>
  <si>
    <t>"viz příloha D.1, C.2"</t>
  </si>
  <si>
    <t>"čištění komunikace během stavby"</t>
  </si>
  <si>
    <t>5*100,0*3,5</t>
  </si>
  <si>
    <t>997</t>
  </si>
  <si>
    <t>Přesun sutě</t>
  </si>
  <si>
    <t>28</t>
  </si>
  <si>
    <t>997013811R0</t>
  </si>
  <si>
    <t xml:space="preserve">Likvidaceí pařezů </t>
  </si>
  <si>
    <t>t</t>
  </si>
  <si>
    <t>-2038245404</t>
  </si>
  <si>
    <t>Likvidaceí pařezů včetně dopravy, uložení a případného poplatku za uložení</t>
  </si>
  <si>
    <t>"pařezy, viz příloha B., C.2"</t>
  </si>
  <si>
    <t>15*0,05</t>
  </si>
  <si>
    <t>15*0,1</t>
  </si>
  <si>
    <t>10*0,3</t>
  </si>
  <si>
    <t>5*0,6</t>
  </si>
  <si>
    <t>29</t>
  </si>
  <si>
    <t>997013811R21</t>
  </si>
  <si>
    <t>Likvidace štěpky - uložení včetně případného poplatku za uložení</t>
  </si>
  <si>
    <t>1649643746</t>
  </si>
  <si>
    <t>180,0*0,02</t>
  </si>
  <si>
    <t>30</t>
  </si>
  <si>
    <t>9970138R1</t>
  </si>
  <si>
    <t>Likvidace hrabanky</t>
  </si>
  <si>
    <t>-455432316</t>
  </si>
  <si>
    <t>Likvidace hrabanky včetně dopravy, uložení a případného poplatku za uložení</t>
  </si>
  <si>
    <t>"sejmutá hrabanka, viz příloha B., D.3"</t>
  </si>
  <si>
    <t>120,55</t>
  </si>
  <si>
    <t>31</t>
  </si>
  <si>
    <t>997R0</t>
  </si>
  <si>
    <t>Likvidace odpadu z oceli</t>
  </si>
  <si>
    <t>-1955848133</t>
  </si>
  <si>
    <t>Likvidace odpadu z oceli včetně naložení, dopravy a uložení oceli surovin</t>
  </si>
  <si>
    <t>"ocelový materiál na pozemek určený investorem, viz příloha B., C.2"</t>
  </si>
  <si>
    <t>"vytažené stávající štětovnice UNION, 8 ks/m´, m = 8,4 kg/m"</t>
  </si>
  <si>
    <t>2*8*7,5*3,0*8,4/1000</t>
  </si>
  <si>
    <t>"odříznuté stávající štětovnice"</t>
  </si>
  <si>
    <t>13,0*0,1*0,1218</t>
  </si>
  <si>
    <t>"odříznuté štětovnice (v úrovni vrchu hrázky)"</t>
  </si>
  <si>
    <t>(35,0+11,0+1,2)*0,1*0,121</t>
  </si>
  <si>
    <t>998</t>
  </si>
  <si>
    <t>Přesun hmot</t>
  </si>
  <si>
    <t>32</t>
  </si>
  <si>
    <t>998332011</t>
  </si>
  <si>
    <t>Přesun hmot pro úpravy vodních toků a kanály</t>
  </si>
  <si>
    <t>1817015347</t>
  </si>
  <si>
    <t>Přesun hmot pro úpravy vodních toků a kanály, hráze rybníků apod. dopravní vzdálenost do 500 m</t>
  </si>
  <si>
    <t>https://podminky.urs.cz/item/CS_URS_2022_02/998332011</t>
  </si>
  <si>
    <t>VON.01 -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</si>
  <si>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</si>
  <si>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</si>
  <si>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</si>
  <si>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</si>
  <si>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</si>
  <si>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</si>
  <si>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</si>
  <si>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</si>
  <si>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</si>
  <si>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</si>
  <si>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 xml:space="preserve">Zajištění kompletního zařízení staveniště </t>
  </si>
  <si>
    <t>1024</t>
  </si>
  <si>
    <t>-1272471975</t>
  </si>
  <si>
    <t>Zajištění kompletního zařízení staveniště</t>
  </si>
  <si>
    <t>- zajištění ohlášení všech staveb zařízení staveniště dle §104 odst. (2) zákona č. 183/2006 Sb.</t>
  </si>
  <si>
    <t>- zajištění oplocení prostoru ZS</t>
  </si>
  <si>
    <t>- zajištění následné likvidace všech objektů ZS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</si>
  <si>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</si>
  <si>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</si>
  <si>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</si>
  <si>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</si>
  <si>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</si>
  <si>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</si>
  <si>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</si>
  <si>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</si>
  <si>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0112</t>
  </si>
  <si>
    <t>Zajištění obnovy asfaltové komunikace</t>
  </si>
  <si>
    <t>2036502464</t>
  </si>
  <si>
    <t>Zajištění obnovy stávající příjezdové asfaltové komunikace</t>
  </si>
  <si>
    <t>"obnova stávajícího asfaltového sjezdu při jeho případném porušení"</t>
  </si>
  <si>
    <t>01131</t>
  </si>
  <si>
    <t>Zajištění obnovy nezpevněné komunikace</t>
  </si>
  <si>
    <t>-1386124331</t>
  </si>
  <si>
    <t>Zajištění obnovy stávající nezpevněné komunikace</t>
  </si>
  <si>
    <t>"obnova stávající nezpevněné komunikace při jejím případném porušení"</t>
  </si>
  <si>
    <t>"polní cesta a přejezd přes louku (viz situace POV)"</t>
  </si>
  <si>
    <t>0115</t>
  </si>
  <si>
    <t>Jímkování po dobu stavby</t>
  </si>
  <si>
    <t>1977886857</t>
  </si>
  <si>
    <t>Zřízení a odstranění jímek po dobu stavby (včetně materiálu a jeho likvidace)</t>
  </si>
  <si>
    <t>"opatření vedoucí k odvodnění koryta při dotěsňování zemní hráze"</t>
  </si>
  <si>
    <t>"jímky po dobu stavby, včetně čerpání"</t>
  </si>
  <si>
    <t>02</t>
  </si>
  <si>
    <t>Projektová dokumentace - ostatní náklady</t>
  </si>
  <si>
    <t>0210</t>
  </si>
  <si>
    <t>Vypracování Plánu opatření pro případ havárie</t>
  </si>
  <si>
    <t>-1483895297</t>
  </si>
  <si>
    <t>Zhotovitelem vypracovaný Plán opatření pro případ havárie, pro případ úniku závadných látek (např. ropné produkty, cementové výluhy, odpadní vody z těsnících clon, atd.) včetně odsouhlasení oprávněným VÚ</t>
  </si>
  <si>
    <t>0221</t>
  </si>
  <si>
    <t>Zpracování povodňového plánu stavby dle §71 zákona č. 254/2001 Sb. včetně zajištění schválení příslušnými orgány správy a Povodím Labe, státní podnik</t>
  </si>
  <si>
    <t>-134834984</t>
  </si>
  <si>
    <t>023</t>
  </si>
  <si>
    <t>Vypracování projektu skutečného provedení díla</t>
  </si>
  <si>
    <t>1387835463</t>
  </si>
  <si>
    <t>"3 paré + 1 x CD, viz příloha B."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</si>
  <si>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</si>
  <si>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</si>
  <si>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</si>
  <si>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</si>
  <si>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</si>
  <si>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-291942203</t>
  </si>
  <si>
    <t>"zaměření ve 2 paré + 1 x CD"</t>
  </si>
  <si>
    <t>035</t>
  </si>
  <si>
    <t>Zajištění veškerých geodetických prací souvisejících s realizací díla</t>
  </si>
  <si>
    <t>-1939734288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</si>
  <si>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</si>
  <si>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</si>
  <si>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</si>
  <si>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</si>
  <si>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96643726</t>
  </si>
  <si>
    <t>0931</t>
  </si>
  <si>
    <t>Provedení pasportizace stávajících nemovitostí (vč. pozemků) a jejich příslušenství, zajištění fotodokumentace stávajícího stavu přístupových komunikací</t>
  </si>
  <si>
    <t>293512868</t>
  </si>
  <si>
    <t>094</t>
  </si>
  <si>
    <t>Zajištění vytyčení veškerých podzemních zařízení</t>
  </si>
  <si>
    <t>-505395578</t>
  </si>
  <si>
    <t>095</t>
  </si>
  <si>
    <t>Zajištění šetření o podzemních sítích vč. zajištění nových vyjádření v případě, že před realizací pozbyly platnosti</t>
  </si>
  <si>
    <t>1743806527</t>
  </si>
  <si>
    <t>0992</t>
  </si>
  <si>
    <t>Zajištění průzkumu staveniště zaměřeného na výskyt zvláště chráněných živočichů a rostlin a jejich odborného transferu</t>
  </si>
  <si>
    <t>577821810</t>
  </si>
  <si>
    <t>09920</t>
  </si>
  <si>
    <t>Odborné odlovení rybí obsádky z prostoru staveniště včetně transferu</t>
  </si>
  <si>
    <t>-1518388415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</si>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</sst>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1111111" TargetMode="External"/><Relationship Id="rId13" Type="http://schemas.openxmlformats.org/officeDocument/2006/relationships/hyperlink" Target="https://podminky.urs.cz/item/CS_URS_2022_02/182201101" TargetMode="External"/><Relationship Id="rId3" Type="http://schemas.openxmlformats.org/officeDocument/2006/relationships/hyperlink" Target="https://podminky.urs.cz/item/CS_URS_2022_02/121101201" TargetMode="External"/><Relationship Id="rId7" Type="http://schemas.openxmlformats.org/officeDocument/2006/relationships/hyperlink" Target="https://podminky.urs.cz/item/CS_URS_2022_02/171103101" TargetMode="External"/><Relationship Id="rId12" Type="http://schemas.openxmlformats.org/officeDocument/2006/relationships/hyperlink" Target="https://podminky.urs.cz/item/CS_URS_2022_02/181951112" TargetMode="External"/><Relationship Id="rId2" Type="http://schemas.openxmlformats.org/officeDocument/2006/relationships/hyperlink" Target="https://podminky.urs.cz/item/CS_URS_2022_02/112155315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podminky.urs.cz/item/CS_URS_2022_02/111251202" TargetMode="External"/><Relationship Id="rId6" Type="http://schemas.openxmlformats.org/officeDocument/2006/relationships/hyperlink" Target="https://podminky.urs.cz/item/CS_URS_2022_02/153113111" TargetMode="External"/><Relationship Id="rId11" Type="http://schemas.openxmlformats.org/officeDocument/2006/relationships/hyperlink" Target="https://podminky.urs.cz/item/CS_URS_2022_02/181451121" TargetMode="External"/><Relationship Id="rId5" Type="http://schemas.openxmlformats.org/officeDocument/2006/relationships/hyperlink" Target="https://podminky.urs.cz/item/CS_URS_2022_02/153112131" TargetMode="External"/><Relationship Id="rId15" Type="http://schemas.openxmlformats.org/officeDocument/2006/relationships/hyperlink" Target="https://podminky.urs.cz/item/CS_URS_2022_02/998332011" TargetMode="External"/><Relationship Id="rId10" Type="http://schemas.openxmlformats.org/officeDocument/2006/relationships/hyperlink" Target="https://podminky.urs.cz/item/CS_URS_2022_02/181411163" TargetMode="External"/><Relationship Id="rId4" Type="http://schemas.openxmlformats.org/officeDocument/2006/relationships/hyperlink" Target="https://podminky.urs.cz/item/CS_URS_2022_02/153112115" TargetMode="External"/><Relationship Id="rId9" Type="http://schemas.openxmlformats.org/officeDocument/2006/relationships/hyperlink" Target="https://podminky.urs.cz/item/CS_URS_2022_02/181411161" TargetMode="External"/><Relationship Id="rId14" Type="http://schemas.openxmlformats.org/officeDocument/2006/relationships/hyperlink" Target="https://podminky.urs.cz/item/CS_URS_2022_02/9389093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7" t="s">
        <v>14</v>
      </c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24"/>
      <c r="AQ5" s="24"/>
      <c r="AR5" s="22"/>
      <c r="BE5" s="334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39" t="s">
        <v>17</v>
      </c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24"/>
      <c r="AQ6" s="24"/>
      <c r="AR6" s="22"/>
      <c r="BE6" s="335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35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35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5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5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35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5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32</v>
      </c>
      <c r="AO13" s="24"/>
      <c r="AP13" s="24"/>
      <c r="AQ13" s="24"/>
      <c r="AR13" s="22"/>
      <c r="BE13" s="335"/>
      <c r="BS13" s="19" t="s">
        <v>6</v>
      </c>
    </row>
    <row r="14" spans="1:74" ht="12.75">
      <c r="B14" s="23"/>
      <c r="C14" s="24"/>
      <c r="D14" s="24"/>
      <c r="E14" s="340" t="s">
        <v>32</v>
      </c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1" t="s">
        <v>30</v>
      </c>
      <c r="AL14" s="24"/>
      <c r="AM14" s="24"/>
      <c r="AN14" s="33" t="s">
        <v>32</v>
      </c>
      <c r="AO14" s="24"/>
      <c r="AP14" s="24"/>
      <c r="AQ14" s="24"/>
      <c r="AR14" s="22"/>
      <c r="BE14" s="335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5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35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35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5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35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35"/>
      <c r="BS20" s="19" t="s">
        <v>35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5"/>
    </row>
    <row r="22" spans="1:71" s="1" customFormat="1" ht="12" customHeight="1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5"/>
    </row>
    <row r="23" spans="1:71" s="1" customFormat="1" ht="47.25" customHeight="1">
      <c r="B23" s="23"/>
      <c r="C23" s="24"/>
      <c r="D23" s="24"/>
      <c r="E23" s="342" t="s">
        <v>39</v>
      </c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24"/>
      <c r="AP23" s="24"/>
      <c r="AQ23" s="24"/>
      <c r="AR23" s="22"/>
      <c r="BE23" s="335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5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5"/>
    </row>
    <row r="26" spans="1:71" s="2" customFormat="1" ht="25.9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3">
        <f>ROUND(AG54,2)</f>
        <v>0</v>
      </c>
      <c r="AL26" s="344"/>
      <c r="AM26" s="344"/>
      <c r="AN26" s="344"/>
      <c r="AO26" s="344"/>
      <c r="AP26" s="38"/>
      <c r="AQ26" s="38"/>
      <c r="AR26" s="41"/>
      <c r="BE26" s="335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5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5" t="s">
        <v>41</v>
      </c>
      <c r="M28" s="345"/>
      <c r="N28" s="345"/>
      <c r="O28" s="345"/>
      <c r="P28" s="345"/>
      <c r="Q28" s="38"/>
      <c r="R28" s="38"/>
      <c r="S28" s="38"/>
      <c r="T28" s="38"/>
      <c r="U28" s="38"/>
      <c r="V28" s="38"/>
      <c r="W28" s="345" t="s">
        <v>42</v>
      </c>
      <c r="X28" s="345"/>
      <c r="Y28" s="345"/>
      <c r="Z28" s="345"/>
      <c r="AA28" s="345"/>
      <c r="AB28" s="345"/>
      <c r="AC28" s="345"/>
      <c r="AD28" s="345"/>
      <c r="AE28" s="345"/>
      <c r="AF28" s="38"/>
      <c r="AG28" s="38"/>
      <c r="AH28" s="38"/>
      <c r="AI28" s="38"/>
      <c r="AJ28" s="38"/>
      <c r="AK28" s="345" t="s">
        <v>43</v>
      </c>
      <c r="AL28" s="345"/>
      <c r="AM28" s="345"/>
      <c r="AN28" s="345"/>
      <c r="AO28" s="345"/>
      <c r="AP28" s="38"/>
      <c r="AQ28" s="38"/>
      <c r="AR28" s="41"/>
      <c r="BE28" s="335"/>
    </row>
    <row r="29" spans="1:71" s="3" customFormat="1" ht="14.45" hidden="1" customHeight="1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348">
        <v>0.21</v>
      </c>
      <c r="M29" s="347"/>
      <c r="N29" s="347"/>
      <c r="O29" s="347"/>
      <c r="P29" s="347"/>
      <c r="Q29" s="43"/>
      <c r="R29" s="43"/>
      <c r="S29" s="43"/>
      <c r="T29" s="43"/>
      <c r="U29" s="43"/>
      <c r="V29" s="43"/>
      <c r="W29" s="346">
        <f>ROUND(AZ54, 2)</f>
        <v>0</v>
      </c>
      <c r="X29" s="347"/>
      <c r="Y29" s="347"/>
      <c r="Z29" s="347"/>
      <c r="AA29" s="347"/>
      <c r="AB29" s="347"/>
      <c r="AC29" s="347"/>
      <c r="AD29" s="347"/>
      <c r="AE29" s="347"/>
      <c r="AF29" s="43"/>
      <c r="AG29" s="43"/>
      <c r="AH29" s="43"/>
      <c r="AI29" s="43"/>
      <c r="AJ29" s="43"/>
      <c r="AK29" s="346">
        <f>ROUND(AV54, 2)</f>
        <v>0</v>
      </c>
      <c r="AL29" s="347"/>
      <c r="AM29" s="347"/>
      <c r="AN29" s="347"/>
      <c r="AO29" s="347"/>
      <c r="AP29" s="43"/>
      <c r="AQ29" s="43"/>
      <c r="AR29" s="44"/>
      <c r="BE29" s="336"/>
    </row>
    <row r="30" spans="1:71" s="3" customFormat="1" ht="14.45" hidden="1" customHeight="1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348">
        <v>0.15</v>
      </c>
      <c r="M30" s="347"/>
      <c r="N30" s="347"/>
      <c r="O30" s="347"/>
      <c r="P30" s="347"/>
      <c r="Q30" s="43"/>
      <c r="R30" s="43"/>
      <c r="S30" s="43"/>
      <c r="T30" s="43"/>
      <c r="U30" s="43"/>
      <c r="V30" s="43"/>
      <c r="W30" s="346">
        <f>ROUND(BA54, 2)</f>
        <v>0</v>
      </c>
      <c r="X30" s="347"/>
      <c r="Y30" s="347"/>
      <c r="Z30" s="347"/>
      <c r="AA30" s="347"/>
      <c r="AB30" s="347"/>
      <c r="AC30" s="347"/>
      <c r="AD30" s="347"/>
      <c r="AE30" s="347"/>
      <c r="AF30" s="43"/>
      <c r="AG30" s="43"/>
      <c r="AH30" s="43"/>
      <c r="AI30" s="43"/>
      <c r="AJ30" s="43"/>
      <c r="AK30" s="346">
        <f>ROUND(AW54, 2)</f>
        <v>0</v>
      </c>
      <c r="AL30" s="347"/>
      <c r="AM30" s="347"/>
      <c r="AN30" s="347"/>
      <c r="AO30" s="347"/>
      <c r="AP30" s="43"/>
      <c r="AQ30" s="43"/>
      <c r="AR30" s="44"/>
      <c r="BE30" s="336"/>
    </row>
    <row r="31" spans="1:71" s="3" customFormat="1" ht="14.45" customHeight="1">
      <c r="B31" s="42"/>
      <c r="C31" s="43"/>
      <c r="D31" s="45" t="s">
        <v>44</v>
      </c>
      <c r="E31" s="43"/>
      <c r="F31" s="31" t="s">
        <v>47</v>
      </c>
      <c r="G31" s="43"/>
      <c r="H31" s="43"/>
      <c r="I31" s="43"/>
      <c r="J31" s="43"/>
      <c r="K31" s="43"/>
      <c r="L31" s="348">
        <v>0.21</v>
      </c>
      <c r="M31" s="347"/>
      <c r="N31" s="347"/>
      <c r="O31" s="347"/>
      <c r="P31" s="347"/>
      <c r="Q31" s="43"/>
      <c r="R31" s="43"/>
      <c r="S31" s="43"/>
      <c r="T31" s="43"/>
      <c r="U31" s="43"/>
      <c r="V31" s="43"/>
      <c r="W31" s="346">
        <f>ROUND(BB54, 2)</f>
        <v>0</v>
      </c>
      <c r="X31" s="347"/>
      <c r="Y31" s="347"/>
      <c r="Z31" s="347"/>
      <c r="AA31" s="347"/>
      <c r="AB31" s="347"/>
      <c r="AC31" s="347"/>
      <c r="AD31" s="347"/>
      <c r="AE31" s="347"/>
      <c r="AF31" s="43"/>
      <c r="AG31" s="43"/>
      <c r="AH31" s="43"/>
      <c r="AI31" s="43"/>
      <c r="AJ31" s="43"/>
      <c r="AK31" s="346">
        <v>0</v>
      </c>
      <c r="AL31" s="347"/>
      <c r="AM31" s="347"/>
      <c r="AN31" s="347"/>
      <c r="AO31" s="347"/>
      <c r="AP31" s="43"/>
      <c r="AQ31" s="43"/>
      <c r="AR31" s="44"/>
      <c r="BE31" s="336"/>
    </row>
    <row r="32" spans="1:71" s="3" customFormat="1" ht="14.45" customHeight="1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348">
        <v>0.15</v>
      </c>
      <c r="M32" s="347"/>
      <c r="N32" s="347"/>
      <c r="O32" s="347"/>
      <c r="P32" s="347"/>
      <c r="Q32" s="43"/>
      <c r="R32" s="43"/>
      <c r="S32" s="43"/>
      <c r="T32" s="43"/>
      <c r="U32" s="43"/>
      <c r="V32" s="43"/>
      <c r="W32" s="346">
        <f>ROUND(BC54, 2)</f>
        <v>0</v>
      </c>
      <c r="X32" s="347"/>
      <c r="Y32" s="347"/>
      <c r="Z32" s="347"/>
      <c r="AA32" s="347"/>
      <c r="AB32" s="347"/>
      <c r="AC32" s="347"/>
      <c r="AD32" s="347"/>
      <c r="AE32" s="347"/>
      <c r="AF32" s="43"/>
      <c r="AG32" s="43"/>
      <c r="AH32" s="43"/>
      <c r="AI32" s="43"/>
      <c r="AJ32" s="43"/>
      <c r="AK32" s="346">
        <v>0</v>
      </c>
      <c r="AL32" s="347"/>
      <c r="AM32" s="347"/>
      <c r="AN32" s="347"/>
      <c r="AO32" s="347"/>
      <c r="AP32" s="43"/>
      <c r="AQ32" s="43"/>
      <c r="AR32" s="44"/>
      <c r="BE32" s="336"/>
    </row>
    <row r="33" spans="1:57" s="3" customFormat="1" ht="14.45" hidden="1" customHeight="1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348">
        <v>0</v>
      </c>
      <c r="M33" s="347"/>
      <c r="N33" s="347"/>
      <c r="O33" s="347"/>
      <c r="P33" s="347"/>
      <c r="Q33" s="43"/>
      <c r="R33" s="43"/>
      <c r="S33" s="43"/>
      <c r="T33" s="43"/>
      <c r="U33" s="43"/>
      <c r="V33" s="43"/>
      <c r="W33" s="346">
        <f>ROUND(BD54, 2)</f>
        <v>0</v>
      </c>
      <c r="X33" s="347"/>
      <c r="Y33" s="347"/>
      <c r="Z33" s="347"/>
      <c r="AA33" s="347"/>
      <c r="AB33" s="347"/>
      <c r="AC33" s="347"/>
      <c r="AD33" s="347"/>
      <c r="AE33" s="347"/>
      <c r="AF33" s="43"/>
      <c r="AG33" s="43"/>
      <c r="AH33" s="43"/>
      <c r="AI33" s="43"/>
      <c r="AJ33" s="43"/>
      <c r="AK33" s="346">
        <v>0</v>
      </c>
      <c r="AL33" s="347"/>
      <c r="AM33" s="347"/>
      <c r="AN33" s="347"/>
      <c r="AO33" s="347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6"/>
      <c r="D35" s="47" t="s">
        <v>50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51</v>
      </c>
      <c r="U35" s="48"/>
      <c r="V35" s="48"/>
      <c r="W35" s="48"/>
      <c r="X35" s="349" t="s">
        <v>52</v>
      </c>
      <c r="Y35" s="350"/>
      <c r="Z35" s="350"/>
      <c r="AA35" s="350"/>
      <c r="AB35" s="350"/>
      <c r="AC35" s="48"/>
      <c r="AD35" s="48"/>
      <c r="AE35" s="48"/>
      <c r="AF35" s="48"/>
      <c r="AG35" s="48"/>
      <c r="AH35" s="48"/>
      <c r="AI35" s="48"/>
      <c r="AJ35" s="48"/>
      <c r="AK35" s="351">
        <f>SUM(AK26:AK33)</f>
        <v>0</v>
      </c>
      <c r="AL35" s="350"/>
      <c r="AM35" s="350"/>
      <c r="AN35" s="350"/>
      <c r="AO35" s="352"/>
      <c r="AP35" s="46"/>
      <c r="AQ35" s="46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1"/>
      <c r="BE37" s="36"/>
    </row>
    <row r="41" spans="1:57" s="2" customFormat="1" ht="6.95" customHeight="1">
      <c r="A41" s="36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1"/>
      <c r="BE41" s="36"/>
    </row>
    <row r="42" spans="1:57" s="2" customFormat="1" ht="24.95" customHeight="1">
      <c r="A42" s="36"/>
      <c r="B42" s="37"/>
      <c r="C42" s="25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4"/>
      <c r="C44" s="31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3566vvCU2022-II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3" t="str">
        <f>K6</f>
        <v>Zmínka, Hostovice, rekonstrukce tělesa náhonu, LB, ř. km 8,100 - 8,150</v>
      </c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59"/>
      <c r="AQ45" s="59"/>
      <c r="AR45" s="60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1" t="str">
        <f>IF(K8="","",K8)</f>
        <v>Hostovice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55" t="str">
        <f>IF(AN8= "","",AN8)</f>
        <v>11. 11. 2022</v>
      </c>
      <c r="AN47" s="355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5" t="str">
        <f>IF(E11= "","",E11)</f>
        <v>Povodí Labe, státní podnik, Pardubice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56" t="str">
        <f>IF(E17="","",E17)</f>
        <v>Povodí Labe, státní podnik, OIČ, Hradec Králové</v>
      </c>
      <c r="AN49" s="357"/>
      <c r="AO49" s="357"/>
      <c r="AP49" s="357"/>
      <c r="AQ49" s="38"/>
      <c r="AR49" s="41"/>
      <c r="AS49" s="358" t="s">
        <v>54</v>
      </c>
      <c r="AT49" s="359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5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56" t="str">
        <f>IF(E20="","",E20)</f>
        <v>Ing. Eva Morkesová</v>
      </c>
      <c r="AN50" s="357"/>
      <c r="AO50" s="357"/>
      <c r="AP50" s="357"/>
      <c r="AQ50" s="38"/>
      <c r="AR50" s="41"/>
      <c r="AS50" s="360"/>
      <c r="AT50" s="361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2"/>
      <c r="AT51" s="363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6"/>
    </row>
    <row r="52" spans="1:91" s="2" customFormat="1" ht="29.25" customHeight="1">
      <c r="A52" s="36"/>
      <c r="B52" s="37"/>
      <c r="C52" s="364" t="s">
        <v>55</v>
      </c>
      <c r="D52" s="365"/>
      <c r="E52" s="365"/>
      <c r="F52" s="365"/>
      <c r="G52" s="365"/>
      <c r="H52" s="69"/>
      <c r="I52" s="366" t="s">
        <v>56</v>
      </c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7" t="s">
        <v>57</v>
      </c>
      <c r="AH52" s="365"/>
      <c r="AI52" s="365"/>
      <c r="AJ52" s="365"/>
      <c r="AK52" s="365"/>
      <c r="AL52" s="365"/>
      <c r="AM52" s="365"/>
      <c r="AN52" s="366" t="s">
        <v>58</v>
      </c>
      <c r="AO52" s="365"/>
      <c r="AP52" s="365"/>
      <c r="AQ52" s="70" t="s">
        <v>59</v>
      </c>
      <c r="AR52" s="41"/>
      <c r="AS52" s="71" t="s">
        <v>60</v>
      </c>
      <c r="AT52" s="72" t="s">
        <v>61</v>
      </c>
      <c r="AU52" s="72" t="s">
        <v>62</v>
      </c>
      <c r="AV52" s="72" t="s">
        <v>63</v>
      </c>
      <c r="AW52" s="72" t="s">
        <v>64</v>
      </c>
      <c r="AX52" s="72" t="s">
        <v>65</v>
      </c>
      <c r="AY52" s="72" t="s">
        <v>66</v>
      </c>
      <c r="AZ52" s="72" t="s">
        <v>67</v>
      </c>
      <c r="BA52" s="72" t="s">
        <v>68</v>
      </c>
      <c r="BB52" s="72" t="s">
        <v>69</v>
      </c>
      <c r="BC52" s="72" t="s">
        <v>70</v>
      </c>
      <c r="BD52" s="73" t="s">
        <v>71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6"/>
    </row>
    <row r="54" spans="1:91" s="6" customFormat="1" ht="32.450000000000003" customHeight="1">
      <c r="B54" s="77"/>
      <c r="C54" s="78" t="s">
        <v>72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1">
        <f>ROUND(SUM(AG55:AG56),2)</f>
        <v>0</v>
      </c>
      <c r="AH54" s="371"/>
      <c r="AI54" s="371"/>
      <c r="AJ54" s="371"/>
      <c r="AK54" s="371"/>
      <c r="AL54" s="371"/>
      <c r="AM54" s="371"/>
      <c r="AN54" s="372">
        <f>SUM(AG54,AT54)</f>
        <v>0</v>
      </c>
      <c r="AO54" s="372"/>
      <c r="AP54" s="372"/>
      <c r="AQ54" s="81" t="s">
        <v>28</v>
      </c>
      <c r="AR54" s="82"/>
      <c r="AS54" s="83">
        <f>ROUND(SUM(AS55:AS56),2)</f>
        <v>0</v>
      </c>
      <c r="AT54" s="84">
        <f>ROUND(SUM(AV54:AW54),2)</f>
        <v>0</v>
      </c>
      <c r="AU54" s="85">
        <f>ROUND(SUM(AU55:AU56),5)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ROUND(SUM(AZ55:AZ56),2)</f>
        <v>0</v>
      </c>
      <c r="BA54" s="84">
        <f>ROUND(SUM(BA55:BA56),2)</f>
        <v>0</v>
      </c>
      <c r="BB54" s="84">
        <f>ROUND(SUM(BB55:BB56),2)</f>
        <v>0</v>
      </c>
      <c r="BC54" s="84">
        <f>ROUND(SUM(BC55:BC56),2)</f>
        <v>0</v>
      </c>
      <c r="BD54" s="86">
        <f>ROUND(SUM(BD55:BD56),2)</f>
        <v>0</v>
      </c>
      <c r="BS54" s="87" t="s">
        <v>73</v>
      </c>
      <c r="BT54" s="87" t="s">
        <v>74</v>
      </c>
      <c r="BU54" s="88" t="s">
        <v>75</v>
      </c>
      <c r="BV54" s="87" t="s">
        <v>76</v>
      </c>
      <c r="BW54" s="87" t="s">
        <v>5</v>
      </c>
      <c r="BX54" s="87" t="s">
        <v>77</v>
      </c>
      <c r="CL54" s="87" t="s">
        <v>19</v>
      </c>
    </row>
    <row r="55" spans="1:91" s="7" customFormat="1" ht="16.5" customHeight="1">
      <c r="A55" s="89" t="s">
        <v>78</v>
      </c>
      <c r="B55" s="90"/>
      <c r="C55" s="91"/>
      <c r="D55" s="370" t="s">
        <v>79</v>
      </c>
      <c r="E55" s="370"/>
      <c r="F55" s="370"/>
      <c r="G55" s="370"/>
      <c r="H55" s="370"/>
      <c r="I55" s="92"/>
      <c r="J55" s="370" t="s">
        <v>80</v>
      </c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68">
        <f>'1. - SO 01'!J30</f>
        <v>0</v>
      </c>
      <c r="AH55" s="369"/>
      <c r="AI55" s="369"/>
      <c r="AJ55" s="369"/>
      <c r="AK55" s="369"/>
      <c r="AL55" s="369"/>
      <c r="AM55" s="369"/>
      <c r="AN55" s="368">
        <f>SUM(AG55,AT55)</f>
        <v>0</v>
      </c>
      <c r="AO55" s="369"/>
      <c r="AP55" s="369"/>
      <c r="AQ55" s="93" t="s">
        <v>81</v>
      </c>
      <c r="AR55" s="94"/>
      <c r="AS55" s="95">
        <v>0</v>
      </c>
      <c r="AT55" s="96">
        <f>ROUND(SUM(AV55:AW55),2)</f>
        <v>0</v>
      </c>
      <c r="AU55" s="97">
        <f>'1. - SO 01'!P86</f>
        <v>0</v>
      </c>
      <c r="AV55" s="96">
        <f>'1. - SO 01'!J33</f>
        <v>0</v>
      </c>
      <c r="AW55" s="96">
        <f>'1. - SO 01'!J34</f>
        <v>0</v>
      </c>
      <c r="AX55" s="96">
        <f>'1. - SO 01'!J35</f>
        <v>0</v>
      </c>
      <c r="AY55" s="96">
        <f>'1. - SO 01'!J36</f>
        <v>0</v>
      </c>
      <c r="AZ55" s="96">
        <f>'1. - SO 01'!F33</f>
        <v>0</v>
      </c>
      <c r="BA55" s="96">
        <f>'1. - SO 01'!F34</f>
        <v>0</v>
      </c>
      <c r="BB55" s="96">
        <f>'1. - SO 01'!F35</f>
        <v>0</v>
      </c>
      <c r="BC55" s="96">
        <f>'1. - SO 01'!F36</f>
        <v>0</v>
      </c>
      <c r="BD55" s="98">
        <f>'1. - SO 01'!F37</f>
        <v>0</v>
      </c>
      <c r="BT55" s="99" t="s">
        <v>82</v>
      </c>
      <c r="BV55" s="99" t="s">
        <v>76</v>
      </c>
      <c r="BW55" s="99" t="s">
        <v>83</v>
      </c>
      <c r="BX55" s="99" t="s">
        <v>5</v>
      </c>
      <c r="CL55" s="99" t="s">
        <v>19</v>
      </c>
      <c r="CM55" s="99" t="s">
        <v>84</v>
      </c>
    </row>
    <row r="56" spans="1:91" s="7" customFormat="1" ht="16.5" customHeight="1">
      <c r="A56" s="89" t="s">
        <v>78</v>
      </c>
      <c r="B56" s="90"/>
      <c r="C56" s="91"/>
      <c r="D56" s="370" t="s">
        <v>85</v>
      </c>
      <c r="E56" s="370"/>
      <c r="F56" s="370"/>
      <c r="G56" s="370"/>
      <c r="H56" s="370"/>
      <c r="I56" s="92"/>
      <c r="J56" s="370" t="s">
        <v>86</v>
      </c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68">
        <f>'VON.01 - Vedlejší a ostat...'!J30</f>
        <v>0</v>
      </c>
      <c r="AH56" s="369"/>
      <c r="AI56" s="369"/>
      <c r="AJ56" s="369"/>
      <c r="AK56" s="369"/>
      <c r="AL56" s="369"/>
      <c r="AM56" s="369"/>
      <c r="AN56" s="368">
        <f>SUM(AG56,AT56)</f>
        <v>0</v>
      </c>
      <c r="AO56" s="369"/>
      <c r="AP56" s="369"/>
      <c r="AQ56" s="93" t="s">
        <v>87</v>
      </c>
      <c r="AR56" s="94"/>
      <c r="AS56" s="100">
        <v>0</v>
      </c>
      <c r="AT56" s="101">
        <f>ROUND(SUM(AV56:AW56),2)</f>
        <v>0</v>
      </c>
      <c r="AU56" s="102">
        <f>'VON.01 - Vedlejší a ostat...'!P84</f>
        <v>0</v>
      </c>
      <c r="AV56" s="101">
        <f>'VON.01 - Vedlejší a ostat...'!J33</f>
        <v>0</v>
      </c>
      <c r="AW56" s="101">
        <f>'VON.01 - Vedlejší a ostat...'!J34</f>
        <v>0</v>
      </c>
      <c r="AX56" s="101">
        <f>'VON.01 - Vedlejší a ostat...'!J35</f>
        <v>0</v>
      </c>
      <c r="AY56" s="101">
        <f>'VON.01 - Vedlejší a ostat...'!J36</f>
        <v>0</v>
      </c>
      <c r="AZ56" s="101">
        <f>'VON.01 - Vedlejší a ostat...'!F33</f>
        <v>0</v>
      </c>
      <c r="BA56" s="101">
        <f>'VON.01 - Vedlejší a ostat...'!F34</f>
        <v>0</v>
      </c>
      <c r="BB56" s="101">
        <f>'VON.01 - Vedlejší a ostat...'!F35</f>
        <v>0</v>
      </c>
      <c r="BC56" s="101">
        <f>'VON.01 - Vedlejší a ostat...'!F36</f>
        <v>0</v>
      </c>
      <c r="BD56" s="103">
        <f>'VON.01 - Vedlejší a ostat...'!F37</f>
        <v>0</v>
      </c>
      <c r="BT56" s="99" t="s">
        <v>82</v>
      </c>
      <c r="BV56" s="99" t="s">
        <v>76</v>
      </c>
      <c r="BW56" s="99" t="s">
        <v>88</v>
      </c>
      <c r="BX56" s="99" t="s">
        <v>5</v>
      </c>
      <c r="CL56" s="99" t="s">
        <v>19</v>
      </c>
      <c r="CM56" s="99" t="s">
        <v>84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awuGu3Sce+FzIs/C/fxCjRgL2tvgV6R1MU0ZnB8CdMgeoKun/OgxaPp2YjMFmxX5JM4/SChvvBaSZMBldz0Clw==" saltValue="6QRqV5MUz14qXKh0EQSJ9dH7yL/wNKk+9+IypryWxaY7bOaie2+2701qCV3B9ZdYxttkmyQbT+3ZibrDfQ4aF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. - SO 01'!C2" display="/"/>
    <hyperlink ref="A56" location="'VON.01 - Vedlejší a ostat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19" t="s">
        <v>83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</row>
    <row r="4" spans="1:46" s="1" customFormat="1" ht="24.95" customHeight="1">
      <c r="B4" s="22"/>
      <c r="D4" s="106" t="s">
        <v>89</v>
      </c>
      <c r="L4" s="22"/>
      <c r="M4" s="107" t="s">
        <v>10</v>
      </c>
      <c r="AT4" s="19" t="s">
        <v>35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4" t="str">
        <f>'Rekapitulace stavby'!K6</f>
        <v>Zmínka, Hostovice, rekonstrukce tělesa náhonu, LB, ř. km 8,100 - 8,150</v>
      </c>
      <c r="F7" s="375"/>
      <c r="G7" s="375"/>
      <c r="H7" s="375"/>
      <c r="L7" s="22"/>
    </row>
    <row r="8" spans="1:46" s="2" customFormat="1" ht="12" customHeight="1">
      <c r="A8" s="36"/>
      <c r="B8" s="41"/>
      <c r="C8" s="36"/>
      <c r="D8" s="108" t="s">
        <v>90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6" t="s">
        <v>91</v>
      </c>
      <c r="F9" s="377"/>
      <c r="G9" s="377"/>
      <c r="H9" s="377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21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11. 11. 2022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8" t="str">
        <f>'Rekapitulace stavby'!E14</f>
        <v>Vyplň údaj</v>
      </c>
      <c r="F18" s="379"/>
      <c r="G18" s="379"/>
      <c r="H18" s="379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">
        <v>28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37</v>
      </c>
      <c r="F24" s="36"/>
      <c r="G24" s="36"/>
      <c r="H24" s="36"/>
      <c r="I24" s="108" t="s">
        <v>30</v>
      </c>
      <c r="J24" s="110" t="s">
        <v>28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2"/>
      <c r="B27" s="113"/>
      <c r="C27" s="112"/>
      <c r="D27" s="112"/>
      <c r="E27" s="380" t="s">
        <v>39</v>
      </c>
      <c r="F27" s="380"/>
      <c r="G27" s="380"/>
      <c r="H27" s="38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40</v>
      </c>
      <c r="E30" s="36"/>
      <c r="F30" s="36"/>
      <c r="G30" s="36"/>
      <c r="H30" s="36"/>
      <c r="I30" s="36"/>
      <c r="J30" s="117">
        <f>ROUND(J86,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42</v>
      </c>
      <c r="G32" s="36"/>
      <c r="H32" s="36"/>
      <c r="I32" s="118" t="s">
        <v>41</v>
      </c>
      <c r="J32" s="118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hidden="1" customHeight="1">
      <c r="A33" s="36"/>
      <c r="B33" s="41"/>
      <c r="C33" s="36"/>
      <c r="D33" s="119" t="s">
        <v>44</v>
      </c>
      <c r="E33" s="108" t="s">
        <v>45</v>
      </c>
      <c r="F33" s="120">
        <f>ROUND((SUM(BE86:BE269)),  2)</f>
        <v>0</v>
      </c>
      <c r="G33" s="36"/>
      <c r="H33" s="36"/>
      <c r="I33" s="121">
        <v>0.21</v>
      </c>
      <c r="J33" s="120">
        <f>ROUND(((SUM(BE86:BE269))*I33),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hidden="1" customHeight="1">
      <c r="A34" s="36"/>
      <c r="B34" s="41"/>
      <c r="C34" s="36"/>
      <c r="D34" s="36"/>
      <c r="E34" s="108" t="s">
        <v>46</v>
      </c>
      <c r="F34" s="120">
        <f>ROUND((SUM(BF86:BF269)),  2)</f>
        <v>0</v>
      </c>
      <c r="G34" s="36"/>
      <c r="H34" s="36"/>
      <c r="I34" s="121">
        <v>0.15</v>
      </c>
      <c r="J34" s="120">
        <f>ROUND(((SUM(BF86:BF269))*I34),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08" t="s">
        <v>44</v>
      </c>
      <c r="E35" s="108" t="s">
        <v>47</v>
      </c>
      <c r="F35" s="120">
        <f>ROUND((SUM(BG86:BG269)),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08" t="s">
        <v>48</v>
      </c>
      <c r="F36" s="120">
        <f>ROUND((SUM(BH86:BH269)),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49</v>
      </c>
      <c r="F37" s="120">
        <f>ROUND((SUM(BI86:BI269)),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50</v>
      </c>
      <c r="E39" s="124"/>
      <c r="F39" s="124"/>
      <c r="G39" s="125" t="s">
        <v>51</v>
      </c>
      <c r="H39" s="126" t="s">
        <v>52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1" t="str">
        <f>E7</f>
        <v>Zmínka, Hostovice, rekonstrukce tělesa náhonu, LB, ř. km 8,100 - 8,150</v>
      </c>
      <c r="F48" s="382"/>
      <c r="G48" s="382"/>
      <c r="H48" s="382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3" t="str">
        <f>E9</f>
        <v>1. - SO 01</v>
      </c>
      <c r="F50" s="383"/>
      <c r="G50" s="383"/>
      <c r="H50" s="383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Hostovice</v>
      </c>
      <c r="G52" s="38"/>
      <c r="H52" s="38"/>
      <c r="I52" s="31" t="s">
        <v>24</v>
      </c>
      <c r="J52" s="62" t="str">
        <f>IF(J12="","",J12)</f>
        <v>11. 11. 2022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26</v>
      </c>
      <c r="D54" s="38"/>
      <c r="E54" s="38"/>
      <c r="F54" s="29" t="str">
        <f>E15</f>
        <v>Povodí Labe, státní podnik, Pardubice</v>
      </c>
      <c r="G54" s="38"/>
      <c r="H54" s="38"/>
      <c r="I54" s="31" t="s">
        <v>33</v>
      </c>
      <c r="J54" s="34" t="str">
        <f>E21</f>
        <v>Povodí Labe, státní podnik, OIČ, Hradec Králové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Eva Morkesová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93</v>
      </c>
      <c r="D57" s="134"/>
      <c r="E57" s="134"/>
      <c r="F57" s="134"/>
      <c r="G57" s="134"/>
      <c r="H57" s="134"/>
      <c r="I57" s="134"/>
      <c r="J57" s="135" t="s">
        <v>94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72</v>
      </c>
      <c r="D59" s="38"/>
      <c r="E59" s="38"/>
      <c r="F59" s="38"/>
      <c r="G59" s="38"/>
      <c r="H59" s="38"/>
      <c r="I59" s="38"/>
      <c r="J59" s="80">
        <f>J86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>
      <c r="B60" s="137"/>
      <c r="C60" s="138"/>
      <c r="D60" s="139" t="s">
        <v>96</v>
      </c>
      <c r="E60" s="140"/>
      <c r="F60" s="140"/>
      <c r="G60" s="140"/>
      <c r="H60" s="140"/>
      <c r="I60" s="140"/>
      <c r="J60" s="141">
        <f>J87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97</v>
      </c>
      <c r="E61" s="146"/>
      <c r="F61" s="146"/>
      <c r="G61" s="146"/>
      <c r="H61" s="146"/>
      <c r="I61" s="146"/>
      <c r="J61" s="147">
        <f>J88</f>
        <v>0</v>
      </c>
      <c r="K61" s="144"/>
      <c r="L61" s="148"/>
    </row>
    <row r="62" spans="1:47" s="10" customFormat="1" ht="14.85" customHeight="1">
      <c r="B62" s="143"/>
      <c r="C62" s="144"/>
      <c r="D62" s="145" t="s">
        <v>98</v>
      </c>
      <c r="E62" s="146"/>
      <c r="F62" s="146"/>
      <c r="G62" s="146"/>
      <c r="H62" s="146"/>
      <c r="I62" s="146"/>
      <c r="J62" s="147">
        <f>J178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99</v>
      </c>
      <c r="E63" s="146"/>
      <c r="F63" s="146"/>
      <c r="G63" s="146"/>
      <c r="H63" s="146"/>
      <c r="I63" s="146"/>
      <c r="J63" s="147">
        <f>J223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100</v>
      </c>
      <c r="E64" s="146"/>
      <c r="F64" s="146"/>
      <c r="G64" s="146"/>
      <c r="H64" s="146"/>
      <c r="I64" s="146"/>
      <c r="J64" s="147">
        <f>J233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101</v>
      </c>
      <c r="E65" s="146"/>
      <c r="F65" s="146"/>
      <c r="G65" s="146"/>
      <c r="H65" s="146"/>
      <c r="I65" s="146"/>
      <c r="J65" s="147">
        <f>J240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102</v>
      </c>
      <c r="E66" s="146"/>
      <c r="F66" s="146"/>
      <c r="G66" s="146"/>
      <c r="H66" s="146"/>
      <c r="I66" s="146"/>
      <c r="J66" s="147">
        <f>J266</f>
        <v>0</v>
      </c>
      <c r="K66" s="144"/>
      <c r="L66" s="148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9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9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103</v>
      </c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1" t="str">
        <f>E7</f>
        <v>Zmínka, Hostovice, rekonstrukce tělesa náhonu, LB, ř. km 8,100 - 8,150</v>
      </c>
      <c r="F76" s="382"/>
      <c r="G76" s="382"/>
      <c r="H76" s="382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90</v>
      </c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53" t="str">
        <f>E9</f>
        <v>1. - SO 01</v>
      </c>
      <c r="F78" s="383"/>
      <c r="G78" s="383"/>
      <c r="H78" s="383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22</v>
      </c>
      <c r="D80" s="38"/>
      <c r="E80" s="38"/>
      <c r="F80" s="29" t="str">
        <f>F12</f>
        <v>Hostovice</v>
      </c>
      <c r="G80" s="38"/>
      <c r="H80" s="38"/>
      <c r="I80" s="31" t="s">
        <v>24</v>
      </c>
      <c r="J80" s="62" t="str">
        <f>IF(J12="","",J12)</f>
        <v>11. 11. 2022</v>
      </c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15" customHeight="1">
      <c r="A82" s="36"/>
      <c r="B82" s="37"/>
      <c r="C82" s="31" t="s">
        <v>26</v>
      </c>
      <c r="D82" s="38"/>
      <c r="E82" s="38"/>
      <c r="F82" s="29" t="str">
        <f>E15</f>
        <v>Povodí Labe, státní podnik, Pardubice</v>
      </c>
      <c r="G82" s="38"/>
      <c r="H82" s="38"/>
      <c r="I82" s="31" t="s">
        <v>33</v>
      </c>
      <c r="J82" s="34" t="str">
        <f>E21</f>
        <v>Povodí Labe, státní podnik, OIČ, Hradec Králové</v>
      </c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31</v>
      </c>
      <c r="D83" s="38"/>
      <c r="E83" s="38"/>
      <c r="F83" s="29" t="str">
        <f>IF(E18="","",E18)</f>
        <v>Vyplň údaj</v>
      </c>
      <c r="G83" s="38"/>
      <c r="H83" s="38"/>
      <c r="I83" s="31" t="s">
        <v>36</v>
      </c>
      <c r="J83" s="34" t="str">
        <f>E24</f>
        <v>Ing. Eva Morkesová</v>
      </c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9"/>
      <c r="B85" s="150"/>
      <c r="C85" s="151" t="s">
        <v>104</v>
      </c>
      <c r="D85" s="152" t="s">
        <v>59</v>
      </c>
      <c r="E85" s="152" t="s">
        <v>55</v>
      </c>
      <c r="F85" s="152" t="s">
        <v>56</v>
      </c>
      <c r="G85" s="152" t="s">
        <v>105</v>
      </c>
      <c r="H85" s="152" t="s">
        <v>106</v>
      </c>
      <c r="I85" s="152" t="s">
        <v>107</v>
      </c>
      <c r="J85" s="152" t="s">
        <v>94</v>
      </c>
      <c r="K85" s="153" t="s">
        <v>108</v>
      </c>
      <c r="L85" s="154"/>
      <c r="M85" s="71" t="s">
        <v>28</v>
      </c>
      <c r="N85" s="72" t="s">
        <v>44</v>
      </c>
      <c r="O85" s="72" t="s">
        <v>109</v>
      </c>
      <c r="P85" s="72" t="s">
        <v>110</v>
      </c>
      <c r="Q85" s="72" t="s">
        <v>111</v>
      </c>
      <c r="R85" s="72" t="s">
        <v>112</v>
      </c>
      <c r="S85" s="72" t="s">
        <v>113</v>
      </c>
      <c r="T85" s="73" t="s">
        <v>114</v>
      </c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</row>
    <row r="86" spans="1:65" s="2" customFormat="1" ht="22.9" customHeight="1">
      <c r="A86" s="36"/>
      <c r="B86" s="37"/>
      <c r="C86" s="78" t="s">
        <v>115</v>
      </c>
      <c r="D86" s="38"/>
      <c r="E86" s="38"/>
      <c r="F86" s="38"/>
      <c r="G86" s="38"/>
      <c r="H86" s="38"/>
      <c r="I86" s="38"/>
      <c r="J86" s="155">
        <f>BK86</f>
        <v>0</v>
      </c>
      <c r="K86" s="38"/>
      <c r="L86" s="41"/>
      <c r="M86" s="74"/>
      <c r="N86" s="156"/>
      <c r="O86" s="75"/>
      <c r="P86" s="157">
        <f>P87</f>
        <v>0</v>
      </c>
      <c r="Q86" s="75"/>
      <c r="R86" s="157">
        <f>R87</f>
        <v>643.98624974999996</v>
      </c>
      <c r="S86" s="75"/>
      <c r="T86" s="158">
        <f>T87</f>
        <v>35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73</v>
      </c>
      <c r="AU86" s="19" t="s">
        <v>95</v>
      </c>
      <c r="BK86" s="159">
        <f>BK87</f>
        <v>0</v>
      </c>
    </row>
    <row r="87" spans="1:65" s="12" customFormat="1" ht="25.9" customHeight="1">
      <c r="B87" s="160"/>
      <c r="C87" s="161"/>
      <c r="D87" s="162" t="s">
        <v>73</v>
      </c>
      <c r="E87" s="163" t="s">
        <v>116</v>
      </c>
      <c r="F87" s="163" t="s">
        <v>117</v>
      </c>
      <c r="G87" s="161"/>
      <c r="H87" s="161"/>
      <c r="I87" s="164"/>
      <c r="J87" s="165">
        <f>BK87</f>
        <v>0</v>
      </c>
      <c r="K87" s="161"/>
      <c r="L87" s="166"/>
      <c r="M87" s="167"/>
      <c r="N87" s="168"/>
      <c r="O87" s="168"/>
      <c r="P87" s="169">
        <f>P88+P223+P233+P240+P266</f>
        <v>0</v>
      </c>
      <c r="Q87" s="168"/>
      <c r="R87" s="169">
        <f>R88+R223+R233+R240+R266</f>
        <v>643.98624974999996</v>
      </c>
      <c r="S87" s="168"/>
      <c r="T87" s="170">
        <f>T88+T223+T233+T240+T266</f>
        <v>35</v>
      </c>
      <c r="AR87" s="171" t="s">
        <v>82</v>
      </c>
      <c r="AT87" s="172" t="s">
        <v>73</v>
      </c>
      <c r="AU87" s="172" t="s">
        <v>74</v>
      </c>
      <c r="AY87" s="171" t="s">
        <v>118</v>
      </c>
      <c r="BK87" s="173">
        <f>BK88+BK223+BK233+BK240+BK266</f>
        <v>0</v>
      </c>
    </row>
    <row r="88" spans="1:65" s="12" customFormat="1" ht="22.9" customHeight="1">
      <c r="B88" s="160"/>
      <c r="C88" s="161"/>
      <c r="D88" s="162" t="s">
        <v>73</v>
      </c>
      <c r="E88" s="174" t="s">
        <v>82</v>
      </c>
      <c r="F88" s="174" t="s">
        <v>119</v>
      </c>
      <c r="G88" s="161"/>
      <c r="H88" s="161"/>
      <c r="I88" s="164"/>
      <c r="J88" s="175">
        <f>BK88</f>
        <v>0</v>
      </c>
      <c r="K88" s="161"/>
      <c r="L88" s="166"/>
      <c r="M88" s="167"/>
      <c r="N88" s="168"/>
      <c r="O88" s="168"/>
      <c r="P88" s="169">
        <f>P89+SUM(P90:P178)</f>
        <v>0</v>
      </c>
      <c r="Q88" s="168"/>
      <c r="R88" s="169">
        <f>R89+SUM(R90:R178)</f>
        <v>643.98624974999996</v>
      </c>
      <c r="S88" s="168"/>
      <c r="T88" s="170">
        <f>T89+SUM(T90:T178)</f>
        <v>0</v>
      </c>
      <c r="AR88" s="171" t="s">
        <v>82</v>
      </c>
      <c r="AT88" s="172" t="s">
        <v>73</v>
      </c>
      <c r="AU88" s="172" t="s">
        <v>82</v>
      </c>
      <c r="AY88" s="171" t="s">
        <v>118</v>
      </c>
      <c r="BK88" s="173">
        <f>BK89+SUM(BK90:BK178)</f>
        <v>0</v>
      </c>
    </row>
    <row r="89" spans="1:65" s="2" customFormat="1" ht="16.5" customHeight="1">
      <c r="A89" s="36"/>
      <c r="B89" s="37"/>
      <c r="C89" s="176" t="s">
        <v>82</v>
      </c>
      <c r="D89" s="176" t="s">
        <v>120</v>
      </c>
      <c r="E89" s="177" t="s">
        <v>121</v>
      </c>
      <c r="F89" s="178" t="s">
        <v>122</v>
      </c>
      <c r="G89" s="179" t="s">
        <v>123</v>
      </c>
      <c r="H89" s="180">
        <v>740</v>
      </c>
      <c r="I89" s="181"/>
      <c r="J89" s="182">
        <f>ROUND(I89*H89,2)</f>
        <v>0</v>
      </c>
      <c r="K89" s="178" t="s">
        <v>28</v>
      </c>
      <c r="L89" s="41"/>
      <c r="M89" s="183" t="s">
        <v>28</v>
      </c>
      <c r="N89" s="184" t="s">
        <v>47</v>
      </c>
      <c r="O89" s="67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7" t="s">
        <v>124</v>
      </c>
      <c r="AT89" s="187" t="s">
        <v>120</v>
      </c>
      <c r="AU89" s="187" t="s">
        <v>84</v>
      </c>
      <c r="AY89" s="19" t="s">
        <v>118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9" t="s">
        <v>124</v>
      </c>
      <c r="BK89" s="188">
        <f>ROUND(I89*H89,2)</f>
        <v>0</v>
      </c>
      <c r="BL89" s="19" t="s">
        <v>124</v>
      </c>
      <c r="BM89" s="187" t="s">
        <v>125</v>
      </c>
    </row>
    <row r="90" spans="1:65" s="2" customFormat="1" ht="11.25">
      <c r="A90" s="36"/>
      <c r="B90" s="37"/>
      <c r="C90" s="38"/>
      <c r="D90" s="189" t="s">
        <v>126</v>
      </c>
      <c r="E90" s="38"/>
      <c r="F90" s="190" t="s">
        <v>122</v>
      </c>
      <c r="G90" s="38"/>
      <c r="H90" s="38"/>
      <c r="I90" s="191"/>
      <c r="J90" s="38"/>
      <c r="K90" s="38"/>
      <c r="L90" s="41"/>
      <c r="M90" s="192"/>
      <c r="N90" s="193"/>
      <c r="O90" s="67"/>
      <c r="P90" s="67"/>
      <c r="Q90" s="67"/>
      <c r="R90" s="67"/>
      <c r="S90" s="67"/>
      <c r="T90" s="68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126</v>
      </c>
      <c r="AU90" s="19" t="s">
        <v>84</v>
      </c>
    </row>
    <row r="91" spans="1:65" s="2" customFormat="1" ht="24.2" customHeight="1">
      <c r="A91" s="36"/>
      <c r="B91" s="37"/>
      <c r="C91" s="176" t="s">
        <v>84</v>
      </c>
      <c r="D91" s="176" t="s">
        <v>120</v>
      </c>
      <c r="E91" s="177" t="s">
        <v>127</v>
      </c>
      <c r="F91" s="178" t="s">
        <v>128</v>
      </c>
      <c r="G91" s="179" t="s">
        <v>123</v>
      </c>
      <c r="H91" s="180">
        <v>180</v>
      </c>
      <c r="I91" s="181"/>
      <c r="J91" s="182">
        <f>ROUND(I91*H91,2)</f>
        <v>0</v>
      </c>
      <c r="K91" s="178" t="s">
        <v>129</v>
      </c>
      <c r="L91" s="41"/>
      <c r="M91" s="183" t="s">
        <v>28</v>
      </c>
      <c r="N91" s="184" t="s">
        <v>47</v>
      </c>
      <c r="O91" s="67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7" t="s">
        <v>124</v>
      </c>
      <c r="AT91" s="187" t="s">
        <v>120</v>
      </c>
      <c r="AU91" s="187" t="s">
        <v>84</v>
      </c>
      <c r="AY91" s="19" t="s">
        <v>118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9" t="s">
        <v>124</v>
      </c>
      <c r="BK91" s="188">
        <f>ROUND(I91*H91,2)</f>
        <v>0</v>
      </c>
      <c r="BL91" s="19" t="s">
        <v>124</v>
      </c>
      <c r="BM91" s="187" t="s">
        <v>130</v>
      </c>
    </row>
    <row r="92" spans="1:65" s="2" customFormat="1" ht="19.5">
      <c r="A92" s="36"/>
      <c r="B92" s="37"/>
      <c r="C92" s="38"/>
      <c r="D92" s="189" t="s">
        <v>126</v>
      </c>
      <c r="E92" s="38"/>
      <c r="F92" s="190" t="s">
        <v>131</v>
      </c>
      <c r="G92" s="38"/>
      <c r="H92" s="38"/>
      <c r="I92" s="191"/>
      <c r="J92" s="38"/>
      <c r="K92" s="38"/>
      <c r="L92" s="41"/>
      <c r="M92" s="192"/>
      <c r="N92" s="193"/>
      <c r="O92" s="67"/>
      <c r="P92" s="67"/>
      <c r="Q92" s="67"/>
      <c r="R92" s="67"/>
      <c r="S92" s="67"/>
      <c r="T92" s="68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126</v>
      </c>
      <c r="AU92" s="19" t="s">
        <v>84</v>
      </c>
    </row>
    <row r="93" spans="1:65" s="2" customFormat="1" ht="11.25">
      <c r="A93" s="36"/>
      <c r="B93" s="37"/>
      <c r="C93" s="38"/>
      <c r="D93" s="194" t="s">
        <v>132</v>
      </c>
      <c r="E93" s="38"/>
      <c r="F93" s="195" t="s">
        <v>133</v>
      </c>
      <c r="G93" s="38"/>
      <c r="H93" s="38"/>
      <c r="I93" s="191"/>
      <c r="J93" s="38"/>
      <c r="K93" s="38"/>
      <c r="L93" s="41"/>
      <c r="M93" s="192"/>
      <c r="N93" s="193"/>
      <c r="O93" s="67"/>
      <c r="P93" s="67"/>
      <c r="Q93" s="67"/>
      <c r="R93" s="67"/>
      <c r="S93" s="67"/>
      <c r="T93" s="68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132</v>
      </c>
      <c r="AU93" s="19" t="s">
        <v>84</v>
      </c>
    </row>
    <row r="94" spans="1:65" s="13" customFormat="1" ht="11.25">
      <c r="B94" s="196"/>
      <c r="C94" s="197"/>
      <c r="D94" s="189" t="s">
        <v>134</v>
      </c>
      <c r="E94" s="198" t="s">
        <v>28</v>
      </c>
      <c r="F94" s="199" t="s">
        <v>135</v>
      </c>
      <c r="G94" s="197"/>
      <c r="H94" s="198" t="s">
        <v>28</v>
      </c>
      <c r="I94" s="200"/>
      <c r="J94" s="197"/>
      <c r="K94" s="197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134</v>
      </c>
      <c r="AU94" s="205" t="s">
        <v>84</v>
      </c>
      <c r="AV94" s="13" t="s">
        <v>82</v>
      </c>
      <c r="AW94" s="13" t="s">
        <v>35</v>
      </c>
      <c r="AX94" s="13" t="s">
        <v>74</v>
      </c>
      <c r="AY94" s="205" t="s">
        <v>118</v>
      </c>
    </row>
    <row r="95" spans="1:65" s="14" customFormat="1" ht="11.25">
      <c r="B95" s="206"/>
      <c r="C95" s="207"/>
      <c r="D95" s="189" t="s">
        <v>134</v>
      </c>
      <c r="E95" s="208" t="s">
        <v>28</v>
      </c>
      <c r="F95" s="209" t="s">
        <v>136</v>
      </c>
      <c r="G95" s="207"/>
      <c r="H95" s="210">
        <v>180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134</v>
      </c>
      <c r="AU95" s="216" t="s">
        <v>84</v>
      </c>
      <c r="AV95" s="14" t="s">
        <v>84</v>
      </c>
      <c r="AW95" s="14" t="s">
        <v>35</v>
      </c>
      <c r="AX95" s="14" t="s">
        <v>82</v>
      </c>
      <c r="AY95" s="216" t="s">
        <v>118</v>
      </c>
    </row>
    <row r="96" spans="1:65" s="2" customFormat="1" ht="16.5" customHeight="1">
      <c r="A96" s="36"/>
      <c r="B96" s="37"/>
      <c r="C96" s="176" t="s">
        <v>137</v>
      </c>
      <c r="D96" s="176" t="s">
        <v>120</v>
      </c>
      <c r="E96" s="177" t="s">
        <v>138</v>
      </c>
      <c r="F96" s="178" t="s">
        <v>139</v>
      </c>
      <c r="G96" s="179" t="s">
        <v>123</v>
      </c>
      <c r="H96" s="180">
        <v>180</v>
      </c>
      <c r="I96" s="181"/>
      <c r="J96" s="182">
        <f>ROUND(I96*H96,2)</f>
        <v>0</v>
      </c>
      <c r="K96" s="178" t="s">
        <v>129</v>
      </c>
      <c r="L96" s="41"/>
      <c r="M96" s="183" t="s">
        <v>28</v>
      </c>
      <c r="N96" s="184" t="s">
        <v>47</v>
      </c>
      <c r="O96" s="67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7" t="s">
        <v>124</v>
      </c>
      <c r="AT96" s="187" t="s">
        <v>120</v>
      </c>
      <c r="AU96" s="187" t="s">
        <v>84</v>
      </c>
      <c r="AY96" s="19" t="s">
        <v>118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9" t="s">
        <v>124</v>
      </c>
      <c r="BK96" s="188">
        <f>ROUND(I96*H96,2)</f>
        <v>0</v>
      </c>
      <c r="BL96" s="19" t="s">
        <v>124</v>
      </c>
      <c r="BM96" s="187" t="s">
        <v>140</v>
      </c>
    </row>
    <row r="97" spans="1:65" s="2" customFormat="1" ht="11.25">
      <c r="A97" s="36"/>
      <c r="B97" s="37"/>
      <c r="C97" s="38"/>
      <c r="D97" s="189" t="s">
        <v>126</v>
      </c>
      <c r="E97" s="38"/>
      <c r="F97" s="190" t="s">
        <v>141</v>
      </c>
      <c r="G97" s="38"/>
      <c r="H97" s="38"/>
      <c r="I97" s="191"/>
      <c r="J97" s="38"/>
      <c r="K97" s="38"/>
      <c r="L97" s="41"/>
      <c r="M97" s="192"/>
      <c r="N97" s="193"/>
      <c r="O97" s="67"/>
      <c r="P97" s="67"/>
      <c r="Q97" s="67"/>
      <c r="R97" s="67"/>
      <c r="S97" s="67"/>
      <c r="T97" s="68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126</v>
      </c>
      <c r="AU97" s="19" t="s">
        <v>84</v>
      </c>
    </row>
    <row r="98" spans="1:65" s="2" customFormat="1" ht="11.25">
      <c r="A98" s="36"/>
      <c r="B98" s="37"/>
      <c r="C98" s="38"/>
      <c r="D98" s="194" t="s">
        <v>132</v>
      </c>
      <c r="E98" s="38"/>
      <c r="F98" s="195" t="s">
        <v>142</v>
      </c>
      <c r="G98" s="38"/>
      <c r="H98" s="38"/>
      <c r="I98" s="191"/>
      <c r="J98" s="38"/>
      <c r="K98" s="38"/>
      <c r="L98" s="41"/>
      <c r="M98" s="192"/>
      <c r="N98" s="193"/>
      <c r="O98" s="67"/>
      <c r="P98" s="67"/>
      <c r="Q98" s="67"/>
      <c r="R98" s="67"/>
      <c r="S98" s="67"/>
      <c r="T98" s="68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132</v>
      </c>
      <c r="AU98" s="19" t="s">
        <v>84</v>
      </c>
    </row>
    <row r="99" spans="1:65" s="13" customFormat="1" ht="11.25">
      <c r="B99" s="196"/>
      <c r="C99" s="197"/>
      <c r="D99" s="189" t="s">
        <v>134</v>
      </c>
      <c r="E99" s="198" t="s">
        <v>28</v>
      </c>
      <c r="F99" s="199" t="s">
        <v>143</v>
      </c>
      <c r="G99" s="197"/>
      <c r="H99" s="198" t="s">
        <v>28</v>
      </c>
      <c r="I99" s="200"/>
      <c r="J99" s="197"/>
      <c r="K99" s="197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134</v>
      </c>
      <c r="AU99" s="205" t="s">
        <v>84</v>
      </c>
      <c r="AV99" s="13" t="s">
        <v>82</v>
      </c>
      <c r="AW99" s="13" t="s">
        <v>35</v>
      </c>
      <c r="AX99" s="13" t="s">
        <v>74</v>
      </c>
      <c r="AY99" s="205" t="s">
        <v>118</v>
      </c>
    </row>
    <row r="100" spans="1:65" s="14" customFormat="1" ht="11.25">
      <c r="B100" s="206"/>
      <c r="C100" s="207"/>
      <c r="D100" s="189" t="s">
        <v>134</v>
      </c>
      <c r="E100" s="208" t="s">
        <v>28</v>
      </c>
      <c r="F100" s="209" t="s">
        <v>136</v>
      </c>
      <c r="G100" s="207"/>
      <c r="H100" s="210">
        <v>180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134</v>
      </c>
      <c r="AU100" s="216" t="s">
        <v>84</v>
      </c>
      <c r="AV100" s="14" t="s">
        <v>84</v>
      </c>
      <c r="AW100" s="14" t="s">
        <v>35</v>
      </c>
      <c r="AX100" s="14" t="s">
        <v>82</v>
      </c>
      <c r="AY100" s="216" t="s">
        <v>118</v>
      </c>
    </row>
    <row r="101" spans="1:65" s="2" customFormat="1" ht="21.75" customHeight="1">
      <c r="A101" s="36"/>
      <c r="B101" s="37"/>
      <c r="C101" s="176" t="s">
        <v>124</v>
      </c>
      <c r="D101" s="176" t="s">
        <v>120</v>
      </c>
      <c r="E101" s="177" t="s">
        <v>144</v>
      </c>
      <c r="F101" s="178" t="s">
        <v>145</v>
      </c>
      <c r="G101" s="179" t="s">
        <v>146</v>
      </c>
      <c r="H101" s="180">
        <v>15</v>
      </c>
      <c r="I101" s="181"/>
      <c r="J101" s="182">
        <f>ROUND(I101*H101,2)</f>
        <v>0</v>
      </c>
      <c r="K101" s="178" t="s">
        <v>28</v>
      </c>
      <c r="L101" s="41"/>
      <c r="M101" s="183" t="s">
        <v>28</v>
      </c>
      <c r="N101" s="184" t="s">
        <v>47</v>
      </c>
      <c r="O101" s="67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7" t="s">
        <v>124</v>
      </c>
      <c r="AT101" s="187" t="s">
        <v>120</v>
      </c>
      <c r="AU101" s="187" t="s">
        <v>84</v>
      </c>
      <c r="AY101" s="19" t="s">
        <v>118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9" t="s">
        <v>124</v>
      </c>
      <c r="BK101" s="188">
        <f>ROUND(I101*H101,2)</f>
        <v>0</v>
      </c>
      <c r="BL101" s="19" t="s">
        <v>124</v>
      </c>
      <c r="BM101" s="187" t="s">
        <v>147</v>
      </c>
    </row>
    <row r="102" spans="1:65" s="2" customFormat="1" ht="11.25">
      <c r="A102" s="36"/>
      <c r="B102" s="37"/>
      <c r="C102" s="38"/>
      <c r="D102" s="189" t="s">
        <v>126</v>
      </c>
      <c r="E102" s="38"/>
      <c r="F102" s="190" t="s">
        <v>148</v>
      </c>
      <c r="G102" s="38"/>
      <c r="H102" s="38"/>
      <c r="I102" s="191"/>
      <c r="J102" s="38"/>
      <c r="K102" s="38"/>
      <c r="L102" s="41"/>
      <c r="M102" s="192"/>
      <c r="N102" s="193"/>
      <c r="O102" s="67"/>
      <c r="P102" s="67"/>
      <c r="Q102" s="67"/>
      <c r="R102" s="67"/>
      <c r="S102" s="67"/>
      <c r="T102" s="68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126</v>
      </c>
      <c r="AU102" s="19" t="s">
        <v>84</v>
      </c>
    </row>
    <row r="103" spans="1:65" s="13" customFormat="1" ht="11.25">
      <c r="B103" s="196"/>
      <c r="C103" s="197"/>
      <c r="D103" s="189" t="s">
        <v>134</v>
      </c>
      <c r="E103" s="198" t="s">
        <v>28</v>
      </c>
      <c r="F103" s="199" t="s">
        <v>149</v>
      </c>
      <c r="G103" s="197"/>
      <c r="H103" s="198" t="s">
        <v>28</v>
      </c>
      <c r="I103" s="200"/>
      <c r="J103" s="197"/>
      <c r="K103" s="197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134</v>
      </c>
      <c r="AU103" s="205" t="s">
        <v>84</v>
      </c>
      <c r="AV103" s="13" t="s">
        <v>82</v>
      </c>
      <c r="AW103" s="13" t="s">
        <v>35</v>
      </c>
      <c r="AX103" s="13" t="s">
        <v>74</v>
      </c>
      <c r="AY103" s="205" t="s">
        <v>118</v>
      </c>
    </row>
    <row r="104" spans="1:65" s="14" customFormat="1" ht="11.25">
      <c r="B104" s="206"/>
      <c r="C104" s="207"/>
      <c r="D104" s="189" t="s">
        <v>134</v>
      </c>
      <c r="E104" s="208" t="s">
        <v>28</v>
      </c>
      <c r="F104" s="209" t="s">
        <v>8</v>
      </c>
      <c r="G104" s="207"/>
      <c r="H104" s="210">
        <v>15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134</v>
      </c>
      <c r="AU104" s="216" t="s">
        <v>84</v>
      </c>
      <c r="AV104" s="14" t="s">
        <v>84</v>
      </c>
      <c r="AW104" s="14" t="s">
        <v>35</v>
      </c>
      <c r="AX104" s="14" t="s">
        <v>82</v>
      </c>
      <c r="AY104" s="216" t="s">
        <v>118</v>
      </c>
    </row>
    <row r="105" spans="1:65" s="2" customFormat="1" ht="21.75" customHeight="1">
      <c r="A105" s="36"/>
      <c r="B105" s="37"/>
      <c r="C105" s="176" t="s">
        <v>150</v>
      </c>
      <c r="D105" s="176" t="s">
        <v>120</v>
      </c>
      <c r="E105" s="177" t="s">
        <v>151</v>
      </c>
      <c r="F105" s="178" t="s">
        <v>152</v>
      </c>
      <c r="G105" s="179" t="s">
        <v>146</v>
      </c>
      <c r="H105" s="180">
        <v>15</v>
      </c>
      <c r="I105" s="181"/>
      <c r="J105" s="182">
        <f>ROUND(I105*H105,2)</f>
        <v>0</v>
      </c>
      <c r="K105" s="178" t="s">
        <v>28</v>
      </c>
      <c r="L105" s="41"/>
      <c r="M105" s="183" t="s">
        <v>28</v>
      </c>
      <c r="N105" s="184" t="s">
        <v>47</v>
      </c>
      <c r="O105" s="67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7" t="s">
        <v>124</v>
      </c>
      <c r="AT105" s="187" t="s">
        <v>120</v>
      </c>
      <c r="AU105" s="187" t="s">
        <v>84</v>
      </c>
      <c r="AY105" s="19" t="s">
        <v>118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9" t="s">
        <v>124</v>
      </c>
      <c r="BK105" s="188">
        <f>ROUND(I105*H105,2)</f>
        <v>0</v>
      </c>
      <c r="BL105" s="19" t="s">
        <v>124</v>
      </c>
      <c r="BM105" s="187" t="s">
        <v>153</v>
      </c>
    </row>
    <row r="106" spans="1:65" s="2" customFormat="1" ht="11.25">
      <c r="A106" s="36"/>
      <c r="B106" s="37"/>
      <c r="C106" s="38"/>
      <c r="D106" s="189" t="s">
        <v>126</v>
      </c>
      <c r="E106" s="38"/>
      <c r="F106" s="190" t="s">
        <v>154</v>
      </c>
      <c r="G106" s="38"/>
      <c r="H106" s="38"/>
      <c r="I106" s="191"/>
      <c r="J106" s="38"/>
      <c r="K106" s="38"/>
      <c r="L106" s="41"/>
      <c r="M106" s="192"/>
      <c r="N106" s="193"/>
      <c r="O106" s="67"/>
      <c r="P106" s="67"/>
      <c r="Q106" s="67"/>
      <c r="R106" s="67"/>
      <c r="S106" s="67"/>
      <c r="T106" s="68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126</v>
      </c>
      <c r="AU106" s="19" t="s">
        <v>84</v>
      </c>
    </row>
    <row r="107" spans="1:65" s="13" customFormat="1" ht="11.25">
      <c r="B107" s="196"/>
      <c r="C107" s="197"/>
      <c r="D107" s="189" t="s">
        <v>134</v>
      </c>
      <c r="E107" s="198" t="s">
        <v>28</v>
      </c>
      <c r="F107" s="199" t="s">
        <v>155</v>
      </c>
      <c r="G107" s="197"/>
      <c r="H107" s="198" t="s">
        <v>28</v>
      </c>
      <c r="I107" s="200"/>
      <c r="J107" s="197"/>
      <c r="K107" s="197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134</v>
      </c>
      <c r="AU107" s="205" t="s">
        <v>84</v>
      </c>
      <c r="AV107" s="13" t="s">
        <v>82</v>
      </c>
      <c r="AW107" s="13" t="s">
        <v>35</v>
      </c>
      <c r="AX107" s="13" t="s">
        <v>74</v>
      </c>
      <c r="AY107" s="205" t="s">
        <v>118</v>
      </c>
    </row>
    <row r="108" spans="1:65" s="13" customFormat="1" ht="11.25">
      <c r="B108" s="196"/>
      <c r="C108" s="197"/>
      <c r="D108" s="189" t="s">
        <v>134</v>
      </c>
      <c r="E108" s="198" t="s">
        <v>28</v>
      </c>
      <c r="F108" s="199" t="s">
        <v>156</v>
      </c>
      <c r="G108" s="197"/>
      <c r="H108" s="198" t="s">
        <v>28</v>
      </c>
      <c r="I108" s="200"/>
      <c r="J108" s="197"/>
      <c r="K108" s="197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134</v>
      </c>
      <c r="AU108" s="205" t="s">
        <v>84</v>
      </c>
      <c r="AV108" s="13" t="s">
        <v>82</v>
      </c>
      <c r="AW108" s="13" t="s">
        <v>35</v>
      </c>
      <c r="AX108" s="13" t="s">
        <v>74</v>
      </c>
      <c r="AY108" s="205" t="s">
        <v>118</v>
      </c>
    </row>
    <row r="109" spans="1:65" s="14" customFormat="1" ht="11.25">
      <c r="B109" s="206"/>
      <c r="C109" s="207"/>
      <c r="D109" s="189" t="s">
        <v>134</v>
      </c>
      <c r="E109" s="208" t="s">
        <v>28</v>
      </c>
      <c r="F109" s="209" t="s">
        <v>8</v>
      </c>
      <c r="G109" s="207"/>
      <c r="H109" s="210">
        <v>15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134</v>
      </c>
      <c r="AU109" s="216" t="s">
        <v>84</v>
      </c>
      <c r="AV109" s="14" t="s">
        <v>84</v>
      </c>
      <c r="AW109" s="14" t="s">
        <v>35</v>
      </c>
      <c r="AX109" s="14" t="s">
        <v>82</v>
      </c>
      <c r="AY109" s="216" t="s">
        <v>118</v>
      </c>
    </row>
    <row r="110" spans="1:65" s="2" customFormat="1" ht="21.75" customHeight="1">
      <c r="A110" s="36"/>
      <c r="B110" s="37"/>
      <c r="C110" s="176" t="s">
        <v>157</v>
      </c>
      <c r="D110" s="176" t="s">
        <v>120</v>
      </c>
      <c r="E110" s="177" t="s">
        <v>158</v>
      </c>
      <c r="F110" s="178" t="s">
        <v>159</v>
      </c>
      <c r="G110" s="179" t="s">
        <v>146</v>
      </c>
      <c r="H110" s="180">
        <v>10</v>
      </c>
      <c r="I110" s="181"/>
      <c r="J110" s="182">
        <f>ROUND(I110*H110,2)</f>
        <v>0</v>
      </c>
      <c r="K110" s="178" t="s">
        <v>28</v>
      </c>
      <c r="L110" s="41"/>
      <c r="M110" s="183" t="s">
        <v>28</v>
      </c>
      <c r="N110" s="184" t="s">
        <v>47</v>
      </c>
      <c r="O110" s="67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7" t="s">
        <v>124</v>
      </c>
      <c r="AT110" s="187" t="s">
        <v>120</v>
      </c>
      <c r="AU110" s="187" t="s">
        <v>84</v>
      </c>
      <c r="AY110" s="19" t="s">
        <v>118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9" t="s">
        <v>124</v>
      </c>
      <c r="BK110" s="188">
        <f>ROUND(I110*H110,2)</f>
        <v>0</v>
      </c>
      <c r="BL110" s="19" t="s">
        <v>124</v>
      </c>
      <c r="BM110" s="187" t="s">
        <v>160</v>
      </c>
    </row>
    <row r="111" spans="1:65" s="2" customFormat="1" ht="11.25">
      <c r="A111" s="36"/>
      <c r="B111" s="37"/>
      <c r="C111" s="38"/>
      <c r="D111" s="189" t="s">
        <v>126</v>
      </c>
      <c r="E111" s="38"/>
      <c r="F111" s="190" t="s">
        <v>161</v>
      </c>
      <c r="G111" s="38"/>
      <c r="H111" s="38"/>
      <c r="I111" s="191"/>
      <c r="J111" s="38"/>
      <c r="K111" s="38"/>
      <c r="L111" s="41"/>
      <c r="M111" s="192"/>
      <c r="N111" s="193"/>
      <c r="O111" s="67"/>
      <c r="P111" s="67"/>
      <c r="Q111" s="67"/>
      <c r="R111" s="67"/>
      <c r="S111" s="67"/>
      <c r="T111" s="68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126</v>
      </c>
      <c r="AU111" s="19" t="s">
        <v>84</v>
      </c>
    </row>
    <row r="112" spans="1:65" s="13" customFormat="1" ht="11.25">
      <c r="B112" s="196"/>
      <c r="C112" s="197"/>
      <c r="D112" s="189" t="s">
        <v>134</v>
      </c>
      <c r="E112" s="198" t="s">
        <v>28</v>
      </c>
      <c r="F112" s="199" t="s">
        <v>162</v>
      </c>
      <c r="G112" s="197"/>
      <c r="H112" s="198" t="s">
        <v>28</v>
      </c>
      <c r="I112" s="200"/>
      <c r="J112" s="197"/>
      <c r="K112" s="197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134</v>
      </c>
      <c r="AU112" s="205" t="s">
        <v>84</v>
      </c>
      <c r="AV112" s="13" t="s">
        <v>82</v>
      </c>
      <c r="AW112" s="13" t="s">
        <v>35</v>
      </c>
      <c r="AX112" s="13" t="s">
        <v>74</v>
      </c>
      <c r="AY112" s="205" t="s">
        <v>118</v>
      </c>
    </row>
    <row r="113" spans="1:65" s="14" customFormat="1" ht="11.25">
      <c r="B113" s="206"/>
      <c r="C113" s="207"/>
      <c r="D113" s="189" t="s">
        <v>134</v>
      </c>
      <c r="E113" s="208" t="s">
        <v>28</v>
      </c>
      <c r="F113" s="209" t="s">
        <v>163</v>
      </c>
      <c r="G113" s="207"/>
      <c r="H113" s="210">
        <v>10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134</v>
      </c>
      <c r="AU113" s="216" t="s">
        <v>84</v>
      </c>
      <c r="AV113" s="14" t="s">
        <v>84</v>
      </c>
      <c r="AW113" s="14" t="s">
        <v>35</v>
      </c>
      <c r="AX113" s="14" t="s">
        <v>82</v>
      </c>
      <c r="AY113" s="216" t="s">
        <v>118</v>
      </c>
    </row>
    <row r="114" spans="1:65" s="2" customFormat="1" ht="21.75" customHeight="1">
      <c r="A114" s="36"/>
      <c r="B114" s="37"/>
      <c r="C114" s="176" t="s">
        <v>164</v>
      </c>
      <c r="D114" s="176" t="s">
        <v>120</v>
      </c>
      <c r="E114" s="177" t="s">
        <v>165</v>
      </c>
      <c r="F114" s="178" t="s">
        <v>166</v>
      </c>
      <c r="G114" s="179" t="s">
        <v>146</v>
      </c>
      <c r="H114" s="180">
        <v>5</v>
      </c>
      <c r="I114" s="181"/>
      <c r="J114" s="182">
        <f>ROUND(I114*H114,2)</f>
        <v>0</v>
      </c>
      <c r="K114" s="178" t="s">
        <v>28</v>
      </c>
      <c r="L114" s="41"/>
      <c r="M114" s="183" t="s">
        <v>28</v>
      </c>
      <c r="N114" s="184" t="s">
        <v>47</v>
      </c>
      <c r="O114" s="67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7" t="s">
        <v>124</v>
      </c>
      <c r="AT114" s="187" t="s">
        <v>120</v>
      </c>
      <c r="AU114" s="187" t="s">
        <v>84</v>
      </c>
      <c r="AY114" s="19" t="s">
        <v>118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9" t="s">
        <v>124</v>
      </c>
      <c r="BK114" s="188">
        <f>ROUND(I114*H114,2)</f>
        <v>0</v>
      </c>
      <c r="BL114" s="19" t="s">
        <v>124</v>
      </c>
      <c r="BM114" s="187" t="s">
        <v>167</v>
      </c>
    </row>
    <row r="115" spans="1:65" s="2" customFormat="1" ht="11.25">
      <c r="A115" s="36"/>
      <c r="B115" s="37"/>
      <c r="C115" s="38"/>
      <c r="D115" s="189" t="s">
        <v>126</v>
      </c>
      <c r="E115" s="38"/>
      <c r="F115" s="190" t="s">
        <v>168</v>
      </c>
      <c r="G115" s="38"/>
      <c r="H115" s="38"/>
      <c r="I115" s="191"/>
      <c r="J115" s="38"/>
      <c r="K115" s="38"/>
      <c r="L115" s="41"/>
      <c r="M115" s="192"/>
      <c r="N115" s="193"/>
      <c r="O115" s="67"/>
      <c r="P115" s="67"/>
      <c r="Q115" s="67"/>
      <c r="R115" s="67"/>
      <c r="S115" s="67"/>
      <c r="T115" s="68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126</v>
      </c>
      <c r="AU115" s="19" t="s">
        <v>84</v>
      </c>
    </row>
    <row r="116" spans="1:65" s="13" customFormat="1" ht="11.25">
      <c r="B116" s="196"/>
      <c r="C116" s="197"/>
      <c r="D116" s="189" t="s">
        <v>134</v>
      </c>
      <c r="E116" s="198" t="s">
        <v>28</v>
      </c>
      <c r="F116" s="199" t="s">
        <v>169</v>
      </c>
      <c r="G116" s="197"/>
      <c r="H116" s="198" t="s">
        <v>28</v>
      </c>
      <c r="I116" s="200"/>
      <c r="J116" s="197"/>
      <c r="K116" s="197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134</v>
      </c>
      <c r="AU116" s="205" t="s">
        <v>84</v>
      </c>
      <c r="AV116" s="13" t="s">
        <v>82</v>
      </c>
      <c r="AW116" s="13" t="s">
        <v>35</v>
      </c>
      <c r="AX116" s="13" t="s">
        <v>74</v>
      </c>
      <c r="AY116" s="205" t="s">
        <v>118</v>
      </c>
    </row>
    <row r="117" spans="1:65" s="14" customFormat="1" ht="11.25">
      <c r="B117" s="206"/>
      <c r="C117" s="207"/>
      <c r="D117" s="189" t="s">
        <v>134</v>
      </c>
      <c r="E117" s="208" t="s">
        <v>28</v>
      </c>
      <c r="F117" s="209" t="s">
        <v>150</v>
      </c>
      <c r="G117" s="207"/>
      <c r="H117" s="210">
        <v>5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134</v>
      </c>
      <c r="AU117" s="216" t="s">
        <v>84</v>
      </c>
      <c r="AV117" s="14" t="s">
        <v>84</v>
      </c>
      <c r="AW117" s="14" t="s">
        <v>35</v>
      </c>
      <c r="AX117" s="14" t="s">
        <v>82</v>
      </c>
      <c r="AY117" s="216" t="s">
        <v>118</v>
      </c>
    </row>
    <row r="118" spans="1:65" s="2" customFormat="1" ht="16.5" customHeight="1">
      <c r="A118" s="36"/>
      <c r="B118" s="37"/>
      <c r="C118" s="176" t="s">
        <v>170</v>
      </c>
      <c r="D118" s="176" t="s">
        <v>120</v>
      </c>
      <c r="E118" s="177" t="s">
        <v>171</v>
      </c>
      <c r="F118" s="178" t="s">
        <v>172</v>
      </c>
      <c r="G118" s="179" t="s">
        <v>123</v>
      </c>
      <c r="H118" s="180">
        <v>803.66700000000003</v>
      </c>
      <c r="I118" s="181"/>
      <c r="J118" s="182">
        <f>ROUND(I118*H118,2)</f>
        <v>0</v>
      </c>
      <c r="K118" s="178" t="s">
        <v>129</v>
      </c>
      <c r="L118" s="41"/>
      <c r="M118" s="183" t="s">
        <v>28</v>
      </c>
      <c r="N118" s="184" t="s">
        <v>47</v>
      </c>
      <c r="O118" s="67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7" t="s">
        <v>124</v>
      </c>
      <c r="AT118" s="187" t="s">
        <v>120</v>
      </c>
      <c r="AU118" s="187" t="s">
        <v>84</v>
      </c>
      <c r="AY118" s="19" t="s">
        <v>118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9" t="s">
        <v>124</v>
      </c>
      <c r="BK118" s="188">
        <f>ROUND(I118*H118,2)</f>
        <v>0</v>
      </c>
      <c r="BL118" s="19" t="s">
        <v>124</v>
      </c>
      <c r="BM118" s="187" t="s">
        <v>173</v>
      </c>
    </row>
    <row r="119" spans="1:65" s="2" customFormat="1" ht="11.25">
      <c r="A119" s="36"/>
      <c r="B119" s="37"/>
      <c r="C119" s="38"/>
      <c r="D119" s="189" t="s">
        <v>126</v>
      </c>
      <c r="E119" s="38"/>
      <c r="F119" s="190" t="s">
        <v>174</v>
      </c>
      <c r="G119" s="38"/>
      <c r="H119" s="38"/>
      <c r="I119" s="191"/>
      <c r="J119" s="38"/>
      <c r="K119" s="38"/>
      <c r="L119" s="41"/>
      <c r="M119" s="192"/>
      <c r="N119" s="193"/>
      <c r="O119" s="67"/>
      <c r="P119" s="67"/>
      <c r="Q119" s="67"/>
      <c r="R119" s="67"/>
      <c r="S119" s="67"/>
      <c r="T119" s="68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126</v>
      </c>
      <c r="AU119" s="19" t="s">
        <v>84</v>
      </c>
    </row>
    <row r="120" spans="1:65" s="2" customFormat="1" ht="11.25">
      <c r="A120" s="36"/>
      <c r="B120" s="37"/>
      <c r="C120" s="38"/>
      <c r="D120" s="194" t="s">
        <v>132</v>
      </c>
      <c r="E120" s="38"/>
      <c r="F120" s="195" t="s">
        <v>175</v>
      </c>
      <c r="G120" s="38"/>
      <c r="H120" s="38"/>
      <c r="I120" s="191"/>
      <c r="J120" s="38"/>
      <c r="K120" s="38"/>
      <c r="L120" s="41"/>
      <c r="M120" s="192"/>
      <c r="N120" s="193"/>
      <c r="O120" s="67"/>
      <c r="P120" s="67"/>
      <c r="Q120" s="67"/>
      <c r="R120" s="67"/>
      <c r="S120" s="67"/>
      <c r="T120" s="68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132</v>
      </c>
      <c r="AU120" s="19" t="s">
        <v>84</v>
      </c>
    </row>
    <row r="121" spans="1:65" s="13" customFormat="1" ht="11.25">
      <c r="B121" s="196"/>
      <c r="C121" s="197"/>
      <c r="D121" s="189" t="s">
        <v>134</v>
      </c>
      <c r="E121" s="198" t="s">
        <v>28</v>
      </c>
      <c r="F121" s="199" t="s">
        <v>176</v>
      </c>
      <c r="G121" s="197"/>
      <c r="H121" s="198" t="s">
        <v>28</v>
      </c>
      <c r="I121" s="200"/>
      <c r="J121" s="197"/>
      <c r="K121" s="197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134</v>
      </c>
      <c r="AU121" s="205" t="s">
        <v>84</v>
      </c>
      <c r="AV121" s="13" t="s">
        <v>82</v>
      </c>
      <c r="AW121" s="13" t="s">
        <v>35</v>
      </c>
      <c r="AX121" s="13" t="s">
        <v>74</v>
      </c>
      <c r="AY121" s="205" t="s">
        <v>118</v>
      </c>
    </row>
    <row r="122" spans="1:65" s="14" customFormat="1" ht="11.25">
      <c r="B122" s="206"/>
      <c r="C122" s="207"/>
      <c r="D122" s="189" t="s">
        <v>134</v>
      </c>
      <c r="E122" s="208" t="s">
        <v>28</v>
      </c>
      <c r="F122" s="209" t="s">
        <v>177</v>
      </c>
      <c r="G122" s="207"/>
      <c r="H122" s="210">
        <v>803.66700000000003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134</v>
      </c>
      <c r="AU122" s="216" t="s">
        <v>84</v>
      </c>
      <c r="AV122" s="14" t="s">
        <v>84</v>
      </c>
      <c r="AW122" s="14" t="s">
        <v>35</v>
      </c>
      <c r="AX122" s="14" t="s">
        <v>82</v>
      </c>
      <c r="AY122" s="216" t="s">
        <v>118</v>
      </c>
    </row>
    <row r="123" spans="1:65" s="2" customFormat="1" ht="16.5" customHeight="1">
      <c r="A123" s="36"/>
      <c r="B123" s="37"/>
      <c r="C123" s="176" t="s">
        <v>178</v>
      </c>
      <c r="D123" s="176" t="s">
        <v>120</v>
      </c>
      <c r="E123" s="177" t="s">
        <v>179</v>
      </c>
      <c r="F123" s="178" t="s">
        <v>180</v>
      </c>
      <c r="G123" s="179" t="s">
        <v>181</v>
      </c>
      <c r="H123" s="180">
        <v>60.2</v>
      </c>
      <c r="I123" s="181"/>
      <c r="J123" s="182">
        <f>ROUND(I123*H123,2)</f>
        <v>0</v>
      </c>
      <c r="K123" s="178" t="s">
        <v>28</v>
      </c>
      <c r="L123" s="41"/>
      <c r="M123" s="183" t="s">
        <v>28</v>
      </c>
      <c r="N123" s="184" t="s">
        <v>47</v>
      </c>
      <c r="O123" s="67"/>
      <c r="P123" s="185">
        <f>O123*H123</f>
        <v>0</v>
      </c>
      <c r="Q123" s="185">
        <v>2.0000000000000001E-4</v>
      </c>
      <c r="R123" s="185">
        <f>Q123*H123</f>
        <v>1.204E-2</v>
      </c>
      <c r="S123" s="185">
        <v>0</v>
      </c>
      <c r="T123" s="18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7" t="s">
        <v>124</v>
      </c>
      <c r="AT123" s="187" t="s">
        <v>120</v>
      </c>
      <c r="AU123" s="187" t="s">
        <v>84</v>
      </c>
      <c r="AY123" s="19" t="s">
        <v>118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9" t="s">
        <v>124</v>
      </c>
      <c r="BK123" s="188">
        <f>ROUND(I123*H123,2)</f>
        <v>0</v>
      </c>
      <c r="BL123" s="19" t="s">
        <v>124</v>
      </c>
      <c r="BM123" s="187" t="s">
        <v>182</v>
      </c>
    </row>
    <row r="124" spans="1:65" s="2" customFormat="1" ht="11.25">
      <c r="A124" s="36"/>
      <c r="B124" s="37"/>
      <c r="C124" s="38"/>
      <c r="D124" s="189" t="s">
        <v>126</v>
      </c>
      <c r="E124" s="38"/>
      <c r="F124" s="190" t="s">
        <v>183</v>
      </c>
      <c r="G124" s="38"/>
      <c r="H124" s="38"/>
      <c r="I124" s="191"/>
      <c r="J124" s="38"/>
      <c r="K124" s="38"/>
      <c r="L124" s="41"/>
      <c r="M124" s="192"/>
      <c r="N124" s="193"/>
      <c r="O124" s="67"/>
      <c r="P124" s="67"/>
      <c r="Q124" s="67"/>
      <c r="R124" s="67"/>
      <c r="S124" s="67"/>
      <c r="T124" s="68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126</v>
      </c>
      <c r="AU124" s="19" t="s">
        <v>84</v>
      </c>
    </row>
    <row r="125" spans="1:65" s="13" customFormat="1" ht="11.25">
      <c r="B125" s="196"/>
      <c r="C125" s="197"/>
      <c r="D125" s="189" t="s">
        <v>134</v>
      </c>
      <c r="E125" s="198" t="s">
        <v>28</v>
      </c>
      <c r="F125" s="199" t="s">
        <v>184</v>
      </c>
      <c r="G125" s="197"/>
      <c r="H125" s="198" t="s">
        <v>28</v>
      </c>
      <c r="I125" s="200"/>
      <c r="J125" s="197"/>
      <c r="K125" s="197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134</v>
      </c>
      <c r="AU125" s="205" t="s">
        <v>84</v>
      </c>
      <c r="AV125" s="13" t="s">
        <v>82</v>
      </c>
      <c r="AW125" s="13" t="s">
        <v>35</v>
      </c>
      <c r="AX125" s="13" t="s">
        <v>74</v>
      </c>
      <c r="AY125" s="205" t="s">
        <v>118</v>
      </c>
    </row>
    <row r="126" spans="1:65" s="13" customFormat="1" ht="11.25">
      <c r="B126" s="196"/>
      <c r="C126" s="197"/>
      <c r="D126" s="189" t="s">
        <v>134</v>
      </c>
      <c r="E126" s="198" t="s">
        <v>28</v>
      </c>
      <c r="F126" s="199" t="s">
        <v>185</v>
      </c>
      <c r="G126" s="197"/>
      <c r="H126" s="198" t="s">
        <v>28</v>
      </c>
      <c r="I126" s="200"/>
      <c r="J126" s="197"/>
      <c r="K126" s="197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134</v>
      </c>
      <c r="AU126" s="205" t="s">
        <v>84</v>
      </c>
      <c r="AV126" s="13" t="s">
        <v>82</v>
      </c>
      <c r="AW126" s="13" t="s">
        <v>35</v>
      </c>
      <c r="AX126" s="13" t="s">
        <v>74</v>
      </c>
      <c r="AY126" s="205" t="s">
        <v>118</v>
      </c>
    </row>
    <row r="127" spans="1:65" s="14" customFormat="1" ht="11.25">
      <c r="B127" s="206"/>
      <c r="C127" s="207"/>
      <c r="D127" s="189" t="s">
        <v>134</v>
      </c>
      <c r="E127" s="208" t="s">
        <v>28</v>
      </c>
      <c r="F127" s="209" t="s">
        <v>186</v>
      </c>
      <c r="G127" s="207"/>
      <c r="H127" s="210">
        <v>13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134</v>
      </c>
      <c r="AU127" s="216" t="s">
        <v>84</v>
      </c>
      <c r="AV127" s="14" t="s">
        <v>84</v>
      </c>
      <c r="AW127" s="14" t="s">
        <v>35</v>
      </c>
      <c r="AX127" s="14" t="s">
        <v>74</v>
      </c>
      <c r="AY127" s="216" t="s">
        <v>118</v>
      </c>
    </row>
    <row r="128" spans="1:65" s="13" customFormat="1" ht="11.25">
      <c r="B128" s="196"/>
      <c r="C128" s="197"/>
      <c r="D128" s="189" t="s">
        <v>134</v>
      </c>
      <c r="E128" s="198" t="s">
        <v>28</v>
      </c>
      <c r="F128" s="199" t="s">
        <v>187</v>
      </c>
      <c r="G128" s="197"/>
      <c r="H128" s="198" t="s">
        <v>28</v>
      </c>
      <c r="I128" s="200"/>
      <c r="J128" s="197"/>
      <c r="K128" s="197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134</v>
      </c>
      <c r="AU128" s="205" t="s">
        <v>84</v>
      </c>
      <c r="AV128" s="13" t="s">
        <v>82</v>
      </c>
      <c r="AW128" s="13" t="s">
        <v>35</v>
      </c>
      <c r="AX128" s="13" t="s">
        <v>74</v>
      </c>
      <c r="AY128" s="205" t="s">
        <v>118</v>
      </c>
    </row>
    <row r="129" spans="1:65" s="14" customFormat="1" ht="11.25">
      <c r="B129" s="206"/>
      <c r="C129" s="207"/>
      <c r="D129" s="189" t="s">
        <v>134</v>
      </c>
      <c r="E129" s="208" t="s">
        <v>28</v>
      </c>
      <c r="F129" s="209" t="s">
        <v>188</v>
      </c>
      <c r="G129" s="207"/>
      <c r="H129" s="210">
        <v>47.2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134</v>
      </c>
      <c r="AU129" s="216" t="s">
        <v>84</v>
      </c>
      <c r="AV129" s="14" t="s">
        <v>84</v>
      </c>
      <c r="AW129" s="14" t="s">
        <v>35</v>
      </c>
      <c r="AX129" s="14" t="s">
        <v>74</v>
      </c>
      <c r="AY129" s="216" t="s">
        <v>118</v>
      </c>
    </row>
    <row r="130" spans="1:65" s="15" customFormat="1" ht="11.25">
      <c r="B130" s="217"/>
      <c r="C130" s="218"/>
      <c r="D130" s="189" t="s">
        <v>134</v>
      </c>
      <c r="E130" s="219" t="s">
        <v>28</v>
      </c>
      <c r="F130" s="220" t="s">
        <v>189</v>
      </c>
      <c r="G130" s="218"/>
      <c r="H130" s="221">
        <v>60.2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134</v>
      </c>
      <c r="AU130" s="227" t="s">
        <v>84</v>
      </c>
      <c r="AV130" s="15" t="s">
        <v>124</v>
      </c>
      <c r="AW130" s="15" t="s">
        <v>35</v>
      </c>
      <c r="AX130" s="15" t="s">
        <v>82</v>
      </c>
      <c r="AY130" s="227" t="s">
        <v>118</v>
      </c>
    </row>
    <row r="131" spans="1:65" s="2" customFormat="1" ht="16.5" customHeight="1">
      <c r="A131" s="36"/>
      <c r="B131" s="37"/>
      <c r="C131" s="176" t="s">
        <v>163</v>
      </c>
      <c r="D131" s="176" t="s">
        <v>120</v>
      </c>
      <c r="E131" s="177" t="s">
        <v>190</v>
      </c>
      <c r="F131" s="178" t="s">
        <v>191</v>
      </c>
      <c r="G131" s="179" t="s">
        <v>123</v>
      </c>
      <c r="H131" s="180">
        <v>188.8</v>
      </c>
      <c r="I131" s="181"/>
      <c r="J131" s="182">
        <f>ROUND(I131*H131,2)</f>
        <v>0</v>
      </c>
      <c r="K131" s="178" t="s">
        <v>129</v>
      </c>
      <c r="L131" s="41"/>
      <c r="M131" s="183" t="s">
        <v>28</v>
      </c>
      <c r="N131" s="184" t="s">
        <v>47</v>
      </c>
      <c r="O131" s="67"/>
      <c r="P131" s="185">
        <f>O131*H131</f>
        <v>0</v>
      </c>
      <c r="Q131" s="185">
        <v>1.4999999999999999E-4</v>
      </c>
      <c r="R131" s="185">
        <f>Q131*H131</f>
        <v>2.8319999999999998E-2</v>
      </c>
      <c r="S131" s="185">
        <v>0</v>
      </c>
      <c r="T131" s="18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7" t="s">
        <v>124</v>
      </c>
      <c r="AT131" s="187" t="s">
        <v>120</v>
      </c>
      <c r="AU131" s="187" t="s">
        <v>84</v>
      </c>
      <c r="AY131" s="19" t="s">
        <v>118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9" t="s">
        <v>124</v>
      </c>
      <c r="BK131" s="188">
        <f>ROUND(I131*H131,2)</f>
        <v>0</v>
      </c>
      <c r="BL131" s="19" t="s">
        <v>124</v>
      </c>
      <c r="BM131" s="187" t="s">
        <v>192</v>
      </c>
    </row>
    <row r="132" spans="1:65" s="2" customFormat="1" ht="11.25">
      <c r="A132" s="36"/>
      <c r="B132" s="37"/>
      <c r="C132" s="38"/>
      <c r="D132" s="189" t="s">
        <v>126</v>
      </c>
      <c r="E132" s="38"/>
      <c r="F132" s="190" t="s">
        <v>193</v>
      </c>
      <c r="G132" s="38"/>
      <c r="H132" s="38"/>
      <c r="I132" s="191"/>
      <c r="J132" s="38"/>
      <c r="K132" s="38"/>
      <c r="L132" s="41"/>
      <c r="M132" s="192"/>
      <c r="N132" s="193"/>
      <c r="O132" s="67"/>
      <c r="P132" s="67"/>
      <c r="Q132" s="67"/>
      <c r="R132" s="67"/>
      <c r="S132" s="67"/>
      <c r="T132" s="68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126</v>
      </c>
      <c r="AU132" s="19" t="s">
        <v>84</v>
      </c>
    </row>
    <row r="133" spans="1:65" s="2" customFormat="1" ht="11.25">
      <c r="A133" s="36"/>
      <c r="B133" s="37"/>
      <c r="C133" s="38"/>
      <c r="D133" s="194" t="s">
        <v>132</v>
      </c>
      <c r="E133" s="38"/>
      <c r="F133" s="195" t="s">
        <v>194</v>
      </c>
      <c r="G133" s="38"/>
      <c r="H133" s="38"/>
      <c r="I133" s="191"/>
      <c r="J133" s="38"/>
      <c r="K133" s="38"/>
      <c r="L133" s="41"/>
      <c r="M133" s="192"/>
      <c r="N133" s="193"/>
      <c r="O133" s="67"/>
      <c r="P133" s="67"/>
      <c r="Q133" s="67"/>
      <c r="R133" s="67"/>
      <c r="S133" s="67"/>
      <c r="T133" s="68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132</v>
      </c>
      <c r="AU133" s="19" t="s">
        <v>84</v>
      </c>
    </row>
    <row r="134" spans="1:65" s="13" customFormat="1" ht="11.25">
      <c r="B134" s="196"/>
      <c r="C134" s="197"/>
      <c r="D134" s="189" t="s">
        <v>134</v>
      </c>
      <c r="E134" s="198" t="s">
        <v>28</v>
      </c>
      <c r="F134" s="199" t="s">
        <v>195</v>
      </c>
      <c r="G134" s="197"/>
      <c r="H134" s="198" t="s">
        <v>28</v>
      </c>
      <c r="I134" s="200"/>
      <c r="J134" s="197"/>
      <c r="K134" s="197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134</v>
      </c>
      <c r="AU134" s="205" t="s">
        <v>84</v>
      </c>
      <c r="AV134" s="13" t="s">
        <v>82</v>
      </c>
      <c r="AW134" s="13" t="s">
        <v>35</v>
      </c>
      <c r="AX134" s="13" t="s">
        <v>74</v>
      </c>
      <c r="AY134" s="205" t="s">
        <v>118</v>
      </c>
    </row>
    <row r="135" spans="1:65" s="14" customFormat="1" ht="11.25">
      <c r="B135" s="206"/>
      <c r="C135" s="207"/>
      <c r="D135" s="189" t="s">
        <v>134</v>
      </c>
      <c r="E135" s="208" t="s">
        <v>28</v>
      </c>
      <c r="F135" s="209" t="s">
        <v>196</v>
      </c>
      <c r="G135" s="207"/>
      <c r="H135" s="210">
        <v>188.8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134</v>
      </c>
      <c r="AU135" s="216" t="s">
        <v>84</v>
      </c>
      <c r="AV135" s="14" t="s">
        <v>84</v>
      </c>
      <c r="AW135" s="14" t="s">
        <v>35</v>
      </c>
      <c r="AX135" s="14" t="s">
        <v>82</v>
      </c>
      <c r="AY135" s="216" t="s">
        <v>118</v>
      </c>
    </row>
    <row r="136" spans="1:65" s="2" customFormat="1" ht="16.5" customHeight="1">
      <c r="A136" s="36"/>
      <c r="B136" s="37"/>
      <c r="C136" s="176" t="s">
        <v>197</v>
      </c>
      <c r="D136" s="176" t="s">
        <v>120</v>
      </c>
      <c r="E136" s="177" t="s">
        <v>198</v>
      </c>
      <c r="F136" s="178" t="s">
        <v>199</v>
      </c>
      <c r="G136" s="179" t="s">
        <v>123</v>
      </c>
      <c r="H136" s="180">
        <v>184.08</v>
      </c>
      <c r="I136" s="181"/>
      <c r="J136" s="182">
        <f>ROUND(I136*H136,2)</f>
        <v>0</v>
      </c>
      <c r="K136" s="178" t="s">
        <v>129</v>
      </c>
      <c r="L136" s="41"/>
      <c r="M136" s="183" t="s">
        <v>28</v>
      </c>
      <c r="N136" s="184" t="s">
        <v>47</v>
      </c>
      <c r="O136" s="67"/>
      <c r="P136" s="185">
        <f>O136*H136</f>
        <v>0</v>
      </c>
      <c r="Q136" s="185">
        <v>5.0099999999999997E-3</v>
      </c>
      <c r="R136" s="185">
        <f>Q136*H136</f>
        <v>0.92224079999999997</v>
      </c>
      <c r="S136" s="185">
        <v>0</v>
      </c>
      <c r="T136" s="18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7" t="s">
        <v>124</v>
      </c>
      <c r="AT136" s="187" t="s">
        <v>120</v>
      </c>
      <c r="AU136" s="187" t="s">
        <v>84</v>
      </c>
      <c r="AY136" s="19" t="s">
        <v>118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9" t="s">
        <v>124</v>
      </c>
      <c r="BK136" s="188">
        <f>ROUND(I136*H136,2)</f>
        <v>0</v>
      </c>
      <c r="BL136" s="19" t="s">
        <v>124</v>
      </c>
      <c r="BM136" s="187" t="s">
        <v>200</v>
      </c>
    </row>
    <row r="137" spans="1:65" s="2" customFormat="1" ht="11.25">
      <c r="A137" s="36"/>
      <c r="B137" s="37"/>
      <c r="C137" s="38"/>
      <c r="D137" s="189" t="s">
        <v>126</v>
      </c>
      <c r="E137" s="38"/>
      <c r="F137" s="190" t="s">
        <v>201</v>
      </c>
      <c r="G137" s="38"/>
      <c r="H137" s="38"/>
      <c r="I137" s="191"/>
      <c r="J137" s="38"/>
      <c r="K137" s="38"/>
      <c r="L137" s="41"/>
      <c r="M137" s="192"/>
      <c r="N137" s="193"/>
      <c r="O137" s="67"/>
      <c r="P137" s="67"/>
      <c r="Q137" s="67"/>
      <c r="R137" s="67"/>
      <c r="S137" s="67"/>
      <c r="T137" s="68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126</v>
      </c>
      <c r="AU137" s="19" t="s">
        <v>84</v>
      </c>
    </row>
    <row r="138" spans="1:65" s="2" customFormat="1" ht="11.25">
      <c r="A138" s="36"/>
      <c r="B138" s="37"/>
      <c r="C138" s="38"/>
      <c r="D138" s="194" t="s">
        <v>132</v>
      </c>
      <c r="E138" s="38"/>
      <c r="F138" s="195" t="s">
        <v>202</v>
      </c>
      <c r="G138" s="38"/>
      <c r="H138" s="38"/>
      <c r="I138" s="191"/>
      <c r="J138" s="38"/>
      <c r="K138" s="38"/>
      <c r="L138" s="41"/>
      <c r="M138" s="192"/>
      <c r="N138" s="193"/>
      <c r="O138" s="67"/>
      <c r="P138" s="67"/>
      <c r="Q138" s="67"/>
      <c r="R138" s="67"/>
      <c r="S138" s="67"/>
      <c r="T138" s="68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132</v>
      </c>
      <c r="AU138" s="19" t="s">
        <v>84</v>
      </c>
    </row>
    <row r="139" spans="1:65" s="13" customFormat="1" ht="11.25">
      <c r="B139" s="196"/>
      <c r="C139" s="197"/>
      <c r="D139" s="189" t="s">
        <v>134</v>
      </c>
      <c r="E139" s="198" t="s">
        <v>28</v>
      </c>
      <c r="F139" s="199" t="s">
        <v>195</v>
      </c>
      <c r="G139" s="197"/>
      <c r="H139" s="198" t="s">
        <v>28</v>
      </c>
      <c r="I139" s="200"/>
      <c r="J139" s="197"/>
      <c r="K139" s="197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134</v>
      </c>
      <c r="AU139" s="205" t="s">
        <v>84</v>
      </c>
      <c r="AV139" s="13" t="s">
        <v>82</v>
      </c>
      <c r="AW139" s="13" t="s">
        <v>35</v>
      </c>
      <c r="AX139" s="13" t="s">
        <v>74</v>
      </c>
      <c r="AY139" s="205" t="s">
        <v>118</v>
      </c>
    </row>
    <row r="140" spans="1:65" s="14" customFormat="1" ht="11.25">
      <c r="B140" s="206"/>
      <c r="C140" s="207"/>
      <c r="D140" s="189" t="s">
        <v>134</v>
      </c>
      <c r="E140" s="208" t="s">
        <v>28</v>
      </c>
      <c r="F140" s="209" t="s">
        <v>203</v>
      </c>
      <c r="G140" s="207"/>
      <c r="H140" s="210">
        <v>184.08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134</v>
      </c>
      <c r="AU140" s="216" t="s">
        <v>84</v>
      </c>
      <c r="AV140" s="14" t="s">
        <v>84</v>
      </c>
      <c r="AW140" s="14" t="s">
        <v>35</v>
      </c>
      <c r="AX140" s="14" t="s">
        <v>82</v>
      </c>
      <c r="AY140" s="216" t="s">
        <v>118</v>
      </c>
    </row>
    <row r="141" spans="1:65" s="2" customFormat="1" ht="16.5" customHeight="1">
      <c r="A141" s="36"/>
      <c r="B141" s="37"/>
      <c r="C141" s="228" t="s">
        <v>204</v>
      </c>
      <c r="D141" s="228" t="s">
        <v>205</v>
      </c>
      <c r="E141" s="229" t="s">
        <v>206</v>
      </c>
      <c r="F141" s="230" t="s">
        <v>207</v>
      </c>
      <c r="G141" s="231" t="s">
        <v>123</v>
      </c>
      <c r="H141" s="232">
        <v>188.8</v>
      </c>
      <c r="I141" s="233"/>
      <c r="J141" s="234">
        <f>ROUND(I141*H141,2)</f>
        <v>0</v>
      </c>
      <c r="K141" s="230" t="s">
        <v>28</v>
      </c>
      <c r="L141" s="235"/>
      <c r="M141" s="236" t="s">
        <v>28</v>
      </c>
      <c r="N141" s="237" t="s">
        <v>47</v>
      </c>
      <c r="O141" s="67"/>
      <c r="P141" s="185">
        <f>O141*H141</f>
        <v>0</v>
      </c>
      <c r="Q141" s="185">
        <v>0.121</v>
      </c>
      <c r="R141" s="185">
        <f>Q141*H141</f>
        <v>22.844799999999999</v>
      </c>
      <c r="S141" s="185">
        <v>0</v>
      </c>
      <c r="T141" s="18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7" t="s">
        <v>170</v>
      </c>
      <c r="AT141" s="187" t="s">
        <v>205</v>
      </c>
      <c r="AU141" s="187" t="s">
        <v>84</v>
      </c>
      <c r="AY141" s="19" t="s">
        <v>118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9" t="s">
        <v>124</v>
      </c>
      <c r="BK141" s="188">
        <f>ROUND(I141*H141,2)</f>
        <v>0</v>
      </c>
      <c r="BL141" s="19" t="s">
        <v>124</v>
      </c>
      <c r="BM141" s="187" t="s">
        <v>208</v>
      </c>
    </row>
    <row r="142" spans="1:65" s="2" customFormat="1" ht="11.25">
      <c r="A142" s="36"/>
      <c r="B142" s="37"/>
      <c r="C142" s="38"/>
      <c r="D142" s="189" t="s">
        <v>126</v>
      </c>
      <c r="E142" s="38"/>
      <c r="F142" s="190" t="s">
        <v>207</v>
      </c>
      <c r="G142" s="38"/>
      <c r="H142" s="38"/>
      <c r="I142" s="191"/>
      <c r="J142" s="38"/>
      <c r="K142" s="38"/>
      <c r="L142" s="41"/>
      <c r="M142" s="192"/>
      <c r="N142" s="193"/>
      <c r="O142" s="67"/>
      <c r="P142" s="67"/>
      <c r="Q142" s="67"/>
      <c r="R142" s="67"/>
      <c r="S142" s="67"/>
      <c r="T142" s="68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126</v>
      </c>
      <c r="AU142" s="19" t="s">
        <v>84</v>
      </c>
    </row>
    <row r="143" spans="1:65" s="13" customFormat="1" ht="11.25">
      <c r="B143" s="196"/>
      <c r="C143" s="197"/>
      <c r="D143" s="189" t="s">
        <v>134</v>
      </c>
      <c r="E143" s="198" t="s">
        <v>28</v>
      </c>
      <c r="F143" s="199" t="s">
        <v>209</v>
      </c>
      <c r="G143" s="197"/>
      <c r="H143" s="198" t="s">
        <v>28</v>
      </c>
      <c r="I143" s="200"/>
      <c r="J143" s="197"/>
      <c r="K143" s="197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134</v>
      </c>
      <c r="AU143" s="205" t="s">
        <v>84</v>
      </c>
      <c r="AV143" s="13" t="s">
        <v>82</v>
      </c>
      <c r="AW143" s="13" t="s">
        <v>35</v>
      </c>
      <c r="AX143" s="13" t="s">
        <v>74</v>
      </c>
      <c r="AY143" s="205" t="s">
        <v>118</v>
      </c>
    </row>
    <row r="144" spans="1:65" s="13" customFormat="1" ht="11.25">
      <c r="B144" s="196"/>
      <c r="C144" s="197"/>
      <c r="D144" s="189" t="s">
        <v>134</v>
      </c>
      <c r="E144" s="198" t="s">
        <v>28</v>
      </c>
      <c r="F144" s="199" t="s">
        <v>210</v>
      </c>
      <c r="G144" s="197"/>
      <c r="H144" s="198" t="s">
        <v>28</v>
      </c>
      <c r="I144" s="200"/>
      <c r="J144" s="197"/>
      <c r="K144" s="197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134</v>
      </c>
      <c r="AU144" s="205" t="s">
        <v>84</v>
      </c>
      <c r="AV144" s="13" t="s">
        <v>82</v>
      </c>
      <c r="AW144" s="13" t="s">
        <v>35</v>
      </c>
      <c r="AX144" s="13" t="s">
        <v>74</v>
      </c>
      <c r="AY144" s="205" t="s">
        <v>118</v>
      </c>
    </row>
    <row r="145" spans="1:65" s="14" customFormat="1" ht="11.25">
      <c r="B145" s="206"/>
      <c r="C145" s="207"/>
      <c r="D145" s="189" t="s">
        <v>134</v>
      </c>
      <c r="E145" s="208" t="s">
        <v>28</v>
      </c>
      <c r="F145" s="209" t="s">
        <v>211</v>
      </c>
      <c r="G145" s="207"/>
      <c r="H145" s="210">
        <v>188.8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134</v>
      </c>
      <c r="AU145" s="216" t="s">
        <v>84</v>
      </c>
      <c r="AV145" s="14" t="s">
        <v>84</v>
      </c>
      <c r="AW145" s="14" t="s">
        <v>35</v>
      </c>
      <c r="AX145" s="14" t="s">
        <v>82</v>
      </c>
      <c r="AY145" s="216" t="s">
        <v>118</v>
      </c>
    </row>
    <row r="146" spans="1:65" s="2" customFormat="1" ht="21.75" customHeight="1">
      <c r="A146" s="36"/>
      <c r="B146" s="37"/>
      <c r="C146" s="176" t="s">
        <v>212</v>
      </c>
      <c r="D146" s="176" t="s">
        <v>120</v>
      </c>
      <c r="E146" s="177" t="s">
        <v>213</v>
      </c>
      <c r="F146" s="178" t="s">
        <v>214</v>
      </c>
      <c r="G146" s="179" t="s">
        <v>123</v>
      </c>
      <c r="H146" s="180">
        <v>45</v>
      </c>
      <c r="I146" s="181"/>
      <c r="J146" s="182">
        <f>ROUND(I146*H146,2)</f>
        <v>0</v>
      </c>
      <c r="K146" s="178" t="s">
        <v>129</v>
      </c>
      <c r="L146" s="41"/>
      <c r="M146" s="183" t="s">
        <v>28</v>
      </c>
      <c r="N146" s="184" t="s">
        <v>47</v>
      </c>
      <c r="O146" s="67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7" t="s">
        <v>124</v>
      </c>
      <c r="AT146" s="187" t="s">
        <v>120</v>
      </c>
      <c r="AU146" s="187" t="s">
        <v>84</v>
      </c>
      <c r="AY146" s="19" t="s">
        <v>118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9" t="s">
        <v>124</v>
      </c>
      <c r="BK146" s="188">
        <f>ROUND(I146*H146,2)</f>
        <v>0</v>
      </c>
      <c r="BL146" s="19" t="s">
        <v>124</v>
      </c>
      <c r="BM146" s="187" t="s">
        <v>215</v>
      </c>
    </row>
    <row r="147" spans="1:65" s="2" customFormat="1" ht="19.5">
      <c r="A147" s="36"/>
      <c r="B147" s="37"/>
      <c r="C147" s="38"/>
      <c r="D147" s="189" t="s">
        <v>126</v>
      </c>
      <c r="E147" s="38"/>
      <c r="F147" s="190" t="s">
        <v>216</v>
      </c>
      <c r="G147" s="38"/>
      <c r="H147" s="38"/>
      <c r="I147" s="191"/>
      <c r="J147" s="38"/>
      <c r="K147" s="38"/>
      <c r="L147" s="41"/>
      <c r="M147" s="192"/>
      <c r="N147" s="193"/>
      <c r="O147" s="67"/>
      <c r="P147" s="67"/>
      <c r="Q147" s="67"/>
      <c r="R147" s="67"/>
      <c r="S147" s="67"/>
      <c r="T147" s="68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126</v>
      </c>
      <c r="AU147" s="19" t="s">
        <v>84</v>
      </c>
    </row>
    <row r="148" spans="1:65" s="2" customFormat="1" ht="11.25">
      <c r="A148" s="36"/>
      <c r="B148" s="37"/>
      <c r="C148" s="38"/>
      <c r="D148" s="194" t="s">
        <v>132</v>
      </c>
      <c r="E148" s="38"/>
      <c r="F148" s="195" t="s">
        <v>217</v>
      </c>
      <c r="G148" s="38"/>
      <c r="H148" s="38"/>
      <c r="I148" s="191"/>
      <c r="J148" s="38"/>
      <c r="K148" s="38"/>
      <c r="L148" s="41"/>
      <c r="M148" s="192"/>
      <c r="N148" s="193"/>
      <c r="O148" s="67"/>
      <c r="P148" s="67"/>
      <c r="Q148" s="67"/>
      <c r="R148" s="67"/>
      <c r="S148" s="67"/>
      <c r="T148" s="68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132</v>
      </c>
      <c r="AU148" s="19" t="s">
        <v>84</v>
      </c>
    </row>
    <row r="149" spans="1:65" s="13" customFormat="1" ht="11.25">
      <c r="B149" s="196"/>
      <c r="C149" s="197"/>
      <c r="D149" s="189" t="s">
        <v>134</v>
      </c>
      <c r="E149" s="198" t="s">
        <v>28</v>
      </c>
      <c r="F149" s="199" t="s">
        <v>218</v>
      </c>
      <c r="G149" s="197"/>
      <c r="H149" s="198" t="s">
        <v>28</v>
      </c>
      <c r="I149" s="200"/>
      <c r="J149" s="197"/>
      <c r="K149" s="197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134</v>
      </c>
      <c r="AU149" s="205" t="s">
        <v>84</v>
      </c>
      <c r="AV149" s="13" t="s">
        <v>82</v>
      </c>
      <c r="AW149" s="13" t="s">
        <v>35</v>
      </c>
      <c r="AX149" s="13" t="s">
        <v>74</v>
      </c>
      <c r="AY149" s="205" t="s">
        <v>118</v>
      </c>
    </row>
    <row r="150" spans="1:65" s="14" customFormat="1" ht="11.25">
      <c r="B150" s="206"/>
      <c r="C150" s="207"/>
      <c r="D150" s="189" t="s">
        <v>134</v>
      </c>
      <c r="E150" s="208" t="s">
        <v>28</v>
      </c>
      <c r="F150" s="209" t="s">
        <v>219</v>
      </c>
      <c r="G150" s="207"/>
      <c r="H150" s="210">
        <v>45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134</v>
      </c>
      <c r="AU150" s="216" t="s">
        <v>84</v>
      </c>
      <c r="AV150" s="14" t="s">
        <v>84</v>
      </c>
      <c r="AW150" s="14" t="s">
        <v>35</v>
      </c>
      <c r="AX150" s="14" t="s">
        <v>82</v>
      </c>
      <c r="AY150" s="216" t="s">
        <v>118</v>
      </c>
    </row>
    <row r="151" spans="1:65" s="2" customFormat="1" ht="16.5" customHeight="1">
      <c r="A151" s="36"/>
      <c r="B151" s="37"/>
      <c r="C151" s="176" t="s">
        <v>220</v>
      </c>
      <c r="D151" s="176" t="s">
        <v>120</v>
      </c>
      <c r="E151" s="177" t="s">
        <v>221</v>
      </c>
      <c r="F151" s="178" t="s">
        <v>222</v>
      </c>
      <c r="G151" s="179" t="s">
        <v>223</v>
      </c>
      <c r="H151" s="180">
        <v>365.35</v>
      </c>
      <c r="I151" s="181"/>
      <c r="J151" s="182">
        <f>ROUND(I151*H151,2)</f>
        <v>0</v>
      </c>
      <c r="K151" s="178" t="s">
        <v>129</v>
      </c>
      <c r="L151" s="41"/>
      <c r="M151" s="183" t="s">
        <v>28</v>
      </c>
      <c r="N151" s="184" t="s">
        <v>47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7" t="s">
        <v>124</v>
      </c>
      <c r="AT151" s="187" t="s">
        <v>120</v>
      </c>
      <c r="AU151" s="187" t="s">
        <v>84</v>
      </c>
      <c r="AY151" s="19" t="s">
        <v>118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9" t="s">
        <v>124</v>
      </c>
      <c r="BK151" s="188">
        <f>ROUND(I151*H151,2)</f>
        <v>0</v>
      </c>
      <c r="BL151" s="19" t="s">
        <v>124</v>
      </c>
      <c r="BM151" s="187" t="s">
        <v>224</v>
      </c>
    </row>
    <row r="152" spans="1:65" s="2" customFormat="1" ht="19.5">
      <c r="A152" s="36"/>
      <c r="B152" s="37"/>
      <c r="C152" s="38"/>
      <c r="D152" s="189" t="s">
        <v>126</v>
      </c>
      <c r="E152" s="38"/>
      <c r="F152" s="190" t="s">
        <v>225</v>
      </c>
      <c r="G152" s="38"/>
      <c r="H152" s="38"/>
      <c r="I152" s="191"/>
      <c r="J152" s="38"/>
      <c r="K152" s="38"/>
      <c r="L152" s="41"/>
      <c r="M152" s="192"/>
      <c r="N152" s="193"/>
      <c r="O152" s="67"/>
      <c r="P152" s="67"/>
      <c r="Q152" s="67"/>
      <c r="R152" s="67"/>
      <c r="S152" s="67"/>
      <c r="T152" s="68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126</v>
      </c>
      <c r="AU152" s="19" t="s">
        <v>84</v>
      </c>
    </row>
    <row r="153" spans="1:65" s="2" customFormat="1" ht="11.25">
      <c r="A153" s="36"/>
      <c r="B153" s="37"/>
      <c r="C153" s="38"/>
      <c r="D153" s="194" t="s">
        <v>132</v>
      </c>
      <c r="E153" s="38"/>
      <c r="F153" s="195" t="s">
        <v>226</v>
      </c>
      <c r="G153" s="38"/>
      <c r="H153" s="38"/>
      <c r="I153" s="191"/>
      <c r="J153" s="38"/>
      <c r="K153" s="38"/>
      <c r="L153" s="41"/>
      <c r="M153" s="192"/>
      <c r="N153" s="193"/>
      <c r="O153" s="67"/>
      <c r="P153" s="67"/>
      <c r="Q153" s="67"/>
      <c r="R153" s="67"/>
      <c r="S153" s="67"/>
      <c r="T153" s="68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132</v>
      </c>
      <c r="AU153" s="19" t="s">
        <v>84</v>
      </c>
    </row>
    <row r="154" spans="1:65" s="13" customFormat="1" ht="11.25">
      <c r="B154" s="196"/>
      <c r="C154" s="197"/>
      <c r="D154" s="189" t="s">
        <v>134</v>
      </c>
      <c r="E154" s="198" t="s">
        <v>28</v>
      </c>
      <c r="F154" s="199" t="s">
        <v>227</v>
      </c>
      <c r="G154" s="197"/>
      <c r="H154" s="198" t="s">
        <v>28</v>
      </c>
      <c r="I154" s="200"/>
      <c r="J154" s="197"/>
      <c r="K154" s="197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134</v>
      </c>
      <c r="AU154" s="205" t="s">
        <v>84</v>
      </c>
      <c r="AV154" s="13" t="s">
        <v>82</v>
      </c>
      <c r="AW154" s="13" t="s">
        <v>35</v>
      </c>
      <c r="AX154" s="13" t="s">
        <v>74</v>
      </c>
      <c r="AY154" s="205" t="s">
        <v>118</v>
      </c>
    </row>
    <row r="155" spans="1:65" s="13" customFormat="1" ht="11.25">
      <c r="B155" s="196"/>
      <c r="C155" s="197"/>
      <c r="D155" s="189" t="s">
        <v>134</v>
      </c>
      <c r="E155" s="198" t="s">
        <v>28</v>
      </c>
      <c r="F155" s="199" t="s">
        <v>228</v>
      </c>
      <c r="G155" s="197"/>
      <c r="H155" s="198" t="s">
        <v>28</v>
      </c>
      <c r="I155" s="200"/>
      <c r="J155" s="197"/>
      <c r="K155" s="197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134</v>
      </c>
      <c r="AU155" s="205" t="s">
        <v>84</v>
      </c>
      <c r="AV155" s="13" t="s">
        <v>82</v>
      </c>
      <c r="AW155" s="13" t="s">
        <v>35</v>
      </c>
      <c r="AX155" s="13" t="s">
        <v>74</v>
      </c>
      <c r="AY155" s="205" t="s">
        <v>118</v>
      </c>
    </row>
    <row r="156" spans="1:65" s="14" customFormat="1" ht="11.25">
      <c r="B156" s="206"/>
      <c r="C156" s="207"/>
      <c r="D156" s="189" t="s">
        <v>134</v>
      </c>
      <c r="E156" s="208" t="s">
        <v>28</v>
      </c>
      <c r="F156" s="209" t="s">
        <v>229</v>
      </c>
      <c r="G156" s="207"/>
      <c r="H156" s="210">
        <v>50.2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134</v>
      </c>
      <c r="AU156" s="216" t="s">
        <v>84</v>
      </c>
      <c r="AV156" s="14" t="s">
        <v>84</v>
      </c>
      <c r="AW156" s="14" t="s">
        <v>35</v>
      </c>
      <c r="AX156" s="14" t="s">
        <v>74</v>
      </c>
      <c r="AY156" s="216" t="s">
        <v>118</v>
      </c>
    </row>
    <row r="157" spans="1:65" s="13" customFormat="1" ht="11.25">
      <c r="B157" s="196"/>
      <c r="C157" s="197"/>
      <c r="D157" s="189" t="s">
        <v>134</v>
      </c>
      <c r="E157" s="198" t="s">
        <v>28</v>
      </c>
      <c r="F157" s="199" t="s">
        <v>230</v>
      </c>
      <c r="G157" s="197"/>
      <c r="H157" s="198" t="s">
        <v>28</v>
      </c>
      <c r="I157" s="200"/>
      <c r="J157" s="197"/>
      <c r="K157" s="197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134</v>
      </c>
      <c r="AU157" s="205" t="s">
        <v>84</v>
      </c>
      <c r="AV157" s="13" t="s">
        <v>82</v>
      </c>
      <c r="AW157" s="13" t="s">
        <v>35</v>
      </c>
      <c r="AX157" s="13" t="s">
        <v>74</v>
      </c>
      <c r="AY157" s="205" t="s">
        <v>118</v>
      </c>
    </row>
    <row r="158" spans="1:65" s="14" customFormat="1" ht="11.25">
      <c r="B158" s="206"/>
      <c r="C158" s="207"/>
      <c r="D158" s="189" t="s">
        <v>134</v>
      </c>
      <c r="E158" s="208" t="s">
        <v>28</v>
      </c>
      <c r="F158" s="209" t="s">
        <v>231</v>
      </c>
      <c r="G158" s="207"/>
      <c r="H158" s="210">
        <v>315.14999999999998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134</v>
      </c>
      <c r="AU158" s="216" t="s">
        <v>84</v>
      </c>
      <c r="AV158" s="14" t="s">
        <v>84</v>
      </c>
      <c r="AW158" s="14" t="s">
        <v>35</v>
      </c>
      <c r="AX158" s="14" t="s">
        <v>74</v>
      </c>
      <c r="AY158" s="216" t="s">
        <v>118</v>
      </c>
    </row>
    <row r="159" spans="1:65" s="15" customFormat="1" ht="11.25">
      <c r="B159" s="217"/>
      <c r="C159" s="218"/>
      <c r="D159" s="189" t="s">
        <v>134</v>
      </c>
      <c r="E159" s="219" t="s">
        <v>28</v>
      </c>
      <c r="F159" s="220" t="s">
        <v>189</v>
      </c>
      <c r="G159" s="218"/>
      <c r="H159" s="221">
        <v>365.35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134</v>
      </c>
      <c r="AU159" s="227" t="s">
        <v>84</v>
      </c>
      <c r="AV159" s="15" t="s">
        <v>124</v>
      </c>
      <c r="AW159" s="15" t="s">
        <v>35</v>
      </c>
      <c r="AX159" s="15" t="s">
        <v>82</v>
      </c>
      <c r="AY159" s="227" t="s">
        <v>118</v>
      </c>
    </row>
    <row r="160" spans="1:65" s="2" customFormat="1" ht="16.5" customHeight="1">
      <c r="A160" s="36"/>
      <c r="B160" s="37"/>
      <c r="C160" s="228" t="s">
        <v>8</v>
      </c>
      <c r="D160" s="228" t="s">
        <v>205</v>
      </c>
      <c r="E160" s="229" t="s">
        <v>232</v>
      </c>
      <c r="F160" s="230" t="s">
        <v>233</v>
      </c>
      <c r="G160" s="231" t="s">
        <v>223</v>
      </c>
      <c r="H160" s="232">
        <v>330.65</v>
      </c>
      <c r="I160" s="233"/>
      <c r="J160" s="234">
        <f>ROUND(I160*H160,2)</f>
        <v>0</v>
      </c>
      <c r="K160" s="230" t="s">
        <v>28</v>
      </c>
      <c r="L160" s="235"/>
      <c r="M160" s="236" t="s">
        <v>28</v>
      </c>
      <c r="N160" s="237" t="s">
        <v>47</v>
      </c>
      <c r="O160" s="67"/>
      <c r="P160" s="185">
        <f>O160*H160</f>
        <v>0</v>
      </c>
      <c r="Q160" s="185">
        <v>1.6</v>
      </c>
      <c r="R160" s="185">
        <f>Q160*H160</f>
        <v>529.04</v>
      </c>
      <c r="S160" s="185">
        <v>0</v>
      </c>
      <c r="T160" s="18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7" t="s">
        <v>170</v>
      </c>
      <c r="AT160" s="187" t="s">
        <v>205</v>
      </c>
      <c r="AU160" s="187" t="s">
        <v>84</v>
      </c>
      <c r="AY160" s="19" t="s">
        <v>118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9" t="s">
        <v>124</v>
      </c>
      <c r="BK160" s="188">
        <f>ROUND(I160*H160,2)</f>
        <v>0</v>
      </c>
      <c r="BL160" s="19" t="s">
        <v>124</v>
      </c>
      <c r="BM160" s="187" t="s">
        <v>234</v>
      </c>
    </row>
    <row r="161" spans="1:65" s="2" customFormat="1" ht="11.25">
      <c r="A161" s="36"/>
      <c r="B161" s="37"/>
      <c r="C161" s="38"/>
      <c r="D161" s="189" t="s">
        <v>126</v>
      </c>
      <c r="E161" s="38"/>
      <c r="F161" s="190" t="s">
        <v>235</v>
      </c>
      <c r="G161" s="38"/>
      <c r="H161" s="38"/>
      <c r="I161" s="191"/>
      <c r="J161" s="38"/>
      <c r="K161" s="38"/>
      <c r="L161" s="41"/>
      <c r="M161" s="192"/>
      <c r="N161" s="193"/>
      <c r="O161" s="67"/>
      <c r="P161" s="67"/>
      <c r="Q161" s="67"/>
      <c r="R161" s="67"/>
      <c r="S161" s="67"/>
      <c r="T161" s="68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126</v>
      </c>
      <c r="AU161" s="19" t="s">
        <v>84</v>
      </c>
    </row>
    <row r="162" spans="1:65" s="13" customFormat="1" ht="11.25">
      <c r="B162" s="196"/>
      <c r="C162" s="197"/>
      <c r="D162" s="189" t="s">
        <v>134</v>
      </c>
      <c r="E162" s="198" t="s">
        <v>28</v>
      </c>
      <c r="F162" s="199" t="s">
        <v>227</v>
      </c>
      <c r="G162" s="197"/>
      <c r="H162" s="198" t="s">
        <v>28</v>
      </c>
      <c r="I162" s="200"/>
      <c r="J162" s="197"/>
      <c r="K162" s="197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134</v>
      </c>
      <c r="AU162" s="205" t="s">
        <v>84</v>
      </c>
      <c r="AV162" s="13" t="s">
        <v>82</v>
      </c>
      <c r="AW162" s="13" t="s">
        <v>35</v>
      </c>
      <c r="AX162" s="13" t="s">
        <v>74</v>
      </c>
      <c r="AY162" s="205" t="s">
        <v>118</v>
      </c>
    </row>
    <row r="163" spans="1:65" s="13" customFormat="1" ht="11.25">
      <c r="B163" s="196"/>
      <c r="C163" s="197"/>
      <c r="D163" s="189" t="s">
        <v>134</v>
      </c>
      <c r="E163" s="198" t="s">
        <v>28</v>
      </c>
      <c r="F163" s="199" t="s">
        <v>236</v>
      </c>
      <c r="G163" s="197"/>
      <c r="H163" s="198" t="s">
        <v>28</v>
      </c>
      <c r="I163" s="200"/>
      <c r="J163" s="197"/>
      <c r="K163" s="197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134</v>
      </c>
      <c r="AU163" s="205" t="s">
        <v>84</v>
      </c>
      <c r="AV163" s="13" t="s">
        <v>82</v>
      </c>
      <c r="AW163" s="13" t="s">
        <v>35</v>
      </c>
      <c r="AX163" s="13" t="s">
        <v>74</v>
      </c>
      <c r="AY163" s="205" t="s">
        <v>118</v>
      </c>
    </row>
    <row r="164" spans="1:65" s="13" customFormat="1" ht="11.25">
      <c r="B164" s="196"/>
      <c r="C164" s="197"/>
      <c r="D164" s="189" t="s">
        <v>134</v>
      </c>
      <c r="E164" s="198" t="s">
        <v>28</v>
      </c>
      <c r="F164" s="199" t="s">
        <v>237</v>
      </c>
      <c r="G164" s="197"/>
      <c r="H164" s="198" t="s">
        <v>28</v>
      </c>
      <c r="I164" s="200"/>
      <c r="J164" s="197"/>
      <c r="K164" s="197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134</v>
      </c>
      <c r="AU164" s="205" t="s">
        <v>84</v>
      </c>
      <c r="AV164" s="13" t="s">
        <v>82</v>
      </c>
      <c r="AW164" s="13" t="s">
        <v>35</v>
      </c>
      <c r="AX164" s="13" t="s">
        <v>74</v>
      </c>
      <c r="AY164" s="205" t="s">
        <v>118</v>
      </c>
    </row>
    <row r="165" spans="1:65" s="14" customFormat="1" ht="11.25">
      <c r="B165" s="206"/>
      <c r="C165" s="207"/>
      <c r="D165" s="189" t="s">
        <v>134</v>
      </c>
      <c r="E165" s="208" t="s">
        <v>28</v>
      </c>
      <c r="F165" s="209" t="s">
        <v>238</v>
      </c>
      <c r="G165" s="207"/>
      <c r="H165" s="210">
        <v>1.5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134</v>
      </c>
      <c r="AU165" s="216" t="s">
        <v>84</v>
      </c>
      <c r="AV165" s="14" t="s">
        <v>84</v>
      </c>
      <c r="AW165" s="14" t="s">
        <v>35</v>
      </c>
      <c r="AX165" s="14" t="s">
        <v>74</v>
      </c>
      <c r="AY165" s="216" t="s">
        <v>118</v>
      </c>
    </row>
    <row r="166" spans="1:65" s="14" customFormat="1" ht="11.25">
      <c r="B166" s="206"/>
      <c r="C166" s="207"/>
      <c r="D166" s="189" t="s">
        <v>134</v>
      </c>
      <c r="E166" s="208" t="s">
        <v>28</v>
      </c>
      <c r="F166" s="209" t="s">
        <v>239</v>
      </c>
      <c r="G166" s="207"/>
      <c r="H166" s="210">
        <v>3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134</v>
      </c>
      <c r="AU166" s="216" t="s">
        <v>84</v>
      </c>
      <c r="AV166" s="14" t="s">
        <v>84</v>
      </c>
      <c r="AW166" s="14" t="s">
        <v>35</v>
      </c>
      <c r="AX166" s="14" t="s">
        <v>74</v>
      </c>
      <c r="AY166" s="216" t="s">
        <v>118</v>
      </c>
    </row>
    <row r="167" spans="1:65" s="14" customFormat="1" ht="11.25">
      <c r="B167" s="206"/>
      <c r="C167" s="207"/>
      <c r="D167" s="189" t="s">
        <v>134</v>
      </c>
      <c r="E167" s="208" t="s">
        <v>28</v>
      </c>
      <c r="F167" s="209" t="s">
        <v>240</v>
      </c>
      <c r="G167" s="207"/>
      <c r="H167" s="210">
        <v>6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134</v>
      </c>
      <c r="AU167" s="216" t="s">
        <v>84</v>
      </c>
      <c r="AV167" s="14" t="s">
        <v>84</v>
      </c>
      <c r="AW167" s="14" t="s">
        <v>35</v>
      </c>
      <c r="AX167" s="14" t="s">
        <v>74</v>
      </c>
      <c r="AY167" s="216" t="s">
        <v>118</v>
      </c>
    </row>
    <row r="168" spans="1:65" s="14" customFormat="1" ht="11.25">
      <c r="B168" s="206"/>
      <c r="C168" s="207"/>
      <c r="D168" s="189" t="s">
        <v>134</v>
      </c>
      <c r="E168" s="208" t="s">
        <v>28</v>
      </c>
      <c r="F168" s="209" t="s">
        <v>241</v>
      </c>
      <c r="G168" s="207"/>
      <c r="H168" s="210">
        <v>5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134</v>
      </c>
      <c r="AU168" s="216" t="s">
        <v>84</v>
      </c>
      <c r="AV168" s="14" t="s">
        <v>84</v>
      </c>
      <c r="AW168" s="14" t="s">
        <v>35</v>
      </c>
      <c r="AX168" s="14" t="s">
        <v>74</v>
      </c>
      <c r="AY168" s="216" t="s">
        <v>118</v>
      </c>
    </row>
    <row r="169" spans="1:65" s="16" customFormat="1" ht="11.25">
      <c r="B169" s="238"/>
      <c r="C169" s="239"/>
      <c r="D169" s="189" t="s">
        <v>134</v>
      </c>
      <c r="E169" s="240" t="s">
        <v>28</v>
      </c>
      <c r="F169" s="241" t="s">
        <v>242</v>
      </c>
      <c r="G169" s="239"/>
      <c r="H169" s="242">
        <v>15.5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AT169" s="248" t="s">
        <v>134</v>
      </c>
      <c r="AU169" s="248" t="s">
        <v>84</v>
      </c>
      <c r="AV169" s="16" t="s">
        <v>137</v>
      </c>
      <c r="AW169" s="16" t="s">
        <v>35</v>
      </c>
      <c r="AX169" s="16" t="s">
        <v>74</v>
      </c>
      <c r="AY169" s="248" t="s">
        <v>118</v>
      </c>
    </row>
    <row r="170" spans="1:65" s="13" customFormat="1" ht="11.25">
      <c r="B170" s="196"/>
      <c r="C170" s="197"/>
      <c r="D170" s="189" t="s">
        <v>134</v>
      </c>
      <c r="E170" s="198" t="s">
        <v>28</v>
      </c>
      <c r="F170" s="199" t="s">
        <v>230</v>
      </c>
      <c r="G170" s="197"/>
      <c r="H170" s="198" t="s">
        <v>28</v>
      </c>
      <c r="I170" s="200"/>
      <c r="J170" s="197"/>
      <c r="K170" s="197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134</v>
      </c>
      <c r="AU170" s="205" t="s">
        <v>84</v>
      </c>
      <c r="AV170" s="13" t="s">
        <v>82</v>
      </c>
      <c r="AW170" s="13" t="s">
        <v>35</v>
      </c>
      <c r="AX170" s="13" t="s">
        <v>74</v>
      </c>
      <c r="AY170" s="205" t="s">
        <v>118</v>
      </c>
    </row>
    <row r="171" spans="1:65" s="14" customFormat="1" ht="11.25">
      <c r="B171" s="206"/>
      <c r="C171" s="207"/>
      <c r="D171" s="189" t="s">
        <v>134</v>
      </c>
      <c r="E171" s="208" t="s">
        <v>28</v>
      </c>
      <c r="F171" s="209" t="s">
        <v>231</v>
      </c>
      <c r="G171" s="207"/>
      <c r="H171" s="210">
        <v>315.14999999999998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134</v>
      </c>
      <c r="AU171" s="216" t="s">
        <v>84</v>
      </c>
      <c r="AV171" s="14" t="s">
        <v>84</v>
      </c>
      <c r="AW171" s="14" t="s">
        <v>35</v>
      </c>
      <c r="AX171" s="14" t="s">
        <v>74</v>
      </c>
      <c r="AY171" s="216" t="s">
        <v>118</v>
      </c>
    </row>
    <row r="172" spans="1:65" s="15" customFormat="1" ht="11.25">
      <c r="B172" s="217"/>
      <c r="C172" s="218"/>
      <c r="D172" s="189" t="s">
        <v>134</v>
      </c>
      <c r="E172" s="219" t="s">
        <v>28</v>
      </c>
      <c r="F172" s="220" t="s">
        <v>189</v>
      </c>
      <c r="G172" s="218"/>
      <c r="H172" s="221">
        <v>330.65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134</v>
      </c>
      <c r="AU172" s="227" t="s">
        <v>84</v>
      </c>
      <c r="AV172" s="15" t="s">
        <v>124</v>
      </c>
      <c r="AW172" s="15" t="s">
        <v>35</v>
      </c>
      <c r="AX172" s="15" t="s">
        <v>82</v>
      </c>
      <c r="AY172" s="227" t="s">
        <v>118</v>
      </c>
    </row>
    <row r="173" spans="1:65" s="2" customFormat="1" ht="16.5" customHeight="1">
      <c r="A173" s="36"/>
      <c r="B173" s="37"/>
      <c r="C173" s="228" t="s">
        <v>243</v>
      </c>
      <c r="D173" s="228" t="s">
        <v>205</v>
      </c>
      <c r="E173" s="229" t="s">
        <v>244</v>
      </c>
      <c r="F173" s="230" t="s">
        <v>245</v>
      </c>
      <c r="G173" s="231" t="s">
        <v>223</v>
      </c>
      <c r="H173" s="232">
        <v>50.2</v>
      </c>
      <c r="I173" s="233"/>
      <c r="J173" s="234">
        <f>ROUND(I173*H173,2)</f>
        <v>0</v>
      </c>
      <c r="K173" s="230" t="s">
        <v>28</v>
      </c>
      <c r="L173" s="235"/>
      <c r="M173" s="236" t="s">
        <v>28</v>
      </c>
      <c r="N173" s="237" t="s">
        <v>47</v>
      </c>
      <c r="O173" s="67"/>
      <c r="P173" s="185">
        <f>O173*H173</f>
        <v>0</v>
      </c>
      <c r="Q173" s="185">
        <v>1.8</v>
      </c>
      <c r="R173" s="185">
        <f>Q173*H173</f>
        <v>90.360000000000014</v>
      </c>
      <c r="S173" s="185">
        <v>0</v>
      </c>
      <c r="T173" s="18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7" t="s">
        <v>170</v>
      </c>
      <c r="AT173" s="187" t="s">
        <v>205</v>
      </c>
      <c r="AU173" s="187" t="s">
        <v>84</v>
      </c>
      <c r="AY173" s="19" t="s">
        <v>118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19" t="s">
        <v>124</v>
      </c>
      <c r="BK173" s="188">
        <f>ROUND(I173*H173,2)</f>
        <v>0</v>
      </c>
      <c r="BL173" s="19" t="s">
        <v>124</v>
      </c>
      <c r="BM173" s="187" t="s">
        <v>246</v>
      </c>
    </row>
    <row r="174" spans="1:65" s="2" customFormat="1" ht="11.25">
      <c r="A174" s="36"/>
      <c r="B174" s="37"/>
      <c r="C174" s="38"/>
      <c r="D174" s="189" t="s">
        <v>126</v>
      </c>
      <c r="E174" s="38"/>
      <c r="F174" s="190" t="s">
        <v>245</v>
      </c>
      <c r="G174" s="38"/>
      <c r="H174" s="38"/>
      <c r="I174" s="191"/>
      <c r="J174" s="38"/>
      <c r="K174" s="38"/>
      <c r="L174" s="41"/>
      <c r="M174" s="192"/>
      <c r="N174" s="193"/>
      <c r="O174" s="67"/>
      <c r="P174" s="67"/>
      <c r="Q174" s="67"/>
      <c r="R174" s="67"/>
      <c r="S174" s="67"/>
      <c r="T174" s="68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126</v>
      </c>
      <c r="AU174" s="19" t="s">
        <v>84</v>
      </c>
    </row>
    <row r="175" spans="1:65" s="13" customFormat="1" ht="11.25">
      <c r="B175" s="196"/>
      <c r="C175" s="197"/>
      <c r="D175" s="189" t="s">
        <v>134</v>
      </c>
      <c r="E175" s="198" t="s">
        <v>28</v>
      </c>
      <c r="F175" s="199" t="s">
        <v>247</v>
      </c>
      <c r="G175" s="197"/>
      <c r="H175" s="198" t="s">
        <v>28</v>
      </c>
      <c r="I175" s="200"/>
      <c r="J175" s="197"/>
      <c r="K175" s="197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134</v>
      </c>
      <c r="AU175" s="205" t="s">
        <v>84</v>
      </c>
      <c r="AV175" s="13" t="s">
        <v>82</v>
      </c>
      <c r="AW175" s="13" t="s">
        <v>35</v>
      </c>
      <c r="AX175" s="13" t="s">
        <v>74</v>
      </c>
      <c r="AY175" s="205" t="s">
        <v>118</v>
      </c>
    </row>
    <row r="176" spans="1:65" s="13" customFormat="1" ht="11.25">
      <c r="B176" s="196"/>
      <c r="C176" s="197"/>
      <c r="D176" s="189" t="s">
        <v>134</v>
      </c>
      <c r="E176" s="198" t="s">
        <v>28</v>
      </c>
      <c r="F176" s="199" t="s">
        <v>236</v>
      </c>
      <c r="G176" s="197"/>
      <c r="H176" s="198" t="s">
        <v>28</v>
      </c>
      <c r="I176" s="200"/>
      <c r="J176" s="197"/>
      <c r="K176" s="197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134</v>
      </c>
      <c r="AU176" s="205" t="s">
        <v>84</v>
      </c>
      <c r="AV176" s="13" t="s">
        <v>82</v>
      </c>
      <c r="AW176" s="13" t="s">
        <v>35</v>
      </c>
      <c r="AX176" s="13" t="s">
        <v>74</v>
      </c>
      <c r="AY176" s="205" t="s">
        <v>118</v>
      </c>
    </row>
    <row r="177" spans="1:65" s="14" customFormat="1" ht="11.25">
      <c r="B177" s="206"/>
      <c r="C177" s="207"/>
      <c r="D177" s="189" t="s">
        <v>134</v>
      </c>
      <c r="E177" s="208" t="s">
        <v>28</v>
      </c>
      <c r="F177" s="209" t="s">
        <v>229</v>
      </c>
      <c r="G177" s="207"/>
      <c r="H177" s="210">
        <v>50.2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134</v>
      </c>
      <c r="AU177" s="216" t="s">
        <v>84</v>
      </c>
      <c r="AV177" s="14" t="s">
        <v>84</v>
      </c>
      <c r="AW177" s="14" t="s">
        <v>35</v>
      </c>
      <c r="AX177" s="14" t="s">
        <v>82</v>
      </c>
      <c r="AY177" s="216" t="s">
        <v>118</v>
      </c>
    </row>
    <row r="178" spans="1:65" s="12" customFormat="1" ht="20.85" customHeight="1">
      <c r="B178" s="160"/>
      <c r="C178" s="161"/>
      <c r="D178" s="162" t="s">
        <v>73</v>
      </c>
      <c r="E178" s="174" t="s">
        <v>248</v>
      </c>
      <c r="F178" s="174" t="s">
        <v>249</v>
      </c>
      <c r="G178" s="161"/>
      <c r="H178" s="161"/>
      <c r="I178" s="164"/>
      <c r="J178" s="175">
        <f>BK178</f>
        <v>0</v>
      </c>
      <c r="K178" s="161"/>
      <c r="L178" s="166"/>
      <c r="M178" s="167"/>
      <c r="N178" s="168"/>
      <c r="O178" s="168"/>
      <c r="P178" s="169">
        <f>SUM(P179:P222)</f>
        <v>0</v>
      </c>
      <c r="Q178" s="168"/>
      <c r="R178" s="169">
        <f>SUM(R179:R222)</f>
        <v>0.77884894999999998</v>
      </c>
      <c r="S178" s="168"/>
      <c r="T178" s="170">
        <f>SUM(T179:T222)</f>
        <v>0</v>
      </c>
      <c r="AR178" s="171" t="s">
        <v>82</v>
      </c>
      <c r="AT178" s="172" t="s">
        <v>73</v>
      </c>
      <c r="AU178" s="172" t="s">
        <v>84</v>
      </c>
      <c r="AY178" s="171" t="s">
        <v>118</v>
      </c>
      <c r="BK178" s="173">
        <f>SUM(BK179:BK222)</f>
        <v>0</v>
      </c>
    </row>
    <row r="179" spans="1:65" s="2" customFormat="1" ht="24.2" customHeight="1">
      <c r="A179" s="36"/>
      <c r="B179" s="37"/>
      <c r="C179" s="176" t="s">
        <v>250</v>
      </c>
      <c r="D179" s="176" t="s">
        <v>120</v>
      </c>
      <c r="E179" s="177" t="s">
        <v>251</v>
      </c>
      <c r="F179" s="178" t="s">
        <v>252</v>
      </c>
      <c r="G179" s="179" t="s">
        <v>123</v>
      </c>
      <c r="H179" s="180">
        <v>2205</v>
      </c>
      <c r="I179" s="181"/>
      <c r="J179" s="182">
        <f>ROUND(I179*H179,2)</f>
        <v>0</v>
      </c>
      <c r="K179" s="178" t="s">
        <v>129</v>
      </c>
      <c r="L179" s="41"/>
      <c r="M179" s="183" t="s">
        <v>28</v>
      </c>
      <c r="N179" s="184" t="s">
        <v>47</v>
      </c>
      <c r="O179" s="67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7" t="s">
        <v>124</v>
      </c>
      <c r="AT179" s="187" t="s">
        <v>120</v>
      </c>
      <c r="AU179" s="187" t="s">
        <v>137</v>
      </c>
      <c r="AY179" s="19" t="s">
        <v>118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9" t="s">
        <v>124</v>
      </c>
      <c r="BK179" s="188">
        <f>ROUND(I179*H179,2)</f>
        <v>0</v>
      </c>
      <c r="BL179" s="19" t="s">
        <v>124</v>
      </c>
      <c r="BM179" s="187" t="s">
        <v>253</v>
      </c>
    </row>
    <row r="180" spans="1:65" s="2" customFormat="1" ht="19.5">
      <c r="A180" s="36"/>
      <c r="B180" s="37"/>
      <c r="C180" s="38"/>
      <c r="D180" s="189" t="s">
        <v>126</v>
      </c>
      <c r="E180" s="38"/>
      <c r="F180" s="190" t="s">
        <v>254</v>
      </c>
      <c r="G180" s="38"/>
      <c r="H180" s="38"/>
      <c r="I180" s="191"/>
      <c r="J180" s="38"/>
      <c r="K180" s="38"/>
      <c r="L180" s="41"/>
      <c r="M180" s="192"/>
      <c r="N180" s="193"/>
      <c r="O180" s="67"/>
      <c r="P180" s="67"/>
      <c r="Q180" s="67"/>
      <c r="R180" s="67"/>
      <c r="S180" s="67"/>
      <c r="T180" s="68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126</v>
      </c>
      <c r="AU180" s="19" t="s">
        <v>137</v>
      </c>
    </row>
    <row r="181" spans="1:65" s="2" customFormat="1" ht="11.25">
      <c r="A181" s="36"/>
      <c r="B181" s="37"/>
      <c r="C181" s="38"/>
      <c r="D181" s="194" t="s">
        <v>132</v>
      </c>
      <c r="E181" s="38"/>
      <c r="F181" s="195" t="s">
        <v>255</v>
      </c>
      <c r="G181" s="38"/>
      <c r="H181" s="38"/>
      <c r="I181" s="191"/>
      <c r="J181" s="38"/>
      <c r="K181" s="38"/>
      <c r="L181" s="41"/>
      <c r="M181" s="192"/>
      <c r="N181" s="193"/>
      <c r="O181" s="67"/>
      <c r="P181" s="67"/>
      <c r="Q181" s="67"/>
      <c r="R181" s="67"/>
      <c r="S181" s="67"/>
      <c r="T181" s="68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132</v>
      </c>
      <c r="AU181" s="19" t="s">
        <v>137</v>
      </c>
    </row>
    <row r="182" spans="1:65" s="13" customFormat="1" ht="11.25">
      <c r="B182" s="196"/>
      <c r="C182" s="197"/>
      <c r="D182" s="189" t="s">
        <v>134</v>
      </c>
      <c r="E182" s="198" t="s">
        <v>28</v>
      </c>
      <c r="F182" s="199" t="s">
        <v>256</v>
      </c>
      <c r="G182" s="197"/>
      <c r="H182" s="198" t="s">
        <v>28</v>
      </c>
      <c r="I182" s="200"/>
      <c r="J182" s="197"/>
      <c r="K182" s="197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134</v>
      </c>
      <c r="AU182" s="205" t="s">
        <v>137</v>
      </c>
      <c r="AV182" s="13" t="s">
        <v>82</v>
      </c>
      <c r="AW182" s="13" t="s">
        <v>35</v>
      </c>
      <c r="AX182" s="13" t="s">
        <v>74</v>
      </c>
      <c r="AY182" s="205" t="s">
        <v>118</v>
      </c>
    </row>
    <row r="183" spans="1:65" s="14" customFormat="1" ht="11.25">
      <c r="B183" s="206"/>
      <c r="C183" s="207"/>
      <c r="D183" s="189" t="s">
        <v>134</v>
      </c>
      <c r="E183" s="208" t="s">
        <v>28</v>
      </c>
      <c r="F183" s="209" t="s">
        <v>257</v>
      </c>
      <c r="G183" s="207"/>
      <c r="H183" s="210">
        <v>2205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134</v>
      </c>
      <c r="AU183" s="216" t="s">
        <v>137</v>
      </c>
      <c r="AV183" s="14" t="s">
        <v>84</v>
      </c>
      <c r="AW183" s="14" t="s">
        <v>35</v>
      </c>
      <c r="AX183" s="14" t="s">
        <v>82</v>
      </c>
      <c r="AY183" s="216" t="s">
        <v>118</v>
      </c>
    </row>
    <row r="184" spans="1:65" s="2" customFormat="1" ht="16.5" customHeight="1">
      <c r="A184" s="36"/>
      <c r="B184" s="37"/>
      <c r="C184" s="176" t="s">
        <v>248</v>
      </c>
      <c r="D184" s="176" t="s">
        <v>120</v>
      </c>
      <c r="E184" s="177" t="s">
        <v>258</v>
      </c>
      <c r="F184" s="178" t="s">
        <v>259</v>
      </c>
      <c r="G184" s="179" t="s">
        <v>123</v>
      </c>
      <c r="H184" s="180">
        <v>120</v>
      </c>
      <c r="I184" s="181"/>
      <c r="J184" s="182">
        <f>ROUND(I184*H184,2)</f>
        <v>0</v>
      </c>
      <c r="K184" s="178" t="s">
        <v>129</v>
      </c>
      <c r="L184" s="41"/>
      <c r="M184" s="183" t="s">
        <v>28</v>
      </c>
      <c r="N184" s="184" t="s">
        <v>47</v>
      </c>
      <c r="O184" s="67"/>
      <c r="P184" s="185">
        <f>O184*H184</f>
        <v>0</v>
      </c>
      <c r="Q184" s="185">
        <v>8.0000000000000007E-5</v>
      </c>
      <c r="R184" s="185">
        <f>Q184*H184</f>
        <v>9.6000000000000009E-3</v>
      </c>
      <c r="S184" s="185">
        <v>0</v>
      </c>
      <c r="T184" s="18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7" t="s">
        <v>124</v>
      </c>
      <c r="AT184" s="187" t="s">
        <v>120</v>
      </c>
      <c r="AU184" s="187" t="s">
        <v>137</v>
      </c>
      <c r="AY184" s="19" t="s">
        <v>118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19" t="s">
        <v>124</v>
      </c>
      <c r="BK184" s="188">
        <f>ROUND(I184*H184,2)</f>
        <v>0</v>
      </c>
      <c r="BL184" s="19" t="s">
        <v>124</v>
      </c>
      <c r="BM184" s="187" t="s">
        <v>260</v>
      </c>
    </row>
    <row r="185" spans="1:65" s="2" customFormat="1" ht="11.25">
      <c r="A185" s="36"/>
      <c r="B185" s="37"/>
      <c r="C185" s="38"/>
      <c r="D185" s="189" t="s">
        <v>126</v>
      </c>
      <c r="E185" s="38"/>
      <c r="F185" s="190" t="s">
        <v>261</v>
      </c>
      <c r="G185" s="38"/>
      <c r="H185" s="38"/>
      <c r="I185" s="191"/>
      <c r="J185" s="38"/>
      <c r="K185" s="38"/>
      <c r="L185" s="41"/>
      <c r="M185" s="192"/>
      <c r="N185" s="193"/>
      <c r="O185" s="67"/>
      <c r="P185" s="67"/>
      <c r="Q185" s="67"/>
      <c r="R185" s="67"/>
      <c r="S185" s="67"/>
      <c r="T185" s="68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126</v>
      </c>
      <c r="AU185" s="19" t="s">
        <v>137</v>
      </c>
    </row>
    <row r="186" spans="1:65" s="2" customFormat="1" ht="11.25">
      <c r="A186" s="36"/>
      <c r="B186" s="37"/>
      <c r="C186" s="38"/>
      <c r="D186" s="194" t="s">
        <v>132</v>
      </c>
      <c r="E186" s="38"/>
      <c r="F186" s="195" t="s">
        <v>262</v>
      </c>
      <c r="G186" s="38"/>
      <c r="H186" s="38"/>
      <c r="I186" s="191"/>
      <c r="J186" s="38"/>
      <c r="K186" s="38"/>
      <c r="L186" s="41"/>
      <c r="M186" s="192"/>
      <c r="N186" s="193"/>
      <c r="O186" s="67"/>
      <c r="P186" s="67"/>
      <c r="Q186" s="67"/>
      <c r="R186" s="67"/>
      <c r="S186" s="67"/>
      <c r="T186" s="68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132</v>
      </c>
      <c r="AU186" s="19" t="s">
        <v>137</v>
      </c>
    </row>
    <row r="187" spans="1:65" s="13" customFormat="1" ht="11.25">
      <c r="B187" s="196"/>
      <c r="C187" s="197"/>
      <c r="D187" s="189" t="s">
        <v>134</v>
      </c>
      <c r="E187" s="198" t="s">
        <v>28</v>
      </c>
      <c r="F187" s="199" t="s">
        <v>263</v>
      </c>
      <c r="G187" s="197"/>
      <c r="H187" s="198" t="s">
        <v>28</v>
      </c>
      <c r="I187" s="200"/>
      <c r="J187" s="197"/>
      <c r="K187" s="197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134</v>
      </c>
      <c r="AU187" s="205" t="s">
        <v>137</v>
      </c>
      <c r="AV187" s="13" t="s">
        <v>82</v>
      </c>
      <c r="AW187" s="13" t="s">
        <v>35</v>
      </c>
      <c r="AX187" s="13" t="s">
        <v>74</v>
      </c>
      <c r="AY187" s="205" t="s">
        <v>118</v>
      </c>
    </row>
    <row r="188" spans="1:65" s="14" customFormat="1" ht="11.25">
      <c r="B188" s="206"/>
      <c r="C188" s="207"/>
      <c r="D188" s="189" t="s">
        <v>134</v>
      </c>
      <c r="E188" s="208" t="s">
        <v>28</v>
      </c>
      <c r="F188" s="209" t="s">
        <v>264</v>
      </c>
      <c r="G188" s="207"/>
      <c r="H188" s="210">
        <v>120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134</v>
      </c>
      <c r="AU188" s="216" t="s">
        <v>137</v>
      </c>
      <c r="AV188" s="14" t="s">
        <v>84</v>
      </c>
      <c r="AW188" s="14" t="s">
        <v>35</v>
      </c>
      <c r="AX188" s="14" t="s">
        <v>82</v>
      </c>
      <c r="AY188" s="216" t="s">
        <v>118</v>
      </c>
    </row>
    <row r="189" spans="1:65" s="2" customFormat="1" ht="16.5" customHeight="1">
      <c r="A189" s="36"/>
      <c r="B189" s="37"/>
      <c r="C189" s="176" t="s">
        <v>265</v>
      </c>
      <c r="D189" s="176" t="s">
        <v>120</v>
      </c>
      <c r="E189" s="177" t="s">
        <v>266</v>
      </c>
      <c r="F189" s="178" t="s">
        <v>267</v>
      </c>
      <c r="G189" s="179" t="s">
        <v>123</v>
      </c>
      <c r="H189" s="180">
        <v>741.65</v>
      </c>
      <c r="I189" s="181"/>
      <c r="J189" s="182">
        <f>ROUND(I189*H189,2)</f>
        <v>0</v>
      </c>
      <c r="K189" s="178" t="s">
        <v>129</v>
      </c>
      <c r="L189" s="41"/>
      <c r="M189" s="183" t="s">
        <v>28</v>
      </c>
      <c r="N189" s="184" t="s">
        <v>47</v>
      </c>
      <c r="O189" s="67"/>
      <c r="P189" s="185">
        <f>O189*H189</f>
        <v>0</v>
      </c>
      <c r="Q189" s="185">
        <v>8.2999999999999998E-5</v>
      </c>
      <c r="R189" s="185">
        <f>Q189*H189</f>
        <v>6.1556949999999999E-2</v>
      </c>
      <c r="S189" s="185">
        <v>0</v>
      </c>
      <c r="T189" s="18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7" t="s">
        <v>124</v>
      </c>
      <c r="AT189" s="187" t="s">
        <v>120</v>
      </c>
      <c r="AU189" s="187" t="s">
        <v>137</v>
      </c>
      <c r="AY189" s="19" t="s">
        <v>118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19" t="s">
        <v>124</v>
      </c>
      <c r="BK189" s="188">
        <f>ROUND(I189*H189,2)</f>
        <v>0</v>
      </c>
      <c r="BL189" s="19" t="s">
        <v>124</v>
      </c>
      <c r="BM189" s="187" t="s">
        <v>268</v>
      </c>
    </row>
    <row r="190" spans="1:65" s="2" customFormat="1" ht="11.25">
      <c r="A190" s="36"/>
      <c r="B190" s="37"/>
      <c r="C190" s="38"/>
      <c r="D190" s="189" t="s">
        <v>126</v>
      </c>
      <c r="E190" s="38"/>
      <c r="F190" s="190" t="s">
        <v>269</v>
      </c>
      <c r="G190" s="38"/>
      <c r="H190" s="38"/>
      <c r="I190" s="191"/>
      <c r="J190" s="38"/>
      <c r="K190" s="38"/>
      <c r="L190" s="41"/>
      <c r="M190" s="192"/>
      <c r="N190" s="193"/>
      <c r="O190" s="67"/>
      <c r="P190" s="67"/>
      <c r="Q190" s="67"/>
      <c r="R190" s="67"/>
      <c r="S190" s="67"/>
      <c r="T190" s="68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126</v>
      </c>
      <c r="AU190" s="19" t="s">
        <v>137</v>
      </c>
    </row>
    <row r="191" spans="1:65" s="2" customFormat="1" ht="11.25">
      <c r="A191" s="36"/>
      <c r="B191" s="37"/>
      <c r="C191" s="38"/>
      <c r="D191" s="194" t="s">
        <v>132</v>
      </c>
      <c r="E191" s="38"/>
      <c r="F191" s="195" t="s">
        <v>270</v>
      </c>
      <c r="G191" s="38"/>
      <c r="H191" s="38"/>
      <c r="I191" s="191"/>
      <c r="J191" s="38"/>
      <c r="K191" s="38"/>
      <c r="L191" s="41"/>
      <c r="M191" s="192"/>
      <c r="N191" s="193"/>
      <c r="O191" s="67"/>
      <c r="P191" s="67"/>
      <c r="Q191" s="67"/>
      <c r="R191" s="67"/>
      <c r="S191" s="67"/>
      <c r="T191" s="68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132</v>
      </c>
      <c r="AU191" s="19" t="s">
        <v>137</v>
      </c>
    </row>
    <row r="192" spans="1:65" s="13" customFormat="1" ht="11.25">
      <c r="B192" s="196"/>
      <c r="C192" s="197"/>
      <c r="D192" s="189" t="s">
        <v>134</v>
      </c>
      <c r="E192" s="198" t="s">
        <v>28</v>
      </c>
      <c r="F192" s="199" t="s">
        <v>271</v>
      </c>
      <c r="G192" s="197"/>
      <c r="H192" s="198" t="s">
        <v>28</v>
      </c>
      <c r="I192" s="200"/>
      <c r="J192" s="197"/>
      <c r="K192" s="197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134</v>
      </c>
      <c r="AU192" s="205" t="s">
        <v>137</v>
      </c>
      <c r="AV192" s="13" t="s">
        <v>82</v>
      </c>
      <c r="AW192" s="13" t="s">
        <v>35</v>
      </c>
      <c r="AX192" s="13" t="s">
        <v>74</v>
      </c>
      <c r="AY192" s="205" t="s">
        <v>118</v>
      </c>
    </row>
    <row r="193" spans="1:65" s="14" customFormat="1" ht="11.25">
      <c r="B193" s="206"/>
      <c r="C193" s="207"/>
      <c r="D193" s="189" t="s">
        <v>134</v>
      </c>
      <c r="E193" s="208" t="s">
        <v>28</v>
      </c>
      <c r="F193" s="209" t="s">
        <v>272</v>
      </c>
      <c r="G193" s="207"/>
      <c r="H193" s="210">
        <v>741.65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134</v>
      </c>
      <c r="AU193" s="216" t="s">
        <v>137</v>
      </c>
      <c r="AV193" s="14" t="s">
        <v>84</v>
      </c>
      <c r="AW193" s="14" t="s">
        <v>35</v>
      </c>
      <c r="AX193" s="14" t="s">
        <v>82</v>
      </c>
      <c r="AY193" s="216" t="s">
        <v>118</v>
      </c>
    </row>
    <row r="194" spans="1:65" s="2" customFormat="1" ht="16.5" customHeight="1">
      <c r="A194" s="36"/>
      <c r="B194" s="37"/>
      <c r="C194" s="228" t="s">
        <v>273</v>
      </c>
      <c r="D194" s="228" t="s">
        <v>205</v>
      </c>
      <c r="E194" s="229" t="s">
        <v>274</v>
      </c>
      <c r="F194" s="230" t="s">
        <v>275</v>
      </c>
      <c r="G194" s="231" t="s">
        <v>123</v>
      </c>
      <c r="H194" s="232">
        <v>972.6</v>
      </c>
      <c r="I194" s="233"/>
      <c r="J194" s="234">
        <f>ROUND(I194*H194,2)</f>
        <v>0</v>
      </c>
      <c r="K194" s="230" t="s">
        <v>129</v>
      </c>
      <c r="L194" s="235"/>
      <c r="M194" s="236" t="s">
        <v>28</v>
      </c>
      <c r="N194" s="237" t="s">
        <v>47</v>
      </c>
      <c r="O194" s="67"/>
      <c r="P194" s="185">
        <f>O194*H194</f>
        <v>0</v>
      </c>
      <c r="Q194" s="185">
        <v>6.9999999999999999E-4</v>
      </c>
      <c r="R194" s="185">
        <f>Q194*H194</f>
        <v>0.68081999999999998</v>
      </c>
      <c r="S194" s="185">
        <v>0</v>
      </c>
      <c r="T194" s="18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7" t="s">
        <v>170</v>
      </c>
      <c r="AT194" s="187" t="s">
        <v>205</v>
      </c>
      <c r="AU194" s="187" t="s">
        <v>137</v>
      </c>
      <c r="AY194" s="19" t="s">
        <v>118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19" t="s">
        <v>124</v>
      </c>
      <c r="BK194" s="188">
        <f>ROUND(I194*H194,2)</f>
        <v>0</v>
      </c>
      <c r="BL194" s="19" t="s">
        <v>124</v>
      </c>
      <c r="BM194" s="187" t="s">
        <v>276</v>
      </c>
    </row>
    <row r="195" spans="1:65" s="2" customFormat="1" ht="11.25">
      <c r="A195" s="36"/>
      <c r="B195" s="37"/>
      <c r="C195" s="38"/>
      <c r="D195" s="189" t="s">
        <v>126</v>
      </c>
      <c r="E195" s="38"/>
      <c r="F195" s="190" t="s">
        <v>275</v>
      </c>
      <c r="G195" s="38"/>
      <c r="H195" s="38"/>
      <c r="I195" s="191"/>
      <c r="J195" s="38"/>
      <c r="K195" s="38"/>
      <c r="L195" s="41"/>
      <c r="M195" s="192"/>
      <c r="N195" s="193"/>
      <c r="O195" s="67"/>
      <c r="P195" s="67"/>
      <c r="Q195" s="67"/>
      <c r="R195" s="67"/>
      <c r="S195" s="67"/>
      <c r="T195" s="68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126</v>
      </c>
      <c r="AU195" s="19" t="s">
        <v>137</v>
      </c>
    </row>
    <row r="196" spans="1:65" s="13" customFormat="1" ht="11.25">
      <c r="B196" s="196"/>
      <c r="C196" s="197"/>
      <c r="D196" s="189" t="s">
        <v>134</v>
      </c>
      <c r="E196" s="198" t="s">
        <v>28</v>
      </c>
      <c r="F196" s="199" t="s">
        <v>277</v>
      </c>
      <c r="G196" s="197"/>
      <c r="H196" s="198" t="s">
        <v>28</v>
      </c>
      <c r="I196" s="200"/>
      <c r="J196" s="197"/>
      <c r="K196" s="197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134</v>
      </c>
      <c r="AU196" s="205" t="s">
        <v>137</v>
      </c>
      <c r="AV196" s="13" t="s">
        <v>82</v>
      </c>
      <c r="AW196" s="13" t="s">
        <v>35</v>
      </c>
      <c r="AX196" s="13" t="s">
        <v>74</v>
      </c>
      <c r="AY196" s="205" t="s">
        <v>118</v>
      </c>
    </row>
    <row r="197" spans="1:65" s="14" customFormat="1" ht="11.25">
      <c r="B197" s="206"/>
      <c r="C197" s="207"/>
      <c r="D197" s="189" t="s">
        <v>134</v>
      </c>
      <c r="E197" s="208" t="s">
        <v>28</v>
      </c>
      <c r="F197" s="209" t="s">
        <v>278</v>
      </c>
      <c r="G197" s="207"/>
      <c r="H197" s="210">
        <v>972.6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134</v>
      </c>
      <c r="AU197" s="216" t="s">
        <v>137</v>
      </c>
      <c r="AV197" s="14" t="s">
        <v>84</v>
      </c>
      <c r="AW197" s="14" t="s">
        <v>35</v>
      </c>
      <c r="AX197" s="14" t="s">
        <v>82</v>
      </c>
      <c r="AY197" s="216" t="s">
        <v>118</v>
      </c>
    </row>
    <row r="198" spans="1:65" s="2" customFormat="1" ht="16.5" customHeight="1">
      <c r="A198" s="36"/>
      <c r="B198" s="37"/>
      <c r="C198" s="228" t="s">
        <v>7</v>
      </c>
      <c r="D198" s="228" t="s">
        <v>205</v>
      </c>
      <c r="E198" s="229" t="s">
        <v>279</v>
      </c>
      <c r="F198" s="230" t="s">
        <v>280</v>
      </c>
      <c r="G198" s="231" t="s">
        <v>281</v>
      </c>
      <c r="H198" s="232">
        <v>25.85</v>
      </c>
      <c r="I198" s="233"/>
      <c r="J198" s="234">
        <f>ROUND(I198*H198,2)</f>
        <v>0</v>
      </c>
      <c r="K198" s="230" t="s">
        <v>28</v>
      </c>
      <c r="L198" s="235"/>
      <c r="M198" s="236" t="s">
        <v>28</v>
      </c>
      <c r="N198" s="237" t="s">
        <v>47</v>
      </c>
      <c r="O198" s="67"/>
      <c r="P198" s="185">
        <f>O198*H198</f>
        <v>0</v>
      </c>
      <c r="Q198" s="185">
        <v>1E-3</v>
      </c>
      <c r="R198" s="185">
        <f>Q198*H198</f>
        <v>2.5850000000000001E-2</v>
      </c>
      <c r="S198" s="185">
        <v>0</v>
      </c>
      <c r="T198" s="18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7" t="s">
        <v>170</v>
      </c>
      <c r="AT198" s="187" t="s">
        <v>205</v>
      </c>
      <c r="AU198" s="187" t="s">
        <v>137</v>
      </c>
      <c r="AY198" s="19" t="s">
        <v>118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19" t="s">
        <v>124</v>
      </c>
      <c r="BK198" s="188">
        <f>ROUND(I198*H198,2)</f>
        <v>0</v>
      </c>
      <c r="BL198" s="19" t="s">
        <v>124</v>
      </c>
      <c r="BM198" s="187" t="s">
        <v>282</v>
      </c>
    </row>
    <row r="199" spans="1:65" s="2" customFormat="1" ht="11.25">
      <c r="A199" s="36"/>
      <c r="B199" s="37"/>
      <c r="C199" s="38"/>
      <c r="D199" s="189" t="s">
        <v>126</v>
      </c>
      <c r="E199" s="38"/>
      <c r="F199" s="190" t="s">
        <v>280</v>
      </c>
      <c r="G199" s="38"/>
      <c r="H199" s="38"/>
      <c r="I199" s="191"/>
      <c r="J199" s="38"/>
      <c r="K199" s="38"/>
      <c r="L199" s="41"/>
      <c r="M199" s="192"/>
      <c r="N199" s="193"/>
      <c r="O199" s="67"/>
      <c r="P199" s="67"/>
      <c r="Q199" s="67"/>
      <c r="R199" s="67"/>
      <c r="S199" s="67"/>
      <c r="T199" s="68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126</v>
      </c>
      <c r="AU199" s="19" t="s">
        <v>137</v>
      </c>
    </row>
    <row r="200" spans="1:65" s="13" customFormat="1" ht="11.25">
      <c r="B200" s="196"/>
      <c r="C200" s="197"/>
      <c r="D200" s="189" t="s">
        <v>134</v>
      </c>
      <c r="E200" s="198" t="s">
        <v>28</v>
      </c>
      <c r="F200" s="199" t="s">
        <v>283</v>
      </c>
      <c r="G200" s="197"/>
      <c r="H200" s="198" t="s">
        <v>28</v>
      </c>
      <c r="I200" s="200"/>
      <c r="J200" s="197"/>
      <c r="K200" s="197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134</v>
      </c>
      <c r="AU200" s="205" t="s">
        <v>137</v>
      </c>
      <c r="AV200" s="13" t="s">
        <v>82</v>
      </c>
      <c r="AW200" s="13" t="s">
        <v>35</v>
      </c>
      <c r="AX200" s="13" t="s">
        <v>74</v>
      </c>
      <c r="AY200" s="205" t="s">
        <v>118</v>
      </c>
    </row>
    <row r="201" spans="1:65" s="14" customFormat="1" ht="11.25">
      <c r="B201" s="206"/>
      <c r="C201" s="207"/>
      <c r="D201" s="189" t="s">
        <v>134</v>
      </c>
      <c r="E201" s="208" t="s">
        <v>28</v>
      </c>
      <c r="F201" s="209" t="s">
        <v>284</v>
      </c>
      <c r="G201" s="207"/>
      <c r="H201" s="210">
        <v>861.65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134</v>
      </c>
      <c r="AU201" s="216" t="s">
        <v>137</v>
      </c>
      <c r="AV201" s="14" t="s">
        <v>84</v>
      </c>
      <c r="AW201" s="14" t="s">
        <v>35</v>
      </c>
      <c r="AX201" s="14" t="s">
        <v>82</v>
      </c>
      <c r="AY201" s="216" t="s">
        <v>118</v>
      </c>
    </row>
    <row r="202" spans="1:65" s="14" customFormat="1" ht="11.25">
      <c r="B202" s="206"/>
      <c r="C202" s="207"/>
      <c r="D202" s="189" t="s">
        <v>134</v>
      </c>
      <c r="E202" s="207"/>
      <c r="F202" s="209" t="s">
        <v>285</v>
      </c>
      <c r="G202" s="207"/>
      <c r="H202" s="210">
        <v>25.85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134</v>
      </c>
      <c r="AU202" s="216" t="s">
        <v>137</v>
      </c>
      <c r="AV202" s="14" t="s">
        <v>84</v>
      </c>
      <c r="AW202" s="14" t="s">
        <v>4</v>
      </c>
      <c r="AX202" s="14" t="s">
        <v>82</v>
      </c>
      <c r="AY202" s="216" t="s">
        <v>118</v>
      </c>
    </row>
    <row r="203" spans="1:65" s="2" customFormat="1" ht="16.5" customHeight="1">
      <c r="A203" s="36"/>
      <c r="B203" s="37"/>
      <c r="C203" s="176" t="s">
        <v>286</v>
      </c>
      <c r="D203" s="176" t="s">
        <v>120</v>
      </c>
      <c r="E203" s="177" t="s">
        <v>287</v>
      </c>
      <c r="F203" s="178" t="s">
        <v>288</v>
      </c>
      <c r="G203" s="179" t="s">
        <v>123</v>
      </c>
      <c r="H203" s="180">
        <v>2205</v>
      </c>
      <c r="I203" s="181"/>
      <c r="J203" s="182">
        <f>ROUND(I203*H203,2)</f>
        <v>0</v>
      </c>
      <c r="K203" s="178" t="s">
        <v>129</v>
      </c>
      <c r="L203" s="41"/>
      <c r="M203" s="183" t="s">
        <v>28</v>
      </c>
      <c r="N203" s="184" t="s">
        <v>47</v>
      </c>
      <c r="O203" s="67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7" t="s">
        <v>124</v>
      </c>
      <c r="AT203" s="187" t="s">
        <v>120</v>
      </c>
      <c r="AU203" s="187" t="s">
        <v>137</v>
      </c>
      <c r="AY203" s="19" t="s">
        <v>118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19" t="s">
        <v>124</v>
      </c>
      <c r="BK203" s="188">
        <f>ROUND(I203*H203,2)</f>
        <v>0</v>
      </c>
      <c r="BL203" s="19" t="s">
        <v>124</v>
      </c>
      <c r="BM203" s="187" t="s">
        <v>289</v>
      </c>
    </row>
    <row r="204" spans="1:65" s="2" customFormat="1" ht="11.25">
      <c r="A204" s="36"/>
      <c r="B204" s="37"/>
      <c r="C204" s="38"/>
      <c r="D204" s="189" t="s">
        <v>126</v>
      </c>
      <c r="E204" s="38"/>
      <c r="F204" s="190" t="s">
        <v>290</v>
      </c>
      <c r="G204" s="38"/>
      <c r="H204" s="38"/>
      <c r="I204" s="191"/>
      <c r="J204" s="38"/>
      <c r="K204" s="38"/>
      <c r="L204" s="41"/>
      <c r="M204" s="192"/>
      <c r="N204" s="193"/>
      <c r="O204" s="67"/>
      <c r="P204" s="67"/>
      <c r="Q204" s="67"/>
      <c r="R204" s="67"/>
      <c r="S204" s="67"/>
      <c r="T204" s="68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126</v>
      </c>
      <c r="AU204" s="19" t="s">
        <v>137</v>
      </c>
    </row>
    <row r="205" spans="1:65" s="2" customFormat="1" ht="11.25">
      <c r="A205" s="36"/>
      <c r="B205" s="37"/>
      <c r="C205" s="38"/>
      <c r="D205" s="194" t="s">
        <v>132</v>
      </c>
      <c r="E205" s="38"/>
      <c r="F205" s="195" t="s">
        <v>291</v>
      </c>
      <c r="G205" s="38"/>
      <c r="H205" s="38"/>
      <c r="I205" s="191"/>
      <c r="J205" s="38"/>
      <c r="K205" s="38"/>
      <c r="L205" s="41"/>
      <c r="M205" s="192"/>
      <c r="N205" s="193"/>
      <c r="O205" s="67"/>
      <c r="P205" s="67"/>
      <c r="Q205" s="67"/>
      <c r="R205" s="67"/>
      <c r="S205" s="67"/>
      <c r="T205" s="68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132</v>
      </c>
      <c r="AU205" s="19" t="s">
        <v>137</v>
      </c>
    </row>
    <row r="206" spans="1:65" s="13" customFormat="1" ht="11.25">
      <c r="B206" s="196"/>
      <c r="C206" s="197"/>
      <c r="D206" s="189" t="s">
        <v>134</v>
      </c>
      <c r="E206" s="198" t="s">
        <v>28</v>
      </c>
      <c r="F206" s="199" t="s">
        <v>292</v>
      </c>
      <c r="G206" s="197"/>
      <c r="H206" s="198" t="s">
        <v>28</v>
      </c>
      <c r="I206" s="200"/>
      <c r="J206" s="197"/>
      <c r="K206" s="197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134</v>
      </c>
      <c r="AU206" s="205" t="s">
        <v>137</v>
      </c>
      <c r="AV206" s="13" t="s">
        <v>82</v>
      </c>
      <c r="AW206" s="13" t="s">
        <v>35</v>
      </c>
      <c r="AX206" s="13" t="s">
        <v>74</v>
      </c>
      <c r="AY206" s="205" t="s">
        <v>118</v>
      </c>
    </row>
    <row r="207" spans="1:65" s="14" customFormat="1" ht="11.25">
      <c r="B207" s="206"/>
      <c r="C207" s="207"/>
      <c r="D207" s="189" t="s">
        <v>134</v>
      </c>
      <c r="E207" s="208" t="s">
        <v>28</v>
      </c>
      <c r="F207" s="209" t="s">
        <v>257</v>
      </c>
      <c r="G207" s="207"/>
      <c r="H207" s="210">
        <v>2205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134</v>
      </c>
      <c r="AU207" s="216" t="s">
        <v>137</v>
      </c>
      <c r="AV207" s="14" t="s">
        <v>84</v>
      </c>
      <c r="AW207" s="14" t="s">
        <v>35</v>
      </c>
      <c r="AX207" s="14" t="s">
        <v>82</v>
      </c>
      <c r="AY207" s="216" t="s">
        <v>118</v>
      </c>
    </row>
    <row r="208" spans="1:65" s="2" customFormat="1" ht="16.5" customHeight="1">
      <c r="A208" s="36"/>
      <c r="B208" s="37"/>
      <c r="C208" s="228" t="s">
        <v>293</v>
      </c>
      <c r="D208" s="228" t="s">
        <v>205</v>
      </c>
      <c r="E208" s="229" t="s">
        <v>294</v>
      </c>
      <c r="F208" s="230" t="s">
        <v>295</v>
      </c>
      <c r="G208" s="231" t="s">
        <v>281</v>
      </c>
      <c r="H208" s="232">
        <v>1.022</v>
      </c>
      <c r="I208" s="233"/>
      <c r="J208" s="234">
        <f>ROUND(I208*H208,2)</f>
        <v>0</v>
      </c>
      <c r="K208" s="230" t="s">
        <v>129</v>
      </c>
      <c r="L208" s="235"/>
      <c r="M208" s="236" t="s">
        <v>28</v>
      </c>
      <c r="N208" s="237" t="s">
        <v>47</v>
      </c>
      <c r="O208" s="67"/>
      <c r="P208" s="185">
        <f>O208*H208</f>
        <v>0</v>
      </c>
      <c r="Q208" s="185">
        <v>1E-3</v>
      </c>
      <c r="R208" s="185">
        <f>Q208*H208</f>
        <v>1.0220000000000001E-3</v>
      </c>
      <c r="S208" s="185">
        <v>0</v>
      </c>
      <c r="T208" s="18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7" t="s">
        <v>170</v>
      </c>
      <c r="AT208" s="187" t="s">
        <v>205</v>
      </c>
      <c r="AU208" s="187" t="s">
        <v>137</v>
      </c>
      <c r="AY208" s="19" t="s">
        <v>118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19" t="s">
        <v>124</v>
      </c>
      <c r="BK208" s="188">
        <f>ROUND(I208*H208,2)</f>
        <v>0</v>
      </c>
      <c r="BL208" s="19" t="s">
        <v>124</v>
      </c>
      <c r="BM208" s="187" t="s">
        <v>296</v>
      </c>
    </row>
    <row r="209" spans="1:65" s="2" customFormat="1" ht="11.25">
      <c r="A209" s="36"/>
      <c r="B209" s="37"/>
      <c r="C209" s="38"/>
      <c r="D209" s="189" t="s">
        <v>126</v>
      </c>
      <c r="E209" s="38"/>
      <c r="F209" s="190" t="s">
        <v>295</v>
      </c>
      <c r="G209" s="38"/>
      <c r="H209" s="38"/>
      <c r="I209" s="191"/>
      <c r="J209" s="38"/>
      <c r="K209" s="38"/>
      <c r="L209" s="41"/>
      <c r="M209" s="192"/>
      <c r="N209" s="193"/>
      <c r="O209" s="67"/>
      <c r="P209" s="67"/>
      <c r="Q209" s="67"/>
      <c r="R209" s="67"/>
      <c r="S209" s="67"/>
      <c r="T209" s="68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126</v>
      </c>
      <c r="AU209" s="19" t="s">
        <v>137</v>
      </c>
    </row>
    <row r="210" spans="1:65" s="13" customFormat="1" ht="11.25">
      <c r="B210" s="196"/>
      <c r="C210" s="197"/>
      <c r="D210" s="189" t="s">
        <v>134</v>
      </c>
      <c r="E210" s="198" t="s">
        <v>28</v>
      </c>
      <c r="F210" s="199" t="s">
        <v>283</v>
      </c>
      <c r="G210" s="197"/>
      <c r="H210" s="198" t="s">
        <v>28</v>
      </c>
      <c r="I210" s="200"/>
      <c r="J210" s="197"/>
      <c r="K210" s="197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134</v>
      </c>
      <c r="AU210" s="205" t="s">
        <v>137</v>
      </c>
      <c r="AV210" s="13" t="s">
        <v>82</v>
      </c>
      <c r="AW210" s="13" t="s">
        <v>35</v>
      </c>
      <c r="AX210" s="13" t="s">
        <v>74</v>
      </c>
      <c r="AY210" s="205" t="s">
        <v>118</v>
      </c>
    </row>
    <row r="211" spans="1:65" s="14" customFormat="1" ht="11.25">
      <c r="B211" s="206"/>
      <c r="C211" s="207"/>
      <c r="D211" s="189" t="s">
        <v>134</v>
      </c>
      <c r="E211" s="208" t="s">
        <v>28</v>
      </c>
      <c r="F211" s="209" t="s">
        <v>297</v>
      </c>
      <c r="G211" s="207"/>
      <c r="H211" s="210">
        <v>68.135000000000005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134</v>
      </c>
      <c r="AU211" s="216" t="s">
        <v>137</v>
      </c>
      <c r="AV211" s="14" t="s">
        <v>84</v>
      </c>
      <c r="AW211" s="14" t="s">
        <v>35</v>
      </c>
      <c r="AX211" s="14" t="s">
        <v>82</v>
      </c>
      <c r="AY211" s="216" t="s">
        <v>118</v>
      </c>
    </row>
    <row r="212" spans="1:65" s="14" customFormat="1" ht="11.25">
      <c r="B212" s="206"/>
      <c r="C212" s="207"/>
      <c r="D212" s="189" t="s">
        <v>134</v>
      </c>
      <c r="E212" s="207"/>
      <c r="F212" s="209" t="s">
        <v>298</v>
      </c>
      <c r="G212" s="207"/>
      <c r="H212" s="210">
        <v>1.022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134</v>
      </c>
      <c r="AU212" s="216" t="s">
        <v>137</v>
      </c>
      <c r="AV212" s="14" t="s">
        <v>84</v>
      </c>
      <c r="AW212" s="14" t="s">
        <v>4</v>
      </c>
      <c r="AX212" s="14" t="s">
        <v>82</v>
      </c>
      <c r="AY212" s="216" t="s">
        <v>118</v>
      </c>
    </row>
    <row r="213" spans="1:65" s="2" customFormat="1" ht="16.5" customHeight="1">
      <c r="A213" s="36"/>
      <c r="B213" s="37"/>
      <c r="C213" s="176" t="s">
        <v>299</v>
      </c>
      <c r="D213" s="176" t="s">
        <v>120</v>
      </c>
      <c r="E213" s="177" t="s">
        <v>300</v>
      </c>
      <c r="F213" s="178" t="s">
        <v>301</v>
      </c>
      <c r="G213" s="179" t="s">
        <v>123</v>
      </c>
      <c r="H213" s="180">
        <v>120</v>
      </c>
      <c r="I213" s="181"/>
      <c r="J213" s="182">
        <f>ROUND(I213*H213,2)</f>
        <v>0</v>
      </c>
      <c r="K213" s="178" t="s">
        <v>129</v>
      </c>
      <c r="L213" s="41"/>
      <c r="M213" s="183" t="s">
        <v>28</v>
      </c>
      <c r="N213" s="184" t="s">
        <v>47</v>
      </c>
      <c r="O213" s="67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7" t="s">
        <v>124</v>
      </c>
      <c r="AT213" s="187" t="s">
        <v>120</v>
      </c>
      <c r="AU213" s="187" t="s">
        <v>137</v>
      </c>
      <c r="AY213" s="19" t="s">
        <v>118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19" t="s">
        <v>124</v>
      </c>
      <c r="BK213" s="188">
        <f>ROUND(I213*H213,2)</f>
        <v>0</v>
      </c>
      <c r="BL213" s="19" t="s">
        <v>124</v>
      </c>
      <c r="BM213" s="187" t="s">
        <v>302</v>
      </c>
    </row>
    <row r="214" spans="1:65" s="2" customFormat="1" ht="11.25">
      <c r="A214" s="36"/>
      <c r="B214" s="37"/>
      <c r="C214" s="38"/>
      <c r="D214" s="189" t="s">
        <v>126</v>
      </c>
      <c r="E214" s="38"/>
      <c r="F214" s="190" t="s">
        <v>303</v>
      </c>
      <c r="G214" s="38"/>
      <c r="H214" s="38"/>
      <c r="I214" s="191"/>
      <c r="J214" s="38"/>
      <c r="K214" s="38"/>
      <c r="L214" s="41"/>
      <c r="M214" s="192"/>
      <c r="N214" s="193"/>
      <c r="O214" s="67"/>
      <c r="P214" s="67"/>
      <c r="Q214" s="67"/>
      <c r="R214" s="67"/>
      <c r="S214" s="67"/>
      <c r="T214" s="68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126</v>
      </c>
      <c r="AU214" s="19" t="s">
        <v>137</v>
      </c>
    </row>
    <row r="215" spans="1:65" s="2" customFormat="1" ht="11.25">
      <c r="A215" s="36"/>
      <c r="B215" s="37"/>
      <c r="C215" s="38"/>
      <c r="D215" s="194" t="s">
        <v>132</v>
      </c>
      <c r="E215" s="38"/>
      <c r="F215" s="195" t="s">
        <v>304</v>
      </c>
      <c r="G215" s="38"/>
      <c r="H215" s="38"/>
      <c r="I215" s="191"/>
      <c r="J215" s="38"/>
      <c r="K215" s="38"/>
      <c r="L215" s="41"/>
      <c r="M215" s="192"/>
      <c r="N215" s="193"/>
      <c r="O215" s="67"/>
      <c r="P215" s="67"/>
      <c r="Q215" s="67"/>
      <c r="R215" s="67"/>
      <c r="S215" s="67"/>
      <c r="T215" s="68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132</v>
      </c>
      <c r="AU215" s="19" t="s">
        <v>137</v>
      </c>
    </row>
    <row r="216" spans="1:65" s="13" customFormat="1" ht="11.25">
      <c r="B216" s="196"/>
      <c r="C216" s="197"/>
      <c r="D216" s="189" t="s">
        <v>134</v>
      </c>
      <c r="E216" s="198" t="s">
        <v>28</v>
      </c>
      <c r="F216" s="199" t="s">
        <v>263</v>
      </c>
      <c r="G216" s="197"/>
      <c r="H216" s="198" t="s">
        <v>28</v>
      </c>
      <c r="I216" s="200"/>
      <c r="J216" s="197"/>
      <c r="K216" s="197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134</v>
      </c>
      <c r="AU216" s="205" t="s">
        <v>137</v>
      </c>
      <c r="AV216" s="13" t="s">
        <v>82</v>
      </c>
      <c r="AW216" s="13" t="s">
        <v>35</v>
      </c>
      <c r="AX216" s="13" t="s">
        <v>74</v>
      </c>
      <c r="AY216" s="205" t="s">
        <v>118</v>
      </c>
    </row>
    <row r="217" spans="1:65" s="14" customFormat="1" ht="11.25">
      <c r="B217" s="206"/>
      <c r="C217" s="207"/>
      <c r="D217" s="189" t="s">
        <v>134</v>
      </c>
      <c r="E217" s="208" t="s">
        <v>28</v>
      </c>
      <c r="F217" s="209" t="s">
        <v>264</v>
      </c>
      <c r="G217" s="207"/>
      <c r="H217" s="210">
        <v>120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134</v>
      </c>
      <c r="AU217" s="216" t="s">
        <v>137</v>
      </c>
      <c r="AV217" s="14" t="s">
        <v>84</v>
      </c>
      <c r="AW217" s="14" t="s">
        <v>35</v>
      </c>
      <c r="AX217" s="14" t="s">
        <v>82</v>
      </c>
      <c r="AY217" s="216" t="s">
        <v>118</v>
      </c>
    </row>
    <row r="218" spans="1:65" s="2" customFormat="1" ht="16.5" customHeight="1">
      <c r="A218" s="36"/>
      <c r="B218" s="37"/>
      <c r="C218" s="176" t="s">
        <v>305</v>
      </c>
      <c r="D218" s="176" t="s">
        <v>120</v>
      </c>
      <c r="E218" s="177" t="s">
        <v>306</v>
      </c>
      <c r="F218" s="178" t="s">
        <v>307</v>
      </c>
      <c r="G218" s="179" t="s">
        <v>123</v>
      </c>
      <c r="H218" s="180">
        <v>852.6</v>
      </c>
      <c r="I218" s="181"/>
      <c r="J218" s="182">
        <f>ROUND(I218*H218,2)</f>
        <v>0</v>
      </c>
      <c r="K218" s="178" t="s">
        <v>129</v>
      </c>
      <c r="L218" s="41"/>
      <c r="M218" s="183" t="s">
        <v>28</v>
      </c>
      <c r="N218" s="184" t="s">
        <v>47</v>
      </c>
      <c r="O218" s="67"/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7" t="s">
        <v>124</v>
      </c>
      <c r="AT218" s="187" t="s">
        <v>120</v>
      </c>
      <c r="AU218" s="187" t="s">
        <v>137</v>
      </c>
      <c r="AY218" s="19" t="s">
        <v>118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19" t="s">
        <v>124</v>
      </c>
      <c r="BK218" s="188">
        <f>ROUND(I218*H218,2)</f>
        <v>0</v>
      </c>
      <c r="BL218" s="19" t="s">
        <v>124</v>
      </c>
      <c r="BM218" s="187" t="s">
        <v>308</v>
      </c>
    </row>
    <row r="219" spans="1:65" s="2" customFormat="1" ht="19.5">
      <c r="A219" s="36"/>
      <c r="B219" s="37"/>
      <c r="C219" s="38"/>
      <c r="D219" s="189" t="s">
        <v>126</v>
      </c>
      <c r="E219" s="38"/>
      <c r="F219" s="190" t="s">
        <v>309</v>
      </c>
      <c r="G219" s="38"/>
      <c r="H219" s="38"/>
      <c r="I219" s="191"/>
      <c r="J219" s="38"/>
      <c r="K219" s="38"/>
      <c r="L219" s="41"/>
      <c r="M219" s="192"/>
      <c r="N219" s="193"/>
      <c r="O219" s="67"/>
      <c r="P219" s="67"/>
      <c r="Q219" s="67"/>
      <c r="R219" s="67"/>
      <c r="S219" s="67"/>
      <c r="T219" s="68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126</v>
      </c>
      <c r="AU219" s="19" t="s">
        <v>137</v>
      </c>
    </row>
    <row r="220" spans="1:65" s="2" customFormat="1" ht="11.25">
      <c r="A220" s="36"/>
      <c r="B220" s="37"/>
      <c r="C220" s="38"/>
      <c r="D220" s="194" t="s">
        <v>132</v>
      </c>
      <c r="E220" s="38"/>
      <c r="F220" s="195" t="s">
        <v>310</v>
      </c>
      <c r="G220" s="38"/>
      <c r="H220" s="38"/>
      <c r="I220" s="191"/>
      <c r="J220" s="38"/>
      <c r="K220" s="38"/>
      <c r="L220" s="41"/>
      <c r="M220" s="192"/>
      <c r="N220" s="193"/>
      <c r="O220" s="67"/>
      <c r="P220" s="67"/>
      <c r="Q220" s="67"/>
      <c r="R220" s="67"/>
      <c r="S220" s="67"/>
      <c r="T220" s="68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132</v>
      </c>
      <c r="AU220" s="19" t="s">
        <v>137</v>
      </c>
    </row>
    <row r="221" spans="1:65" s="13" customFormat="1" ht="11.25">
      <c r="B221" s="196"/>
      <c r="C221" s="197"/>
      <c r="D221" s="189" t="s">
        <v>134</v>
      </c>
      <c r="E221" s="198" t="s">
        <v>28</v>
      </c>
      <c r="F221" s="199" t="s">
        <v>311</v>
      </c>
      <c r="G221" s="197"/>
      <c r="H221" s="198" t="s">
        <v>28</v>
      </c>
      <c r="I221" s="200"/>
      <c r="J221" s="197"/>
      <c r="K221" s="197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134</v>
      </c>
      <c r="AU221" s="205" t="s">
        <v>137</v>
      </c>
      <c r="AV221" s="13" t="s">
        <v>82</v>
      </c>
      <c r="AW221" s="13" t="s">
        <v>35</v>
      </c>
      <c r="AX221" s="13" t="s">
        <v>74</v>
      </c>
      <c r="AY221" s="205" t="s">
        <v>118</v>
      </c>
    </row>
    <row r="222" spans="1:65" s="14" customFormat="1" ht="11.25">
      <c r="B222" s="206"/>
      <c r="C222" s="207"/>
      <c r="D222" s="189" t="s">
        <v>134</v>
      </c>
      <c r="E222" s="208" t="s">
        <v>28</v>
      </c>
      <c r="F222" s="209" t="s">
        <v>312</v>
      </c>
      <c r="G222" s="207"/>
      <c r="H222" s="210">
        <v>852.6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134</v>
      </c>
      <c r="AU222" s="216" t="s">
        <v>137</v>
      </c>
      <c r="AV222" s="14" t="s">
        <v>84</v>
      </c>
      <c r="AW222" s="14" t="s">
        <v>35</v>
      </c>
      <c r="AX222" s="14" t="s">
        <v>82</v>
      </c>
      <c r="AY222" s="216" t="s">
        <v>118</v>
      </c>
    </row>
    <row r="223" spans="1:65" s="12" customFormat="1" ht="22.9" customHeight="1">
      <c r="B223" s="160"/>
      <c r="C223" s="161"/>
      <c r="D223" s="162" t="s">
        <v>73</v>
      </c>
      <c r="E223" s="174" t="s">
        <v>150</v>
      </c>
      <c r="F223" s="174" t="s">
        <v>313</v>
      </c>
      <c r="G223" s="161"/>
      <c r="H223" s="161"/>
      <c r="I223" s="164"/>
      <c r="J223" s="175">
        <f>BK223</f>
        <v>0</v>
      </c>
      <c r="K223" s="161"/>
      <c r="L223" s="166"/>
      <c r="M223" s="167"/>
      <c r="N223" s="168"/>
      <c r="O223" s="168"/>
      <c r="P223" s="169">
        <f>SUM(P224:P232)</f>
        <v>0</v>
      </c>
      <c r="Q223" s="168"/>
      <c r="R223" s="169">
        <f>SUM(R224:R232)</f>
        <v>0</v>
      </c>
      <c r="S223" s="168"/>
      <c r="T223" s="170">
        <f>SUM(T224:T232)</f>
        <v>0</v>
      </c>
      <c r="AR223" s="171" t="s">
        <v>82</v>
      </c>
      <c r="AT223" s="172" t="s">
        <v>73</v>
      </c>
      <c r="AU223" s="172" t="s">
        <v>82</v>
      </c>
      <c r="AY223" s="171" t="s">
        <v>118</v>
      </c>
      <c r="BK223" s="173">
        <f>SUM(BK224:BK232)</f>
        <v>0</v>
      </c>
    </row>
    <row r="224" spans="1:65" s="2" customFormat="1" ht="16.5" customHeight="1">
      <c r="A224" s="36"/>
      <c r="B224" s="37"/>
      <c r="C224" s="176" t="s">
        <v>314</v>
      </c>
      <c r="D224" s="176" t="s">
        <v>120</v>
      </c>
      <c r="E224" s="177" t="s">
        <v>315</v>
      </c>
      <c r="F224" s="178" t="s">
        <v>316</v>
      </c>
      <c r="G224" s="179" t="s">
        <v>317</v>
      </c>
      <c r="H224" s="180">
        <v>1</v>
      </c>
      <c r="I224" s="181"/>
      <c r="J224" s="182">
        <f>ROUND(I224*H224,2)</f>
        <v>0</v>
      </c>
      <c r="K224" s="178" t="s">
        <v>28</v>
      </c>
      <c r="L224" s="41"/>
      <c r="M224" s="183" t="s">
        <v>28</v>
      </c>
      <c r="N224" s="184" t="s">
        <v>47</v>
      </c>
      <c r="O224" s="67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7" t="s">
        <v>124</v>
      </c>
      <c r="AT224" s="187" t="s">
        <v>120</v>
      </c>
      <c r="AU224" s="187" t="s">
        <v>84</v>
      </c>
      <c r="AY224" s="19" t="s">
        <v>118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19" t="s">
        <v>124</v>
      </c>
      <c r="BK224" s="188">
        <f>ROUND(I224*H224,2)</f>
        <v>0</v>
      </c>
      <c r="BL224" s="19" t="s">
        <v>124</v>
      </c>
      <c r="BM224" s="187" t="s">
        <v>318</v>
      </c>
    </row>
    <row r="225" spans="1:65" s="2" customFormat="1" ht="11.25">
      <c r="A225" s="36"/>
      <c r="B225" s="37"/>
      <c r="C225" s="38"/>
      <c r="D225" s="189" t="s">
        <v>126</v>
      </c>
      <c r="E225" s="38"/>
      <c r="F225" s="190" t="s">
        <v>316</v>
      </c>
      <c r="G225" s="38"/>
      <c r="H225" s="38"/>
      <c r="I225" s="191"/>
      <c r="J225" s="38"/>
      <c r="K225" s="38"/>
      <c r="L225" s="41"/>
      <c r="M225" s="192"/>
      <c r="N225" s="193"/>
      <c r="O225" s="67"/>
      <c r="P225" s="67"/>
      <c r="Q225" s="67"/>
      <c r="R225" s="67"/>
      <c r="S225" s="67"/>
      <c r="T225" s="68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126</v>
      </c>
      <c r="AU225" s="19" t="s">
        <v>84</v>
      </c>
    </row>
    <row r="226" spans="1:65" s="13" customFormat="1" ht="11.25">
      <c r="B226" s="196"/>
      <c r="C226" s="197"/>
      <c r="D226" s="189" t="s">
        <v>134</v>
      </c>
      <c r="E226" s="198" t="s">
        <v>28</v>
      </c>
      <c r="F226" s="199" t="s">
        <v>319</v>
      </c>
      <c r="G226" s="197"/>
      <c r="H226" s="198" t="s">
        <v>28</v>
      </c>
      <c r="I226" s="200"/>
      <c r="J226" s="197"/>
      <c r="K226" s="197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134</v>
      </c>
      <c r="AU226" s="205" t="s">
        <v>84</v>
      </c>
      <c r="AV226" s="13" t="s">
        <v>82</v>
      </c>
      <c r="AW226" s="13" t="s">
        <v>35</v>
      </c>
      <c r="AX226" s="13" t="s">
        <v>74</v>
      </c>
      <c r="AY226" s="205" t="s">
        <v>118</v>
      </c>
    </row>
    <row r="227" spans="1:65" s="13" customFormat="1" ht="11.25">
      <c r="B227" s="196"/>
      <c r="C227" s="197"/>
      <c r="D227" s="189" t="s">
        <v>134</v>
      </c>
      <c r="E227" s="198" t="s">
        <v>28</v>
      </c>
      <c r="F227" s="199" t="s">
        <v>320</v>
      </c>
      <c r="G227" s="197"/>
      <c r="H227" s="198" t="s">
        <v>28</v>
      </c>
      <c r="I227" s="200"/>
      <c r="J227" s="197"/>
      <c r="K227" s="197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134</v>
      </c>
      <c r="AU227" s="205" t="s">
        <v>84</v>
      </c>
      <c r="AV227" s="13" t="s">
        <v>82</v>
      </c>
      <c r="AW227" s="13" t="s">
        <v>35</v>
      </c>
      <c r="AX227" s="13" t="s">
        <v>74</v>
      </c>
      <c r="AY227" s="205" t="s">
        <v>118</v>
      </c>
    </row>
    <row r="228" spans="1:65" s="13" customFormat="1" ht="11.25">
      <c r="B228" s="196"/>
      <c r="C228" s="197"/>
      <c r="D228" s="189" t="s">
        <v>134</v>
      </c>
      <c r="E228" s="198" t="s">
        <v>28</v>
      </c>
      <c r="F228" s="199" t="s">
        <v>321</v>
      </c>
      <c r="G228" s="197"/>
      <c r="H228" s="198" t="s">
        <v>28</v>
      </c>
      <c r="I228" s="200"/>
      <c r="J228" s="197"/>
      <c r="K228" s="197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134</v>
      </c>
      <c r="AU228" s="205" t="s">
        <v>84</v>
      </c>
      <c r="AV228" s="13" t="s">
        <v>82</v>
      </c>
      <c r="AW228" s="13" t="s">
        <v>35</v>
      </c>
      <c r="AX228" s="13" t="s">
        <v>74</v>
      </c>
      <c r="AY228" s="205" t="s">
        <v>118</v>
      </c>
    </row>
    <row r="229" spans="1:65" s="13" customFormat="1" ht="11.25">
      <c r="B229" s="196"/>
      <c r="C229" s="197"/>
      <c r="D229" s="189" t="s">
        <v>134</v>
      </c>
      <c r="E229" s="198" t="s">
        <v>28</v>
      </c>
      <c r="F229" s="199" t="s">
        <v>322</v>
      </c>
      <c r="G229" s="197"/>
      <c r="H229" s="198" t="s">
        <v>28</v>
      </c>
      <c r="I229" s="200"/>
      <c r="J229" s="197"/>
      <c r="K229" s="197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134</v>
      </c>
      <c r="AU229" s="205" t="s">
        <v>84</v>
      </c>
      <c r="AV229" s="13" t="s">
        <v>82</v>
      </c>
      <c r="AW229" s="13" t="s">
        <v>35</v>
      </c>
      <c r="AX229" s="13" t="s">
        <v>74</v>
      </c>
      <c r="AY229" s="205" t="s">
        <v>118</v>
      </c>
    </row>
    <row r="230" spans="1:65" s="13" customFormat="1" ht="22.5">
      <c r="B230" s="196"/>
      <c r="C230" s="197"/>
      <c r="D230" s="189" t="s">
        <v>134</v>
      </c>
      <c r="E230" s="198" t="s">
        <v>28</v>
      </c>
      <c r="F230" s="199" t="s">
        <v>323</v>
      </c>
      <c r="G230" s="197"/>
      <c r="H230" s="198" t="s">
        <v>28</v>
      </c>
      <c r="I230" s="200"/>
      <c r="J230" s="197"/>
      <c r="K230" s="197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134</v>
      </c>
      <c r="AU230" s="205" t="s">
        <v>84</v>
      </c>
      <c r="AV230" s="13" t="s">
        <v>82</v>
      </c>
      <c r="AW230" s="13" t="s">
        <v>35</v>
      </c>
      <c r="AX230" s="13" t="s">
        <v>74</v>
      </c>
      <c r="AY230" s="205" t="s">
        <v>118</v>
      </c>
    </row>
    <row r="231" spans="1:65" s="13" customFormat="1" ht="11.25">
      <c r="B231" s="196"/>
      <c r="C231" s="197"/>
      <c r="D231" s="189" t="s">
        <v>134</v>
      </c>
      <c r="E231" s="198" t="s">
        <v>28</v>
      </c>
      <c r="F231" s="199" t="s">
        <v>324</v>
      </c>
      <c r="G231" s="197"/>
      <c r="H231" s="198" t="s">
        <v>28</v>
      </c>
      <c r="I231" s="200"/>
      <c r="J231" s="197"/>
      <c r="K231" s="197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134</v>
      </c>
      <c r="AU231" s="205" t="s">
        <v>84</v>
      </c>
      <c r="AV231" s="13" t="s">
        <v>82</v>
      </c>
      <c r="AW231" s="13" t="s">
        <v>35</v>
      </c>
      <c r="AX231" s="13" t="s">
        <v>74</v>
      </c>
      <c r="AY231" s="205" t="s">
        <v>118</v>
      </c>
    </row>
    <row r="232" spans="1:65" s="14" customFormat="1" ht="11.25">
      <c r="B232" s="206"/>
      <c r="C232" s="207"/>
      <c r="D232" s="189" t="s">
        <v>134</v>
      </c>
      <c r="E232" s="208" t="s">
        <v>28</v>
      </c>
      <c r="F232" s="209" t="s">
        <v>82</v>
      </c>
      <c r="G232" s="207"/>
      <c r="H232" s="210">
        <v>1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134</v>
      </c>
      <c r="AU232" s="216" t="s">
        <v>84</v>
      </c>
      <c r="AV232" s="14" t="s">
        <v>84</v>
      </c>
      <c r="AW232" s="14" t="s">
        <v>35</v>
      </c>
      <c r="AX232" s="14" t="s">
        <v>82</v>
      </c>
      <c r="AY232" s="216" t="s">
        <v>118</v>
      </c>
    </row>
    <row r="233" spans="1:65" s="12" customFormat="1" ht="22.9" customHeight="1">
      <c r="B233" s="160"/>
      <c r="C233" s="161"/>
      <c r="D233" s="162" t="s">
        <v>73</v>
      </c>
      <c r="E233" s="174" t="s">
        <v>178</v>
      </c>
      <c r="F233" s="174" t="s">
        <v>325</v>
      </c>
      <c r="G233" s="161"/>
      <c r="H233" s="161"/>
      <c r="I233" s="164"/>
      <c r="J233" s="175">
        <f>BK233</f>
        <v>0</v>
      </c>
      <c r="K233" s="161"/>
      <c r="L233" s="166"/>
      <c r="M233" s="167"/>
      <c r="N233" s="168"/>
      <c r="O233" s="168"/>
      <c r="P233" s="169">
        <f>SUM(P234:P239)</f>
        <v>0</v>
      </c>
      <c r="Q233" s="168"/>
      <c r="R233" s="169">
        <f>SUM(R234:R239)</f>
        <v>0</v>
      </c>
      <c r="S233" s="168"/>
      <c r="T233" s="170">
        <f>SUM(T234:T239)</f>
        <v>35</v>
      </c>
      <c r="AR233" s="171" t="s">
        <v>82</v>
      </c>
      <c r="AT233" s="172" t="s">
        <v>73</v>
      </c>
      <c r="AU233" s="172" t="s">
        <v>82</v>
      </c>
      <c r="AY233" s="171" t="s">
        <v>118</v>
      </c>
      <c r="BK233" s="173">
        <f>SUM(BK234:BK239)</f>
        <v>0</v>
      </c>
    </row>
    <row r="234" spans="1:65" s="2" customFormat="1" ht="16.5" customHeight="1">
      <c r="A234" s="36"/>
      <c r="B234" s="37"/>
      <c r="C234" s="176" t="s">
        <v>326</v>
      </c>
      <c r="D234" s="176" t="s">
        <v>120</v>
      </c>
      <c r="E234" s="177" t="s">
        <v>327</v>
      </c>
      <c r="F234" s="178" t="s">
        <v>328</v>
      </c>
      <c r="G234" s="179" t="s">
        <v>123</v>
      </c>
      <c r="H234" s="180">
        <v>1750</v>
      </c>
      <c r="I234" s="181"/>
      <c r="J234" s="182">
        <f>ROUND(I234*H234,2)</f>
        <v>0</v>
      </c>
      <c r="K234" s="178" t="s">
        <v>129</v>
      </c>
      <c r="L234" s="41"/>
      <c r="M234" s="183" t="s">
        <v>28</v>
      </c>
      <c r="N234" s="184" t="s">
        <v>47</v>
      </c>
      <c r="O234" s="67"/>
      <c r="P234" s="185">
        <f>O234*H234</f>
        <v>0</v>
      </c>
      <c r="Q234" s="185">
        <v>0</v>
      </c>
      <c r="R234" s="185">
        <f>Q234*H234</f>
        <v>0</v>
      </c>
      <c r="S234" s="185">
        <v>0.02</v>
      </c>
      <c r="T234" s="186">
        <f>S234*H234</f>
        <v>35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7" t="s">
        <v>124</v>
      </c>
      <c r="AT234" s="187" t="s">
        <v>120</v>
      </c>
      <c r="AU234" s="187" t="s">
        <v>84</v>
      </c>
      <c r="AY234" s="19" t="s">
        <v>118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19" t="s">
        <v>124</v>
      </c>
      <c r="BK234" s="188">
        <f>ROUND(I234*H234,2)</f>
        <v>0</v>
      </c>
      <c r="BL234" s="19" t="s">
        <v>124</v>
      </c>
      <c r="BM234" s="187" t="s">
        <v>329</v>
      </c>
    </row>
    <row r="235" spans="1:65" s="2" customFormat="1" ht="19.5">
      <c r="A235" s="36"/>
      <c r="B235" s="37"/>
      <c r="C235" s="38"/>
      <c r="D235" s="189" t="s">
        <v>126</v>
      </c>
      <c r="E235" s="38"/>
      <c r="F235" s="190" t="s">
        <v>330</v>
      </c>
      <c r="G235" s="38"/>
      <c r="H235" s="38"/>
      <c r="I235" s="191"/>
      <c r="J235" s="38"/>
      <c r="K235" s="38"/>
      <c r="L235" s="41"/>
      <c r="M235" s="192"/>
      <c r="N235" s="193"/>
      <c r="O235" s="67"/>
      <c r="P235" s="67"/>
      <c r="Q235" s="67"/>
      <c r="R235" s="67"/>
      <c r="S235" s="67"/>
      <c r="T235" s="68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126</v>
      </c>
      <c r="AU235" s="19" t="s">
        <v>84</v>
      </c>
    </row>
    <row r="236" spans="1:65" s="2" customFormat="1" ht="11.25">
      <c r="A236" s="36"/>
      <c r="B236" s="37"/>
      <c r="C236" s="38"/>
      <c r="D236" s="194" t="s">
        <v>132</v>
      </c>
      <c r="E236" s="38"/>
      <c r="F236" s="195" t="s">
        <v>331</v>
      </c>
      <c r="G236" s="38"/>
      <c r="H236" s="38"/>
      <c r="I236" s="191"/>
      <c r="J236" s="38"/>
      <c r="K236" s="38"/>
      <c r="L236" s="41"/>
      <c r="M236" s="192"/>
      <c r="N236" s="193"/>
      <c r="O236" s="67"/>
      <c r="P236" s="67"/>
      <c r="Q236" s="67"/>
      <c r="R236" s="67"/>
      <c r="S236" s="67"/>
      <c r="T236" s="68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132</v>
      </c>
      <c r="AU236" s="19" t="s">
        <v>84</v>
      </c>
    </row>
    <row r="237" spans="1:65" s="13" customFormat="1" ht="11.25">
      <c r="B237" s="196"/>
      <c r="C237" s="197"/>
      <c r="D237" s="189" t="s">
        <v>134</v>
      </c>
      <c r="E237" s="198" t="s">
        <v>28</v>
      </c>
      <c r="F237" s="199" t="s">
        <v>332</v>
      </c>
      <c r="G237" s="197"/>
      <c r="H237" s="198" t="s">
        <v>28</v>
      </c>
      <c r="I237" s="200"/>
      <c r="J237" s="197"/>
      <c r="K237" s="197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134</v>
      </c>
      <c r="AU237" s="205" t="s">
        <v>84</v>
      </c>
      <c r="AV237" s="13" t="s">
        <v>82</v>
      </c>
      <c r="AW237" s="13" t="s">
        <v>35</v>
      </c>
      <c r="AX237" s="13" t="s">
        <v>74</v>
      </c>
      <c r="AY237" s="205" t="s">
        <v>118</v>
      </c>
    </row>
    <row r="238" spans="1:65" s="13" customFormat="1" ht="11.25">
      <c r="B238" s="196"/>
      <c r="C238" s="197"/>
      <c r="D238" s="189" t="s">
        <v>134</v>
      </c>
      <c r="E238" s="198" t="s">
        <v>28</v>
      </c>
      <c r="F238" s="199" t="s">
        <v>333</v>
      </c>
      <c r="G238" s="197"/>
      <c r="H238" s="198" t="s">
        <v>28</v>
      </c>
      <c r="I238" s="200"/>
      <c r="J238" s="197"/>
      <c r="K238" s="197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134</v>
      </c>
      <c r="AU238" s="205" t="s">
        <v>84</v>
      </c>
      <c r="AV238" s="13" t="s">
        <v>82</v>
      </c>
      <c r="AW238" s="13" t="s">
        <v>35</v>
      </c>
      <c r="AX238" s="13" t="s">
        <v>74</v>
      </c>
      <c r="AY238" s="205" t="s">
        <v>118</v>
      </c>
    </row>
    <row r="239" spans="1:65" s="14" customFormat="1" ht="11.25">
      <c r="B239" s="206"/>
      <c r="C239" s="207"/>
      <c r="D239" s="189" t="s">
        <v>134</v>
      </c>
      <c r="E239" s="208" t="s">
        <v>28</v>
      </c>
      <c r="F239" s="209" t="s">
        <v>334</v>
      </c>
      <c r="G239" s="207"/>
      <c r="H239" s="210">
        <v>1750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134</v>
      </c>
      <c r="AU239" s="216" t="s">
        <v>84</v>
      </c>
      <c r="AV239" s="14" t="s">
        <v>84</v>
      </c>
      <c r="AW239" s="14" t="s">
        <v>35</v>
      </c>
      <c r="AX239" s="14" t="s">
        <v>82</v>
      </c>
      <c r="AY239" s="216" t="s">
        <v>118</v>
      </c>
    </row>
    <row r="240" spans="1:65" s="12" customFormat="1" ht="22.9" customHeight="1">
      <c r="B240" s="160"/>
      <c r="C240" s="161"/>
      <c r="D240" s="162" t="s">
        <v>73</v>
      </c>
      <c r="E240" s="174" t="s">
        <v>335</v>
      </c>
      <c r="F240" s="174" t="s">
        <v>336</v>
      </c>
      <c r="G240" s="161"/>
      <c r="H240" s="161"/>
      <c r="I240" s="164"/>
      <c r="J240" s="175">
        <f>BK240</f>
        <v>0</v>
      </c>
      <c r="K240" s="161"/>
      <c r="L240" s="166"/>
      <c r="M240" s="167"/>
      <c r="N240" s="168"/>
      <c r="O240" s="168"/>
      <c r="P240" s="169">
        <f>SUM(P241:P265)</f>
        <v>0</v>
      </c>
      <c r="Q240" s="168"/>
      <c r="R240" s="169">
        <f>SUM(R241:R265)</f>
        <v>0</v>
      </c>
      <c r="S240" s="168"/>
      <c r="T240" s="170">
        <f>SUM(T241:T265)</f>
        <v>0</v>
      </c>
      <c r="AR240" s="171" t="s">
        <v>82</v>
      </c>
      <c r="AT240" s="172" t="s">
        <v>73</v>
      </c>
      <c r="AU240" s="172" t="s">
        <v>82</v>
      </c>
      <c r="AY240" s="171" t="s">
        <v>118</v>
      </c>
      <c r="BK240" s="173">
        <f>SUM(BK241:BK265)</f>
        <v>0</v>
      </c>
    </row>
    <row r="241" spans="1:65" s="2" customFormat="1" ht="16.5" customHeight="1">
      <c r="A241" s="36"/>
      <c r="B241" s="37"/>
      <c r="C241" s="176" t="s">
        <v>337</v>
      </c>
      <c r="D241" s="176" t="s">
        <v>120</v>
      </c>
      <c r="E241" s="177" t="s">
        <v>338</v>
      </c>
      <c r="F241" s="178" t="s">
        <v>339</v>
      </c>
      <c r="G241" s="179" t="s">
        <v>340</v>
      </c>
      <c r="H241" s="180">
        <v>8.25</v>
      </c>
      <c r="I241" s="181"/>
      <c r="J241" s="182">
        <f>ROUND(I241*H241,2)</f>
        <v>0</v>
      </c>
      <c r="K241" s="178" t="s">
        <v>28</v>
      </c>
      <c r="L241" s="41"/>
      <c r="M241" s="183" t="s">
        <v>28</v>
      </c>
      <c r="N241" s="184" t="s">
        <v>47</v>
      </c>
      <c r="O241" s="67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7" t="s">
        <v>124</v>
      </c>
      <c r="AT241" s="187" t="s">
        <v>120</v>
      </c>
      <c r="AU241" s="187" t="s">
        <v>84</v>
      </c>
      <c r="AY241" s="19" t="s">
        <v>118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19" t="s">
        <v>124</v>
      </c>
      <c r="BK241" s="188">
        <f>ROUND(I241*H241,2)</f>
        <v>0</v>
      </c>
      <c r="BL241" s="19" t="s">
        <v>124</v>
      </c>
      <c r="BM241" s="187" t="s">
        <v>341</v>
      </c>
    </row>
    <row r="242" spans="1:65" s="2" customFormat="1" ht="11.25">
      <c r="A242" s="36"/>
      <c r="B242" s="37"/>
      <c r="C242" s="38"/>
      <c r="D242" s="189" t="s">
        <v>126</v>
      </c>
      <c r="E242" s="38"/>
      <c r="F242" s="190" t="s">
        <v>342</v>
      </c>
      <c r="G242" s="38"/>
      <c r="H242" s="38"/>
      <c r="I242" s="191"/>
      <c r="J242" s="38"/>
      <c r="K242" s="38"/>
      <c r="L242" s="41"/>
      <c r="M242" s="192"/>
      <c r="N242" s="193"/>
      <c r="O242" s="67"/>
      <c r="P242" s="67"/>
      <c r="Q242" s="67"/>
      <c r="R242" s="67"/>
      <c r="S242" s="67"/>
      <c r="T242" s="68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126</v>
      </c>
      <c r="AU242" s="19" t="s">
        <v>84</v>
      </c>
    </row>
    <row r="243" spans="1:65" s="13" customFormat="1" ht="11.25">
      <c r="B243" s="196"/>
      <c r="C243" s="197"/>
      <c r="D243" s="189" t="s">
        <v>134</v>
      </c>
      <c r="E243" s="198" t="s">
        <v>28</v>
      </c>
      <c r="F243" s="199" t="s">
        <v>343</v>
      </c>
      <c r="G243" s="197"/>
      <c r="H243" s="198" t="s">
        <v>28</v>
      </c>
      <c r="I243" s="200"/>
      <c r="J243" s="197"/>
      <c r="K243" s="197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134</v>
      </c>
      <c r="AU243" s="205" t="s">
        <v>84</v>
      </c>
      <c r="AV243" s="13" t="s">
        <v>82</v>
      </c>
      <c r="AW243" s="13" t="s">
        <v>35</v>
      </c>
      <c r="AX243" s="13" t="s">
        <v>74</v>
      </c>
      <c r="AY243" s="205" t="s">
        <v>118</v>
      </c>
    </row>
    <row r="244" spans="1:65" s="14" customFormat="1" ht="11.25">
      <c r="B244" s="206"/>
      <c r="C244" s="207"/>
      <c r="D244" s="189" t="s">
        <v>134</v>
      </c>
      <c r="E244" s="208" t="s">
        <v>28</v>
      </c>
      <c r="F244" s="209" t="s">
        <v>344</v>
      </c>
      <c r="G244" s="207"/>
      <c r="H244" s="210">
        <v>0.75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134</v>
      </c>
      <c r="AU244" s="216" t="s">
        <v>84</v>
      </c>
      <c r="AV244" s="14" t="s">
        <v>84</v>
      </c>
      <c r="AW244" s="14" t="s">
        <v>35</v>
      </c>
      <c r="AX244" s="14" t="s">
        <v>74</v>
      </c>
      <c r="AY244" s="216" t="s">
        <v>118</v>
      </c>
    </row>
    <row r="245" spans="1:65" s="14" customFormat="1" ht="11.25">
      <c r="B245" s="206"/>
      <c r="C245" s="207"/>
      <c r="D245" s="189" t="s">
        <v>134</v>
      </c>
      <c r="E245" s="208" t="s">
        <v>28</v>
      </c>
      <c r="F245" s="209" t="s">
        <v>345</v>
      </c>
      <c r="G245" s="207"/>
      <c r="H245" s="210">
        <v>1.5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134</v>
      </c>
      <c r="AU245" s="216" t="s">
        <v>84</v>
      </c>
      <c r="AV245" s="14" t="s">
        <v>84</v>
      </c>
      <c r="AW245" s="14" t="s">
        <v>35</v>
      </c>
      <c r="AX245" s="14" t="s">
        <v>74</v>
      </c>
      <c r="AY245" s="216" t="s">
        <v>118</v>
      </c>
    </row>
    <row r="246" spans="1:65" s="14" customFormat="1" ht="11.25">
      <c r="B246" s="206"/>
      <c r="C246" s="207"/>
      <c r="D246" s="189" t="s">
        <v>134</v>
      </c>
      <c r="E246" s="208" t="s">
        <v>28</v>
      </c>
      <c r="F246" s="209" t="s">
        <v>346</v>
      </c>
      <c r="G246" s="207"/>
      <c r="H246" s="210">
        <v>3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134</v>
      </c>
      <c r="AU246" s="216" t="s">
        <v>84</v>
      </c>
      <c r="AV246" s="14" t="s">
        <v>84</v>
      </c>
      <c r="AW246" s="14" t="s">
        <v>35</v>
      </c>
      <c r="AX246" s="14" t="s">
        <v>74</v>
      </c>
      <c r="AY246" s="216" t="s">
        <v>118</v>
      </c>
    </row>
    <row r="247" spans="1:65" s="14" customFormat="1" ht="11.25">
      <c r="B247" s="206"/>
      <c r="C247" s="207"/>
      <c r="D247" s="189" t="s">
        <v>134</v>
      </c>
      <c r="E247" s="208" t="s">
        <v>28</v>
      </c>
      <c r="F247" s="209" t="s">
        <v>347</v>
      </c>
      <c r="G247" s="207"/>
      <c r="H247" s="210">
        <v>3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134</v>
      </c>
      <c r="AU247" s="216" t="s">
        <v>84</v>
      </c>
      <c r="AV247" s="14" t="s">
        <v>84</v>
      </c>
      <c r="AW247" s="14" t="s">
        <v>35</v>
      </c>
      <c r="AX247" s="14" t="s">
        <v>74</v>
      </c>
      <c r="AY247" s="216" t="s">
        <v>118</v>
      </c>
    </row>
    <row r="248" spans="1:65" s="15" customFormat="1" ht="11.25">
      <c r="B248" s="217"/>
      <c r="C248" s="218"/>
      <c r="D248" s="189" t="s">
        <v>134</v>
      </c>
      <c r="E248" s="219" t="s">
        <v>28</v>
      </c>
      <c r="F248" s="220" t="s">
        <v>189</v>
      </c>
      <c r="G248" s="218"/>
      <c r="H248" s="221">
        <v>8.25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134</v>
      </c>
      <c r="AU248" s="227" t="s">
        <v>84</v>
      </c>
      <c r="AV248" s="15" t="s">
        <v>124</v>
      </c>
      <c r="AW248" s="15" t="s">
        <v>35</v>
      </c>
      <c r="AX248" s="15" t="s">
        <v>82</v>
      </c>
      <c r="AY248" s="227" t="s">
        <v>118</v>
      </c>
    </row>
    <row r="249" spans="1:65" s="2" customFormat="1" ht="16.5" customHeight="1">
      <c r="A249" s="36"/>
      <c r="B249" s="37"/>
      <c r="C249" s="176" t="s">
        <v>348</v>
      </c>
      <c r="D249" s="176" t="s">
        <v>120</v>
      </c>
      <c r="E249" s="177" t="s">
        <v>349</v>
      </c>
      <c r="F249" s="178" t="s">
        <v>350</v>
      </c>
      <c r="G249" s="179" t="s">
        <v>223</v>
      </c>
      <c r="H249" s="180">
        <v>3.6</v>
      </c>
      <c r="I249" s="181"/>
      <c r="J249" s="182">
        <f>ROUND(I249*H249,2)</f>
        <v>0</v>
      </c>
      <c r="K249" s="178" t="s">
        <v>28</v>
      </c>
      <c r="L249" s="41"/>
      <c r="M249" s="183" t="s">
        <v>28</v>
      </c>
      <c r="N249" s="184" t="s">
        <v>47</v>
      </c>
      <c r="O249" s="67"/>
      <c r="P249" s="185">
        <f>O249*H249</f>
        <v>0</v>
      </c>
      <c r="Q249" s="185">
        <v>0</v>
      </c>
      <c r="R249" s="185">
        <f>Q249*H249</f>
        <v>0</v>
      </c>
      <c r="S249" s="185">
        <v>0</v>
      </c>
      <c r="T249" s="18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7" t="s">
        <v>124</v>
      </c>
      <c r="AT249" s="187" t="s">
        <v>120</v>
      </c>
      <c r="AU249" s="187" t="s">
        <v>84</v>
      </c>
      <c r="AY249" s="19" t="s">
        <v>118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19" t="s">
        <v>124</v>
      </c>
      <c r="BK249" s="188">
        <f>ROUND(I249*H249,2)</f>
        <v>0</v>
      </c>
      <c r="BL249" s="19" t="s">
        <v>124</v>
      </c>
      <c r="BM249" s="187" t="s">
        <v>351</v>
      </c>
    </row>
    <row r="250" spans="1:65" s="2" customFormat="1" ht="11.25">
      <c r="A250" s="36"/>
      <c r="B250" s="37"/>
      <c r="C250" s="38"/>
      <c r="D250" s="189" t="s">
        <v>126</v>
      </c>
      <c r="E250" s="38"/>
      <c r="F250" s="190" t="s">
        <v>350</v>
      </c>
      <c r="G250" s="38"/>
      <c r="H250" s="38"/>
      <c r="I250" s="191"/>
      <c r="J250" s="38"/>
      <c r="K250" s="38"/>
      <c r="L250" s="41"/>
      <c r="M250" s="192"/>
      <c r="N250" s="193"/>
      <c r="O250" s="67"/>
      <c r="P250" s="67"/>
      <c r="Q250" s="67"/>
      <c r="R250" s="67"/>
      <c r="S250" s="67"/>
      <c r="T250" s="68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126</v>
      </c>
      <c r="AU250" s="19" t="s">
        <v>84</v>
      </c>
    </row>
    <row r="251" spans="1:65" s="14" customFormat="1" ht="11.25">
      <c r="B251" s="206"/>
      <c r="C251" s="207"/>
      <c r="D251" s="189" t="s">
        <v>134</v>
      </c>
      <c r="E251" s="208" t="s">
        <v>28</v>
      </c>
      <c r="F251" s="209" t="s">
        <v>352</v>
      </c>
      <c r="G251" s="207"/>
      <c r="H251" s="210">
        <v>3.6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134</v>
      </c>
      <c r="AU251" s="216" t="s">
        <v>84</v>
      </c>
      <c r="AV251" s="14" t="s">
        <v>84</v>
      </c>
      <c r="AW251" s="14" t="s">
        <v>35</v>
      </c>
      <c r="AX251" s="14" t="s">
        <v>82</v>
      </c>
      <c r="AY251" s="216" t="s">
        <v>118</v>
      </c>
    </row>
    <row r="252" spans="1:65" s="2" customFormat="1" ht="16.5" customHeight="1">
      <c r="A252" s="36"/>
      <c r="B252" s="37"/>
      <c r="C252" s="176" t="s">
        <v>353</v>
      </c>
      <c r="D252" s="176" t="s">
        <v>120</v>
      </c>
      <c r="E252" s="177" t="s">
        <v>354</v>
      </c>
      <c r="F252" s="178" t="s">
        <v>355</v>
      </c>
      <c r="G252" s="179" t="s">
        <v>223</v>
      </c>
      <c r="H252" s="180">
        <v>120.55</v>
      </c>
      <c r="I252" s="181"/>
      <c r="J252" s="182">
        <f>ROUND(I252*H252,2)</f>
        <v>0</v>
      </c>
      <c r="K252" s="178" t="s">
        <v>28</v>
      </c>
      <c r="L252" s="41"/>
      <c r="M252" s="183" t="s">
        <v>28</v>
      </c>
      <c r="N252" s="184" t="s">
        <v>47</v>
      </c>
      <c r="O252" s="67"/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7" t="s">
        <v>124</v>
      </c>
      <c r="AT252" s="187" t="s">
        <v>120</v>
      </c>
      <c r="AU252" s="187" t="s">
        <v>84</v>
      </c>
      <c r="AY252" s="19" t="s">
        <v>118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19" t="s">
        <v>124</v>
      </c>
      <c r="BK252" s="188">
        <f>ROUND(I252*H252,2)</f>
        <v>0</v>
      </c>
      <c r="BL252" s="19" t="s">
        <v>124</v>
      </c>
      <c r="BM252" s="187" t="s">
        <v>356</v>
      </c>
    </row>
    <row r="253" spans="1:65" s="2" customFormat="1" ht="11.25">
      <c r="A253" s="36"/>
      <c r="B253" s="37"/>
      <c r="C253" s="38"/>
      <c r="D253" s="189" t="s">
        <v>126</v>
      </c>
      <c r="E253" s="38"/>
      <c r="F253" s="190" t="s">
        <v>357</v>
      </c>
      <c r="G253" s="38"/>
      <c r="H253" s="38"/>
      <c r="I253" s="191"/>
      <c r="J253" s="38"/>
      <c r="K253" s="38"/>
      <c r="L253" s="41"/>
      <c r="M253" s="192"/>
      <c r="N253" s="193"/>
      <c r="O253" s="67"/>
      <c r="P253" s="67"/>
      <c r="Q253" s="67"/>
      <c r="R253" s="67"/>
      <c r="S253" s="67"/>
      <c r="T253" s="68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126</v>
      </c>
      <c r="AU253" s="19" t="s">
        <v>84</v>
      </c>
    </row>
    <row r="254" spans="1:65" s="13" customFormat="1" ht="11.25">
      <c r="B254" s="196"/>
      <c r="C254" s="197"/>
      <c r="D254" s="189" t="s">
        <v>134</v>
      </c>
      <c r="E254" s="198" t="s">
        <v>28</v>
      </c>
      <c r="F254" s="199" t="s">
        <v>358</v>
      </c>
      <c r="G254" s="197"/>
      <c r="H254" s="198" t="s">
        <v>28</v>
      </c>
      <c r="I254" s="200"/>
      <c r="J254" s="197"/>
      <c r="K254" s="197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134</v>
      </c>
      <c r="AU254" s="205" t="s">
        <v>84</v>
      </c>
      <c r="AV254" s="13" t="s">
        <v>82</v>
      </c>
      <c r="AW254" s="13" t="s">
        <v>35</v>
      </c>
      <c r="AX254" s="13" t="s">
        <v>74</v>
      </c>
      <c r="AY254" s="205" t="s">
        <v>118</v>
      </c>
    </row>
    <row r="255" spans="1:65" s="14" customFormat="1" ht="11.25">
      <c r="B255" s="206"/>
      <c r="C255" s="207"/>
      <c r="D255" s="189" t="s">
        <v>134</v>
      </c>
      <c r="E255" s="208" t="s">
        <v>28</v>
      </c>
      <c r="F255" s="209" t="s">
        <v>359</v>
      </c>
      <c r="G255" s="207"/>
      <c r="H255" s="210">
        <v>120.55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134</v>
      </c>
      <c r="AU255" s="216" t="s">
        <v>84</v>
      </c>
      <c r="AV255" s="14" t="s">
        <v>84</v>
      </c>
      <c r="AW255" s="14" t="s">
        <v>35</v>
      </c>
      <c r="AX255" s="14" t="s">
        <v>82</v>
      </c>
      <c r="AY255" s="216" t="s">
        <v>118</v>
      </c>
    </row>
    <row r="256" spans="1:65" s="2" customFormat="1" ht="16.5" customHeight="1">
      <c r="A256" s="36"/>
      <c r="B256" s="37"/>
      <c r="C256" s="176" t="s">
        <v>360</v>
      </c>
      <c r="D256" s="176" t="s">
        <v>120</v>
      </c>
      <c r="E256" s="177" t="s">
        <v>361</v>
      </c>
      <c r="F256" s="178" t="s">
        <v>362</v>
      </c>
      <c r="G256" s="179" t="s">
        <v>340</v>
      </c>
      <c r="H256" s="180">
        <v>3.7530000000000001</v>
      </c>
      <c r="I256" s="181"/>
      <c r="J256" s="182">
        <f>ROUND(I256*H256,2)</f>
        <v>0</v>
      </c>
      <c r="K256" s="178" t="s">
        <v>28</v>
      </c>
      <c r="L256" s="41"/>
      <c r="M256" s="183" t="s">
        <v>28</v>
      </c>
      <c r="N256" s="184" t="s">
        <v>47</v>
      </c>
      <c r="O256" s="67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7" t="s">
        <v>124</v>
      </c>
      <c r="AT256" s="187" t="s">
        <v>120</v>
      </c>
      <c r="AU256" s="187" t="s">
        <v>84</v>
      </c>
      <c r="AY256" s="19" t="s">
        <v>118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19" t="s">
        <v>124</v>
      </c>
      <c r="BK256" s="188">
        <f>ROUND(I256*H256,2)</f>
        <v>0</v>
      </c>
      <c r="BL256" s="19" t="s">
        <v>124</v>
      </c>
      <c r="BM256" s="187" t="s">
        <v>363</v>
      </c>
    </row>
    <row r="257" spans="1:65" s="2" customFormat="1" ht="11.25">
      <c r="A257" s="36"/>
      <c r="B257" s="37"/>
      <c r="C257" s="38"/>
      <c r="D257" s="189" t="s">
        <v>126</v>
      </c>
      <c r="E257" s="38"/>
      <c r="F257" s="190" t="s">
        <v>364</v>
      </c>
      <c r="G257" s="38"/>
      <c r="H257" s="38"/>
      <c r="I257" s="191"/>
      <c r="J257" s="38"/>
      <c r="K257" s="38"/>
      <c r="L257" s="41"/>
      <c r="M257" s="192"/>
      <c r="N257" s="193"/>
      <c r="O257" s="67"/>
      <c r="P257" s="67"/>
      <c r="Q257" s="67"/>
      <c r="R257" s="67"/>
      <c r="S257" s="67"/>
      <c r="T257" s="68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126</v>
      </c>
      <c r="AU257" s="19" t="s">
        <v>84</v>
      </c>
    </row>
    <row r="258" spans="1:65" s="13" customFormat="1" ht="11.25">
      <c r="B258" s="196"/>
      <c r="C258" s="197"/>
      <c r="D258" s="189" t="s">
        <v>134</v>
      </c>
      <c r="E258" s="198" t="s">
        <v>28</v>
      </c>
      <c r="F258" s="199" t="s">
        <v>365</v>
      </c>
      <c r="G258" s="197"/>
      <c r="H258" s="198" t="s">
        <v>28</v>
      </c>
      <c r="I258" s="200"/>
      <c r="J258" s="197"/>
      <c r="K258" s="197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134</v>
      </c>
      <c r="AU258" s="205" t="s">
        <v>84</v>
      </c>
      <c r="AV258" s="13" t="s">
        <v>82</v>
      </c>
      <c r="AW258" s="13" t="s">
        <v>35</v>
      </c>
      <c r="AX258" s="13" t="s">
        <v>74</v>
      </c>
      <c r="AY258" s="205" t="s">
        <v>118</v>
      </c>
    </row>
    <row r="259" spans="1:65" s="13" customFormat="1" ht="11.25">
      <c r="B259" s="196"/>
      <c r="C259" s="197"/>
      <c r="D259" s="189" t="s">
        <v>134</v>
      </c>
      <c r="E259" s="198" t="s">
        <v>28</v>
      </c>
      <c r="F259" s="199" t="s">
        <v>366</v>
      </c>
      <c r="G259" s="197"/>
      <c r="H259" s="198" t="s">
        <v>28</v>
      </c>
      <c r="I259" s="200"/>
      <c r="J259" s="197"/>
      <c r="K259" s="197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134</v>
      </c>
      <c r="AU259" s="205" t="s">
        <v>84</v>
      </c>
      <c r="AV259" s="13" t="s">
        <v>82</v>
      </c>
      <c r="AW259" s="13" t="s">
        <v>35</v>
      </c>
      <c r="AX259" s="13" t="s">
        <v>74</v>
      </c>
      <c r="AY259" s="205" t="s">
        <v>118</v>
      </c>
    </row>
    <row r="260" spans="1:65" s="14" customFormat="1" ht="11.25">
      <c r="B260" s="206"/>
      <c r="C260" s="207"/>
      <c r="D260" s="189" t="s">
        <v>134</v>
      </c>
      <c r="E260" s="208" t="s">
        <v>28</v>
      </c>
      <c r="F260" s="209" t="s">
        <v>367</v>
      </c>
      <c r="G260" s="207"/>
      <c r="H260" s="210">
        <v>3.024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134</v>
      </c>
      <c r="AU260" s="216" t="s">
        <v>84</v>
      </c>
      <c r="AV260" s="14" t="s">
        <v>84</v>
      </c>
      <c r="AW260" s="14" t="s">
        <v>35</v>
      </c>
      <c r="AX260" s="14" t="s">
        <v>74</v>
      </c>
      <c r="AY260" s="216" t="s">
        <v>118</v>
      </c>
    </row>
    <row r="261" spans="1:65" s="13" customFormat="1" ht="11.25">
      <c r="B261" s="196"/>
      <c r="C261" s="197"/>
      <c r="D261" s="189" t="s">
        <v>134</v>
      </c>
      <c r="E261" s="198" t="s">
        <v>28</v>
      </c>
      <c r="F261" s="199" t="s">
        <v>368</v>
      </c>
      <c r="G261" s="197"/>
      <c r="H261" s="198" t="s">
        <v>28</v>
      </c>
      <c r="I261" s="200"/>
      <c r="J261" s="197"/>
      <c r="K261" s="197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134</v>
      </c>
      <c r="AU261" s="205" t="s">
        <v>84</v>
      </c>
      <c r="AV261" s="13" t="s">
        <v>82</v>
      </c>
      <c r="AW261" s="13" t="s">
        <v>35</v>
      </c>
      <c r="AX261" s="13" t="s">
        <v>74</v>
      </c>
      <c r="AY261" s="205" t="s">
        <v>118</v>
      </c>
    </row>
    <row r="262" spans="1:65" s="14" customFormat="1" ht="11.25">
      <c r="B262" s="206"/>
      <c r="C262" s="207"/>
      <c r="D262" s="189" t="s">
        <v>134</v>
      </c>
      <c r="E262" s="208" t="s">
        <v>28</v>
      </c>
      <c r="F262" s="209" t="s">
        <v>369</v>
      </c>
      <c r="G262" s="207"/>
      <c r="H262" s="210">
        <v>0.158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134</v>
      </c>
      <c r="AU262" s="216" t="s">
        <v>84</v>
      </c>
      <c r="AV262" s="14" t="s">
        <v>84</v>
      </c>
      <c r="AW262" s="14" t="s">
        <v>35</v>
      </c>
      <c r="AX262" s="14" t="s">
        <v>74</v>
      </c>
      <c r="AY262" s="216" t="s">
        <v>118</v>
      </c>
    </row>
    <row r="263" spans="1:65" s="13" customFormat="1" ht="11.25">
      <c r="B263" s="196"/>
      <c r="C263" s="197"/>
      <c r="D263" s="189" t="s">
        <v>134</v>
      </c>
      <c r="E263" s="198" t="s">
        <v>28</v>
      </c>
      <c r="F263" s="199" t="s">
        <v>370</v>
      </c>
      <c r="G263" s="197"/>
      <c r="H263" s="198" t="s">
        <v>28</v>
      </c>
      <c r="I263" s="200"/>
      <c r="J263" s="197"/>
      <c r="K263" s="197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134</v>
      </c>
      <c r="AU263" s="205" t="s">
        <v>84</v>
      </c>
      <c r="AV263" s="13" t="s">
        <v>82</v>
      </c>
      <c r="AW263" s="13" t="s">
        <v>35</v>
      </c>
      <c r="AX263" s="13" t="s">
        <v>74</v>
      </c>
      <c r="AY263" s="205" t="s">
        <v>118</v>
      </c>
    </row>
    <row r="264" spans="1:65" s="14" customFormat="1" ht="11.25">
      <c r="B264" s="206"/>
      <c r="C264" s="207"/>
      <c r="D264" s="189" t="s">
        <v>134</v>
      </c>
      <c r="E264" s="208" t="s">
        <v>28</v>
      </c>
      <c r="F264" s="209" t="s">
        <v>371</v>
      </c>
      <c r="G264" s="207"/>
      <c r="H264" s="210">
        <v>0.57099999999999995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134</v>
      </c>
      <c r="AU264" s="216" t="s">
        <v>84</v>
      </c>
      <c r="AV264" s="14" t="s">
        <v>84</v>
      </c>
      <c r="AW264" s="14" t="s">
        <v>35</v>
      </c>
      <c r="AX264" s="14" t="s">
        <v>74</v>
      </c>
      <c r="AY264" s="216" t="s">
        <v>118</v>
      </c>
    </row>
    <row r="265" spans="1:65" s="15" customFormat="1" ht="11.25">
      <c r="B265" s="217"/>
      <c r="C265" s="218"/>
      <c r="D265" s="189" t="s">
        <v>134</v>
      </c>
      <c r="E265" s="219" t="s">
        <v>28</v>
      </c>
      <c r="F265" s="220" t="s">
        <v>189</v>
      </c>
      <c r="G265" s="218"/>
      <c r="H265" s="221">
        <v>3.7530000000000001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134</v>
      </c>
      <c r="AU265" s="227" t="s">
        <v>84</v>
      </c>
      <c r="AV265" s="15" t="s">
        <v>124</v>
      </c>
      <c r="AW265" s="15" t="s">
        <v>35</v>
      </c>
      <c r="AX265" s="15" t="s">
        <v>82</v>
      </c>
      <c r="AY265" s="227" t="s">
        <v>118</v>
      </c>
    </row>
    <row r="266" spans="1:65" s="12" customFormat="1" ht="22.9" customHeight="1">
      <c r="B266" s="160"/>
      <c r="C266" s="161"/>
      <c r="D266" s="162" t="s">
        <v>73</v>
      </c>
      <c r="E266" s="174" t="s">
        <v>372</v>
      </c>
      <c r="F266" s="174" t="s">
        <v>373</v>
      </c>
      <c r="G266" s="161"/>
      <c r="H266" s="161"/>
      <c r="I266" s="164"/>
      <c r="J266" s="175">
        <f>BK266</f>
        <v>0</v>
      </c>
      <c r="K266" s="161"/>
      <c r="L266" s="166"/>
      <c r="M266" s="167"/>
      <c r="N266" s="168"/>
      <c r="O266" s="168"/>
      <c r="P266" s="169">
        <f>SUM(P267:P269)</f>
        <v>0</v>
      </c>
      <c r="Q266" s="168"/>
      <c r="R266" s="169">
        <f>SUM(R267:R269)</f>
        <v>0</v>
      </c>
      <c r="S266" s="168"/>
      <c r="T266" s="170">
        <f>SUM(T267:T269)</f>
        <v>0</v>
      </c>
      <c r="AR266" s="171" t="s">
        <v>82</v>
      </c>
      <c r="AT266" s="172" t="s">
        <v>73</v>
      </c>
      <c r="AU266" s="172" t="s">
        <v>82</v>
      </c>
      <c r="AY266" s="171" t="s">
        <v>118</v>
      </c>
      <c r="BK266" s="173">
        <f>SUM(BK267:BK269)</f>
        <v>0</v>
      </c>
    </row>
    <row r="267" spans="1:65" s="2" customFormat="1" ht="16.5" customHeight="1">
      <c r="A267" s="36"/>
      <c r="B267" s="37"/>
      <c r="C267" s="176" t="s">
        <v>374</v>
      </c>
      <c r="D267" s="176" t="s">
        <v>120</v>
      </c>
      <c r="E267" s="177" t="s">
        <v>375</v>
      </c>
      <c r="F267" s="178" t="s">
        <v>376</v>
      </c>
      <c r="G267" s="179" t="s">
        <v>340</v>
      </c>
      <c r="H267" s="180">
        <v>643.98599999999999</v>
      </c>
      <c r="I267" s="181"/>
      <c r="J267" s="182">
        <f>ROUND(I267*H267,2)</f>
        <v>0</v>
      </c>
      <c r="K267" s="178" t="s">
        <v>129</v>
      </c>
      <c r="L267" s="41"/>
      <c r="M267" s="183" t="s">
        <v>28</v>
      </c>
      <c r="N267" s="184" t="s">
        <v>47</v>
      </c>
      <c r="O267" s="67"/>
      <c r="P267" s="185">
        <f>O267*H267</f>
        <v>0</v>
      </c>
      <c r="Q267" s="185">
        <v>0</v>
      </c>
      <c r="R267" s="185">
        <f>Q267*H267</f>
        <v>0</v>
      </c>
      <c r="S267" s="185">
        <v>0</v>
      </c>
      <c r="T267" s="18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7" t="s">
        <v>124</v>
      </c>
      <c r="AT267" s="187" t="s">
        <v>120</v>
      </c>
      <c r="AU267" s="187" t="s">
        <v>84</v>
      </c>
      <c r="AY267" s="19" t="s">
        <v>118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19" t="s">
        <v>124</v>
      </c>
      <c r="BK267" s="188">
        <f>ROUND(I267*H267,2)</f>
        <v>0</v>
      </c>
      <c r="BL267" s="19" t="s">
        <v>124</v>
      </c>
      <c r="BM267" s="187" t="s">
        <v>377</v>
      </c>
    </row>
    <row r="268" spans="1:65" s="2" customFormat="1" ht="11.25">
      <c r="A268" s="36"/>
      <c r="B268" s="37"/>
      <c r="C268" s="38"/>
      <c r="D268" s="189" t="s">
        <v>126</v>
      </c>
      <c r="E268" s="38"/>
      <c r="F268" s="190" t="s">
        <v>378</v>
      </c>
      <c r="G268" s="38"/>
      <c r="H268" s="38"/>
      <c r="I268" s="191"/>
      <c r="J268" s="38"/>
      <c r="K268" s="38"/>
      <c r="L268" s="41"/>
      <c r="M268" s="192"/>
      <c r="N268" s="193"/>
      <c r="O268" s="67"/>
      <c r="P268" s="67"/>
      <c r="Q268" s="67"/>
      <c r="R268" s="67"/>
      <c r="S268" s="67"/>
      <c r="T268" s="68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126</v>
      </c>
      <c r="AU268" s="19" t="s">
        <v>84</v>
      </c>
    </row>
    <row r="269" spans="1:65" s="2" customFormat="1" ht="11.25">
      <c r="A269" s="36"/>
      <c r="B269" s="37"/>
      <c r="C269" s="38"/>
      <c r="D269" s="194" t="s">
        <v>132</v>
      </c>
      <c r="E269" s="38"/>
      <c r="F269" s="195" t="s">
        <v>379</v>
      </c>
      <c r="G269" s="38"/>
      <c r="H269" s="38"/>
      <c r="I269" s="191"/>
      <c r="J269" s="38"/>
      <c r="K269" s="38"/>
      <c r="L269" s="41"/>
      <c r="M269" s="249"/>
      <c r="N269" s="250"/>
      <c r="O269" s="251"/>
      <c r="P269" s="251"/>
      <c r="Q269" s="251"/>
      <c r="R269" s="251"/>
      <c r="S269" s="251"/>
      <c r="T269" s="252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132</v>
      </c>
      <c r="AU269" s="19" t="s">
        <v>84</v>
      </c>
    </row>
    <row r="270" spans="1:65" s="2" customFormat="1" ht="6.95" customHeight="1">
      <c r="A270" s="36"/>
      <c r="B270" s="50"/>
      <c r="C270" s="51"/>
      <c r="D270" s="51"/>
      <c r="E270" s="51"/>
      <c r="F270" s="51"/>
      <c r="G270" s="51"/>
      <c r="H270" s="51"/>
      <c r="I270" s="51"/>
      <c r="J270" s="51"/>
      <c r="K270" s="51"/>
      <c r="L270" s="41"/>
      <c r="M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</row>
  </sheetData>
  <sheetProtection algorithmName="SHA-512" hashValue="zNUn+ucRHJvj4RWWv8zVQD7mkSWtnF8EkZ3+vMe00IbDlvfS8fvH/Q18CIgMihamcqZOCsLciSbr/oSxxoq0cw==" saltValue="/gP3oFlqQ9LSUD4FTYk2n/SlaaxlY37LMhgTwfxfmfJFtEzTe0FNfWXv4ugJg0PWZVBk5yNglIK54d6UBsJqwA==" spinCount="100000" sheet="1" objects="1" scenarios="1" formatColumns="0" formatRows="0" autoFilter="0"/>
  <autoFilter ref="C85:K269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3" r:id="rId1"/>
    <hyperlink ref="F98" r:id="rId2"/>
    <hyperlink ref="F120" r:id="rId3"/>
    <hyperlink ref="F133" r:id="rId4"/>
    <hyperlink ref="F138" r:id="rId5"/>
    <hyperlink ref="F148" r:id="rId6"/>
    <hyperlink ref="F153" r:id="rId7"/>
    <hyperlink ref="F181" r:id="rId8"/>
    <hyperlink ref="F186" r:id="rId9"/>
    <hyperlink ref="F191" r:id="rId10"/>
    <hyperlink ref="F205" r:id="rId11"/>
    <hyperlink ref="F215" r:id="rId12"/>
    <hyperlink ref="F220" r:id="rId13"/>
    <hyperlink ref="F236" r:id="rId14"/>
    <hyperlink ref="F269" r:id="rId1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19" t="s">
        <v>88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</row>
    <row r="4" spans="1:46" s="1" customFormat="1" ht="24.95" customHeight="1">
      <c r="B4" s="22"/>
      <c r="D4" s="106" t="s">
        <v>89</v>
      </c>
      <c r="L4" s="22"/>
      <c r="M4" s="107" t="s">
        <v>10</v>
      </c>
      <c r="AT4" s="19" t="s">
        <v>35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4" t="str">
        <f>'Rekapitulace stavby'!K6</f>
        <v>Zmínka, Hostovice, rekonstrukce tělesa náhonu, LB, ř. km 8,100 - 8,150</v>
      </c>
      <c r="F7" s="375"/>
      <c r="G7" s="375"/>
      <c r="H7" s="375"/>
      <c r="L7" s="22"/>
    </row>
    <row r="8" spans="1:46" s="2" customFormat="1" ht="12" customHeight="1">
      <c r="A8" s="36"/>
      <c r="B8" s="41"/>
      <c r="C8" s="36"/>
      <c r="D8" s="108" t="s">
        <v>90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6" t="s">
        <v>380</v>
      </c>
      <c r="F9" s="377"/>
      <c r="G9" s="377"/>
      <c r="H9" s="377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21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11. 11. 2022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8" t="str">
        <f>'Rekapitulace stavby'!E14</f>
        <v>Vyplň údaj</v>
      </c>
      <c r="F18" s="379"/>
      <c r="G18" s="379"/>
      <c r="H18" s="379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">
        <v>28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37</v>
      </c>
      <c r="F24" s="36"/>
      <c r="G24" s="36"/>
      <c r="H24" s="36"/>
      <c r="I24" s="108" t="s">
        <v>30</v>
      </c>
      <c r="J24" s="110" t="s">
        <v>28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2"/>
      <c r="B27" s="113"/>
      <c r="C27" s="112"/>
      <c r="D27" s="112"/>
      <c r="E27" s="380" t="s">
        <v>39</v>
      </c>
      <c r="F27" s="380"/>
      <c r="G27" s="380"/>
      <c r="H27" s="38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40</v>
      </c>
      <c r="E30" s="36"/>
      <c r="F30" s="36"/>
      <c r="G30" s="36"/>
      <c r="H30" s="36"/>
      <c r="I30" s="36"/>
      <c r="J30" s="117">
        <f>ROUND(J84,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42</v>
      </c>
      <c r="G32" s="36"/>
      <c r="H32" s="36"/>
      <c r="I32" s="118" t="s">
        <v>41</v>
      </c>
      <c r="J32" s="118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hidden="1" customHeight="1">
      <c r="A33" s="36"/>
      <c r="B33" s="41"/>
      <c r="C33" s="36"/>
      <c r="D33" s="119" t="s">
        <v>44</v>
      </c>
      <c r="E33" s="108" t="s">
        <v>45</v>
      </c>
      <c r="F33" s="120">
        <f>ROUND((SUM(BE84:BE143)),  2)</f>
        <v>0</v>
      </c>
      <c r="G33" s="36"/>
      <c r="H33" s="36"/>
      <c r="I33" s="121">
        <v>0.21</v>
      </c>
      <c r="J33" s="120">
        <f>ROUND(((SUM(BE84:BE143))*I33),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hidden="1" customHeight="1">
      <c r="A34" s="36"/>
      <c r="B34" s="41"/>
      <c r="C34" s="36"/>
      <c r="D34" s="36"/>
      <c r="E34" s="108" t="s">
        <v>46</v>
      </c>
      <c r="F34" s="120">
        <f>ROUND((SUM(BF84:BF143)),  2)</f>
        <v>0</v>
      </c>
      <c r="G34" s="36"/>
      <c r="H34" s="36"/>
      <c r="I34" s="121">
        <v>0.15</v>
      </c>
      <c r="J34" s="120">
        <f>ROUND(((SUM(BF84:BF143))*I34),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08" t="s">
        <v>44</v>
      </c>
      <c r="E35" s="108" t="s">
        <v>47</v>
      </c>
      <c r="F35" s="120">
        <f>ROUND((SUM(BG84:BG143)),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08" t="s">
        <v>48</v>
      </c>
      <c r="F36" s="120">
        <f>ROUND((SUM(BH84:BH143)),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49</v>
      </c>
      <c r="F37" s="120">
        <f>ROUND((SUM(BI84:BI143)),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50</v>
      </c>
      <c r="E39" s="124"/>
      <c r="F39" s="124"/>
      <c r="G39" s="125" t="s">
        <v>51</v>
      </c>
      <c r="H39" s="126" t="s">
        <v>52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1" t="str">
        <f>E7</f>
        <v>Zmínka, Hostovice, rekonstrukce tělesa náhonu, LB, ř. km 8,100 - 8,150</v>
      </c>
      <c r="F48" s="382"/>
      <c r="G48" s="382"/>
      <c r="H48" s="382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3" t="str">
        <f>E9</f>
        <v>VON.01 - Vedlejší a ostatní náklady</v>
      </c>
      <c r="F50" s="383"/>
      <c r="G50" s="383"/>
      <c r="H50" s="383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Hostovice</v>
      </c>
      <c r="G52" s="38"/>
      <c r="H52" s="38"/>
      <c r="I52" s="31" t="s">
        <v>24</v>
      </c>
      <c r="J52" s="62" t="str">
        <f>IF(J12="","",J12)</f>
        <v>11. 11. 2022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26</v>
      </c>
      <c r="D54" s="38"/>
      <c r="E54" s="38"/>
      <c r="F54" s="29" t="str">
        <f>E15</f>
        <v>Povodí Labe, státní podnik, Pardubice</v>
      </c>
      <c r="G54" s="38"/>
      <c r="H54" s="38"/>
      <c r="I54" s="31" t="s">
        <v>33</v>
      </c>
      <c r="J54" s="34" t="str">
        <f>E21</f>
        <v>Povodí Labe, státní podnik, OIČ, Hradec Králové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Eva Morkesová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93</v>
      </c>
      <c r="D57" s="134"/>
      <c r="E57" s="134"/>
      <c r="F57" s="134"/>
      <c r="G57" s="134"/>
      <c r="H57" s="134"/>
      <c r="I57" s="134"/>
      <c r="J57" s="135" t="s">
        <v>94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72</v>
      </c>
      <c r="D59" s="38"/>
      <c r="E59" s="38"/>
      <c r="F59" s="38"/>
      <c r="G59" s="38"/>
      <c r="H59" s="38"/>
      <c r="I59" s="38"/>
      <c r="J59" s="80">
        <f>J84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>
      <c r="B60" s="137"/>
      <c r="C60" s="138"/>
      <c r="D60" s="139" t="s">
        <v>381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382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383</v>
      </c>
      <c r="E62" s="146"/>
      <c r="F62" s="146"/>
      <c r="G62" s="146"/>
      <c r="H62" s="146"/>
      <c r="I62" s="146"/>
      <c r="J62" s="147">
        <f>J115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384</v>
      </c>
      <c r="E63" s="146"/>
      <c r="F63" s="146"/>
      <c r="G63" s="146"/>
      <c r="H63" s="146"/>
      <c r="I63" s="146"/>
      <c r="J63" s="147">
        <f>J124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385</v>
      </c>
      <c r="E64" s="146"/>
      <c r="F64" s="146"/>
      <c r="G64" s="146"/>
      <c r="H64" s="146"/>
      <c r="I64" s="146"/>
      <c r="J64" s="147">
        <f>J131</f>
        <v>0</v>
      </c>
      <c r="K64" s="144"/>
      <c r="L64" s="148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9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103</v>
      </c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1" t="str">
        <f>E7</f>
        <v>Zmínka, Hostovice, rekonstrukce tělesa náhonu, LB, ř. km 8,100 - 8,150</v>
      </c>
      <c r="F74" s="382"/>
      <c r="G74" s="382"/>
      <c r="H74" s="382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90</v>
      </c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53" t="str">
        <f>E9</f>
        <v>VON.01 - Vedlejší a ostatní náklady</v>
      </c>
      <c r="F76" s="383"/>
      <c r="G76" s="383"/>
      <c r="H76" s="383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22</v>
      </c>
      <c r="D78" s="38"/>
      <c r="E78" s="38"/>
      <c r="F78" s="29" t="str">
        <f>F12</f>
        <v>Hostovice</v>
      </c>
      <c r="G78" s="38"/>
      <c r="H78" s="38"/>
      <c r="I78" s="31" t="s">
        <v>24</v>
      </c>
      <c r="J78" s="62" t="str">
        <f>IF(J12="","",J12)</f>
        <v>11. 11. 2022</v>
      </c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15" customHeight="1">
      <c r="A80" s="36"/>
      <c r="B80" s="37"/>
      <c r="C80" s="31" t="s">
        <v>26</v>
      </c>
      <c r="D80" s="38"/>
      <c r="E80" s="38"/>
      <c r="F80" s="29" t="str">
        <f>E15</f>
        <v>Povodí Labe, státní podnik, Pardubice</v>
      </c>
      <c r="G80" s="38"/>
      <c r="H80" s="38"/>
      <c r="I80" s="31" t="s">
        <v>33</v>
      </c>
      <c r="J80" s="34" t="str">
        <f>E21</f>
        <v>Povodí Labe, státní podnik, OIČ, Hradec Králové</v>
      </c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Ing. Eva Morkesová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9"/>
      <c r="B83" s="150"/>
      <c r="C83" s="151" t="s">
        <v>104</v>
      </c>
      <c r="D83" s="152" t="s">
        <v>59</v>
      </c>
      <c r="E83" s="152" t="s">
        <v>55</v>
      </c>
      <c r="F83" s="152" t="s">
        <v>56</v>
      </c>
      <c r="G83" s="152" t="s">
        <v>105</v>
      </c>
      <c r="H83" s="152" t="s">
        <v>106</v>
      </c>
      <c r="I83" s="152" t="s">
        <v>107</v>
      </c>
      <c r="J83" s="152" t="s">
        <v>94</v>
      </c>
      <c r="K83" s="153" t="s">
        <v>108</v>
      </c>
      <c r="L83" s="154"/>
      <c r="M83" s="71" t="s">
        <v>28</v>
      </c>
      <c r="N83" s="72" t="s">
        <v>44</v>
      </c>
      <c r="O83" s="72" t="s">
        <v>109</v>
      </c>
      <c r="P83" s="72" t="s">
        <v>110</v>
      </c>
      <c r="Q83" s="72" t="s">
        <v>111</v>
      </c>
      <c r="R83" s="72" t="s">
        <v>112</v>
      </c>
      <c r="S83" s="72" t="s">
        <v>113</v>
      </c>
      <c r="T83" s="73" t="s">
        <v>114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9" customHeight="1">
      <c r="A84" s="36"/>
      <c r="B84" s="37"/>
      <c r="C84" s="78" t="s">
        <v>115</v>
      </c>
      <c r="D84" s="38"/>
      <c r="E84" s="38"/>
      <c r="F84" s="38"/>
      <c r="G84" s="38"/>
      <c r="H84" s="38"/>
      <c r="I84" s="38"/>
      <c r="J84" s="155">
        <f>BK84</f>
        <v>0</v>
      </c>
      <c r="K84" s="38"/>
      <c r="L84" s="41"/>
      <c r="M84" s="74"/>
      <c r="N84" s="156"/>
      <c r="O84" s="75"/>
      <c r="P84" s="157">
        <f>P85</f>
        <v>0</v>
      </c>
      <c r="Q84" s="75"/>
      <c r="R84" s="157">
        <f>R85</f>
        <v>0</v>
      </c>
      <c r="S84" s="75"/>
      <c r="T84" s="158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95</v>
      </c>
      <c r="BK84" s="159">
        <f>BK85</f>
        <v>0</v>
      </c>
    </row>
    <row r="85" spans="1:65" s="12" customFormat="1" ht="25.9" customHeight="1">
      <c r="B85" s="160"/>
      <c r="C85" s="161"/>
      <c r="D85" s="162" t="s">
        <v>73</v>
      </c>
      <c r="E85" s="163" t="s">
        <v>386</v>
      </c>
      <c r="F85" s="163" t="s">
        <v>387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P86+P115+P124+P131</f>
        <v>0</v>
      </c>
      <c r="Q85" s="168"/>
      <c r="R85" s="169">
        <f>R86+R115+R124+R131</f>
        <v>0</v>
      </c>
      <c r="S85" s="168"/>
      <c r="T85" s="170">
        <f>T86+T115+T124+T131</f>
        <v>0</v>
      </c>
      <c r="AR85" s="171" t="s">
        <v>124</v>
      </c>
      <c r="AT85" s="172" t="s">
        <v>73</v>
      </c>
      <c r="AU85" s="172" t="s">
        <v>74</v>
      </c>
      <c r="AY85" s="171" t="s">
        <v>118</v>
      </c>
      <c r="BK85" s="173">
        <f>BK86+BK115+BK124+BK131</f>
        <v>0</v>
      </c>
    </row>
    <row r="86" spans="1:65" s="12" customFormat="1" ht="22.9" customHeight="1">
      <c r="B86" s="160"/>
      <c r="C86" s="161"/>
      <c r="D86" s="162" t="s">
        <v>73</v>
      </c>
      <c r="E86" s="174" t="s">
        <v>388</v>
      </c>
      <c r="F86" s="174" t="s">
        <v>389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SUM(P87:P114)</f>
        <v>0</v>
      </c>
      <c r="Q86" s="168"/>
      <c r="R86" s="169">
        <f>SUM(R87:R114)</f>
        <v>0</v>
      </c>
      <c r="S86" s="168"/>
      <c r="T86" s="170">
        <f>SUM(T87:T114)</f>
        <v>0</v>
      </c>
      <c r="AR86" s="171" t="s">
        <v>124</v>
      </c>
      <c r="AT86" s="172" t="s">
        <v>73</v>
      </c>
      <c r="AU86" s="172" t="s">
        <v>82</v>
      </c>
      <c r="AY86" s="171" t="s">
        <v>118</v>
      </c>
      <c r="BK86" s="173">
        <f>SUM(BK87:BK114)</f>
        <v>0</v>
      </c>
    </row>
    <row r="87" spans="1:65" s="2" customFormat="1" ht="16.5" customHeight="1">
      <c r="A87" s="36"/>
      <c r="B87" s="37"/>
      <c r="C87" s="176" t="s">
        <v>82</v>
      </c>
      <c r="D87" s="176" t="s">
        <v>120</v>
      </c>
      <c r="E87" s="177" t="s">
        <v>390</v>
      </c>
      <c r="F87" s="178" t="s">
        <v>391</v>
      </c>
      <c r="G87" s="179" t="s">
        <v>317</v>
      </c>
      <c r="H87" s="180">
        <v>1</v>
      </c>
      <c r="I87" s="181"/>
      <c r="J87" s="182">
        <f>ROUND(I87*H87,2)</f>
        <v>0</v>
      </c>
      <c r="K87" s="178" t="s">
        <v>28</v>
      </c>
      <c r="L87" s="41"/>
      <c r="M87" s="183" t="s">
        <v>28</v>
      </c>
      <c r="N87" s="184" t="s">
        <v>47</v>
      </c>
      <c r="O87" s="67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7" t="s">
        <v>392</v>
      </c>
      <c r="AT87" s="187" t="s">
        <v>120</v>
      </c>
      <c r="AU87" s="187" t="s">
        <v>84</v>
      </c>
      <c r="AY87" s="19" t="s">
        <v>118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9" t="s">
        <v>124</v>
      </c>
      <c r="BK87" s="188">
        <f>ROUND(I87*H87,2)</f>
        <v>0</v>
      </c>
      <c r="BL87" s="19" t="s">
        <v>392</v>
      </c>
      <c r="BM87" s="187" t="s">
        <v>393</v>
      </c>
    </row>
    <row r="88" spans="1:65" s="2" customFormat="1" ht="11.25">
      <c r="A88" s="36"/>
      <c r="B88" s="37"/>
      <c r="C88" s="38"/>
      <c r="D88" s="189" t="s">
        <v>126</v>
      </c>
      <c r="E88" s="38"/>
      <c r="F88" s="190" t="s">
        <v>394</v>
      </c>
      <c r="G88" s="38"/>
      <c r="H88" s="38"/>
      <c r="I88" s="191"/>
      <c r="J88" s="38"/>
      <c r="K88" s="38"/>
      <c r="L88" s="41"/>
      <c r="M88" s="192"/>
      <c r="N88" s="193"/>
      <c r="O88" s="67"/>
      <c r="P88" s="67"/>
      <c r="Q88" s="67"/>
      <c r="R88" s="67"/>
      <c r="S88" s="67"/>
      <c r="T88" s="68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126</v>
      </c>
      <c r="AU88" s="19" t="s">
        <v>84</v>
      </c>
    </row>
    <row r="89" spans="1:65" s="13" customFormat="1" ht="11.25">
      <c r="B89" s="196"/>
      <c r="C89" s="197"/>
      <c r="D89" s="189" t="s">
        <v>134</v>
      </c>
      <c r="E89" s="198" t="s">
        <v>28</v>
      </c>
      <c r="F89" s="199" t="s">
        <v>395</v>
      </c>
      <c r="G89" s="197"/>
      <c r="H89" s="198" t="s">
        <v>28</v>
      </c>
      <c r="I89" s="200"/>
      <c r="J89" s="197"/>
      <c r="K89" s="197"/>
      <c r="L89" s="201"/>
      <c r="M89" s="202"/>
      <c r="N89" s="203"/>
      <c r="O89" s="203"/>
      <c r="P89" s="203"/>
      <c r="Q89" s="203"/>
      <c r="R89" s="203"/>
      <c r="S89" s="203"/>
      <c r="T89" s="204"/>
      <c r="AT89" s="205" t="s">
        <v>134</v>
      </c>
      <c r="AU89" s="205" t="s">
        <v>84</v>
      </c>
      <c r="AV89" s="13" t="s">
        <v>82</v>
      </c>
      <c r="AW89" s="13" t="s">
        <v>35</v>
      </c>
      <c r="AX89" s="13" t="s">
        <v>74</v>
      </c>
      <c r="AY89" s="205" t="s">
        <v>118</v>
      </c>
    </row>
    <row r="90" spans="1:65" s="13" customFormat="1" ht="11.25">
      <c r="B90" s="196"/>
      <c r="C90" s="197"/>
      <c r="D90" s="189" t="s">
        <v>134</v>
      </c>
      <c r="E90" s="198" t="s">
        <v>28</v>
      </c>
      <c r="F90" s="199" t="s">
        <v>396</v>
      </c>
      <c r="G90" s="197"/>
      <c r="H90" s="198" t="s">
        <v>28</v>
      </c>
      <c r="I90" s="200"/>
      <c r="J90" s="197"/>
      <c r="K90" s="197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134</v>
      </c>
      <c r="AU90" s="205" t="s">
        <v>84</v>
      </c>
      <c r="AV90" s="13" t="s">
        <v>82</v>
      </c>
      <c r="AW90" s="13" t="s">
        <v>35</v>
      </c>
      <c r="AX90" s="13" t="s">
        <v>74</v>
      </c>
      <c r="AY90" s="205" t="s">
        <v>118</v>
      </c>
    </row>
    <row r="91" spans="1:65" s="13" customFormat="1" ht="11.25">
      <c r="B91" s="196"/>
      <c r="C91" s="197"/>
      <c r="D91" s="189" t="s">
        <v>134</v>
      </c>
      <c r="E91" s="198" t="s">
        <v>28</v>
      </c>
      <c r="F91" s="199" t="s">
        <v>397</v>
      </c>
      <c r="G91" s="197"/>
      <c r="H91" s="198" t="s">
        <v>28</v>
      </c>
      <c r="I91" s="200"/>
      <c r="J91" s="197"/>
      <c r="K91" s="197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134</v>
      </c>
      <c r="AU91" s="205" t="s">
        <v>84</v>
      </c>
      <c r="AV91" s="13" t="s">
        <v>82</v>
      </c>
      <c r="AW91" s="13" t="s">
        <v>35</v>
      </c>
      <c r="AX91" s="13" t="s">
        <v>74</v>
      </c>
      <c r="AY91" s="205" t="s">
        <v>118</v>
      </c>
    </row>
    <row r="92" spans="1:65" s="13" customFormat="1" ht="11.25">
      <c r="B92" s="196"/>
      <c r="C92" s="197"/>
      <c r="D92" s="189" t="s">
        <v>134</v>
      </c>
      <c r="E92" s="198" t="s">
        <v>28</v>
      </c>
      <c r="F92" s="199" t="s">
        <v>398</v>
      </c>
      <c r="G92" s="197"/>
      <c r="H92" s="198" t="s">
        <v>28</v>
      </c>
      <c r="I92" s="200"/>
      <c r="J92" s="197"/>
      <c r="K92" s="197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134</v>
      </c>
      <c r="AU92" s="205" t="s">
        <v>84</v>
      </c>
      <c r="AV92" s="13" t="s">
        <v>82</v>
      </c>
      <c r="AW92" s="13" t="s">
        <v>35</v>
      </c>
      <c r="AX92" s="13" t="s">
        <v>74</v>
      </c>
      <c r="AY92" s="205" t="s">
        <v>118</v>
      </c>
    </row>
    <row r="93" spans="1:65" s="13" customFormat="1" ht="11.25">
      <c r="B93" s="196"/>
      <c r="C93" s="197"/>
      <c r="D93" s="189" t="s">
        <v>134</v>
      </c>
      <c r="E93" s="198" t="s">
        <v>28</v>
      </c>
      <c r="F93" s="199" t="s">
        <v>399</v>
      </c>
      <c r="G93" s="197"/>
      <c r="H93" s="198" t="s">
        <v>28</v>
      </c>
      <c r="I93" s="200"/>
      <c r="J93" s="197"/>
      <c r="K93" s="197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134</v>
      </c>
      <c r="AU93" s="205" t="s">
        <v>84</v>
      </c>
      <c r="AV93" s="13" t="s">
        <v>82</v>
      </c>
      <c r="AW93" s="13" t="s">
        <v>35</v>
      </c>
      <c r="AX93" s="13" t="s">
        <v>74</v>
      </c>
      <c r="AY93" s="205" t="s">
        <v>118</v>
      </c>
    </row>
    <row r="94" spans="1:65" s="13" customFormat="1" ht="22.5">
      <c r="B94" s="196"/>
      <c r="C94" s="197"/>
      <c r="D94" s="189" t="s">
        <v>134</v>
      </c>
      <c r="E94" s="198" t="s">
        <v>28</v>
      </c>
      <c r="F94" s="199" t="s">
        <v>400</v>
      </c>
      <c r="G94" s="197"/>
      <c r="H94" s="198" t="s">
        <v>28</v>
      </c>
      <c r="I94" s="200"/>
      <c r="J94" s="197"/>
      <c r="K94" s="197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134</v>
      </c>
      <c r="AU94" s="205" t="s">
        <v>84</v>
      </c>
      <c r="AV94" s="13" t="s">
        <v>82</v>
      </c>
      <c r="AW94" s="13" t="s">
        <v>35</v>
      </c>
      <c r="AX94" s="13" t="s">
        <v>74</v>
      </c>
      <c r="AY94" s="205" t="s">
        <v>118</v>
      </c>
    </row>
    <row r="95" spans="1:65" s="13" customFormat="1" ht="11.25">
      <c r="B95" s="196"/>
      <c r="C95" s="197"/>
      <c r="D95" s="189" t="s">
        <v>134</v>
      </c>
      <c r="E95" s="198" t="s">
        <v>28</v>
      </c>
      <c r="F95" s="199" t="s">
        <v>401</v>
      </c>
      <c r="G95" s="197"/>
      <c r="H95" s="198" t="s">
        <v>28</v>
      </c>
      <c r="I95" s="200"/>
      <c r="J95" s="197"/>
      <c r="K95" s="197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134</v>
      </c>
      <c r="AU95" s="205" t="s">
        <v>84</v>
      </c>
      <c r="AV95" s="13" t="s">
        <v>82</v>
      </c>
      <c r="AW95" s="13" t="s">
        <v>35</v>
      </c>
      <c r="AX95" s="13" t="s">
        <v>74</v>
      </c>
      <c r="AY95" s="205" t="s">
        <v>118</v>
      </c>
    </row>
    <row r="96" spans="1:65" s="13" customFormat="1" ht="22.5">
      <c r="B96" s="196"/>
      <c r="C96" s="197"/>
      <c r="D96" s="189" t="s">
        <v>134</v>
      </c>
      <c r="E96" s="198" t="s">
        <v>28</v>
      </c>
      <c r="F96" s="199" t="s">
        <v>402</v>
      </c>
      <c r="G96" s="197"/>
      <c r="H96" s="198" t="s">
        <v>28</v>
      </c>
      <c r="I96" s="200"/>
      <c r="J96" s="197"/>
      <c r="K96" s="197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134</v>
      </c>
      <c r="AU96" s="205" t="s">
        <v>84</v>
      </c>
      <c r="AV96" s="13" t="s">
        <v>82</v>
      </c>
      <c r="AW96" s="13" t="s">
        <v>35</v>
      </c>
      <c r="AX96" s="13" t="s">
        <v>74</v>
      </c>
      <c r="AY96" s="205" t="s">
        <v>118</v>
      </c>
    </row>
    <row r="97" spans="1:65" s="13" customFormat="1" ht="11.25">
      <c r="B97" s="196"/>
      <c r="C97" s="197"/>
      <c r="D97" s="189" t="s">
        <v>134</v>
      </c>
      <c r="E97" s="198" t="s">
        <v>28</v>
      </c>
      <c r="F97" s="199" t="s">
        <v>403</v>
      </c>
      <c r="G97" s="197"/>
      <c r="H97" s="198" t="s">
        <v>28</v>
      </c>
      <c r="I97" s="200"/>
      <c r="J97" s="197"/>
      <c r="K97" s="197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134</v>
      </c>
      <c r="AU97" s="205" t="s">
        <v>84</v>
      </c>
      <c r="AV97" s="13" t="s">
        <v>82</v>
      </c>
      <c r="AW97" s="13" t="s">
        <v>35</v>
      </c>
      <c r="AX97" s="13" t="s">
        <v>74</v>
      </c>
      <c r="AY97" s="205" t="s">
        <v>118</v>
      </c>
    </row>
    <row r="98" spans="1:65" s="13" customFormat="1" ht="11.25">
      <c r="B98" s="196"/>
      <c r="C98" s="197"/>
      <c r="D98" s="189" t="s">
        <v>134</v>
      </c>
      <c r="E98" s="198" t="s">
        <v>28</v>
      </c>
      <c r="F98" s="199" t="s">
        <v>404</v>
      </c>
      <c r="G98" s="197"/>
      <c r="H98" s="198" t="s">
        <v>28</v>
      </c>
      <c r="I98" s="200"/>
      <c r="J98" s="197"/>
      <c r="K98" s="197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134</v>
      </c>
      <c r="AU98" s="205" t="s">
        <v>84</v>
      </c>
      <c r="AV98" s="13" t="s">
        <v>82</v>
      </c>
      <c r="AW98" s="13" t="s">
        <v>35</v>
      </c>
      <c r="AX98" s="13" t="s">
        <v>74</v>
      </c>
      <c r="AY98" s="205" t="s">
        <v>118</v>
      </c>
    </row>
    <row r="99" spans="1:65" s="13" customFormat="1" ht="22.5">
      <c r="B99" s="196"/>
      <c r="C99" s="197"/>
      <c r="D99" s="189" t="s">
        <v>134</v>
      </c>
      <c r="E99" s="198" t="s">
        <v>28</v>
      </c>
      <c r="F99" s="199" t="s">
        <v>405</v>
      </c>
      <c r="G99" s="197"/>
      <c r="H99" s="198" t="s">
        <v>28</v>
      </c>
      <c r="I99" s="200"/>
      <c r="J99" s="197"/>
      <c r="K99" s="197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134</v>
      </c>
      <c r="AU99" s="205" t="s">
        <v>84</v>
      </c>
      <c r="AV99" s="13" t="s">
        <v>82</v>
      </c>
      <c r="AW99" s="13" t="s">
        <v>35</v>
      </c>
      <c r="AX99" s="13" t="s">
        <v>74</v>
      </c>
      <c r="AY99" s="205" t="s">
        <v>118</v>
      </c>
    </row>
    <row r="100" spans="1:65" s="14" customFormat="1" ht="11.25">
      <c r="B100" s="206"/>
      <c r="C100" s="207"/>
      <c r="D100" s="189" t="s">
        <v>134</v>
      </c>
      <c r="E100" s="208" t="s">
        <v>28</v>
      </c>
      <c r="F100" s="209" t="s">
        <v>82</v>
      </c>
      <c r="G100" s="207"/>
      <c r="H100" s="210">
        <v>1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134</v>
      </c>
      <c r="AU100" s="216" t="s">
        <v>84</v>
      </c>
      <c r="AV100" s="14" t="s">
        <v>84</v>
      </c>
      <c r="AW100" s="14" t="s">
        <v>35</v>
      </c>
      <c r="AX100" s="14" t="s">
        <v>82</v>
      </c>
      <c r="AY100" s="216" t="s">
        <v>118</v>
      </c>
    </row>
    <row r="101" spans="1:65" s="2" customFormat="1" ht="16.5" customHeight="1">
      <c r="A101" s="36"/>
      <c r="B101" s="37"/>
      <c r="C101" s="176" t="s">
        <v>84</v>
      </c>
      <c r="D101" s="176" t="s">
        <v>120</v>
      </c>
      <c r="E101" s="177" t="s">
        <v>406</v>
      </c>
      <c r="F101" s="178" t="s">
        <v>407</v>
      </c>
      <c r="G101" s="179" t="s">
        <v>317</v>
      </c>
      <c r="H101" s="180">
        <v>1</v>
      </c>
      <c r="I101" s="181"/>
      <c r="J101" s="182">
        <f>ROUND(I101*H101,2)</f>
        <v>0</v>
      </c>
      <c r="K101" s="178" t="s">
        <v>28</v>
      </c>
      <c r="L101" s="41"/>
      <c r="M101" s="183" t="s">
        <v>28</v>
      </c>
      <c r="N101" s="184" t="s">
        <v>47</v>
      </c>
      <c r="O101" s="67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7" t="s">
        <v>392</v>
      </c>
      <c r="AT101" s="187" t="s">
        <v>120</v>
      </c>
      <c r="AU101" s="187" t="s">
        <v>84</v>
      </c>
      <c r="AY101" s="19" t="s">
        <v>118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9" t="s">
        <v>124</v>
      </c>
      <c r="BK101" s="188">
        <f>ROUND(I101*H101,2)</f>
        <v>0</v>
      </c>
      <c r="BL101" s="19" t="s">
        <v>392</v>
      </c>
      <c r="BM101" s="187" t="s">
        <v>408</v>
      </c>
    </row>
    <row r="102" spans="1:65" s="2" customFormat="1" ht="11.25">
      <c r="A102" s="36"/>
      <c r="B102" s="37"/>
      <c r="C102" s="38"/>
      <c r="D102" s="189" t="s">
        <v>126</v>
      </c>
      <c r="E102" s="38"/>
      <c r="F102" s="190" t="s">
        <v>409</v>
      </c>
      <c r="G102" s="38"/>
      <c r="H102" s="38"/>
      <c r="I102" s="191"/>
      <c r="J102" s="38"/>
      <c r="K102" s="38"/>
      <c r="L102" s="41"/>
      <c r="M102" s="192"/>
      <c r="N102" s="193"/>
      <c r="O102" s="67"/>
      <c r="P102" s="67"/>
      <c r="Q102" s="67"/>
      <c r="R102" s="67"/>
      <c r="S102" s="67"/>
      <c r="T102" s="68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126</v>
      </c>
      <c r="AU102" s="19" t="s">
        <v>84</v>
      </c>
    </row>
    <row r="103" spans="1:65" s="13" customFormat="1" ht="11.25">
      <c r="B103" s="196"/>
      <c r="C103" s="197"/>
      <c r="D103" s="189" t="s">
        <v>134</v>
      </c>
      <c r="E103" s="198" t="s">
        <v>28</v>
      </c>
      <c r="F103" s="199" t="s">
        <v>410</v>
      </c>
      <c r="G103" s="197"/>
      <c r="H103" s="198" t="s">
        <v>28</v>
      </c>
      <c r="I103" s="200"/>
      <c r="J103" s="197"/>
      <c r="K103" s="197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134</v>
      </c>
      <c r="AU103" s="205" t="s">
        <v>84</v>
      </c>
      <c r="AV103" s="13" t="s">
        <v>82</v>
      </c>
      <c r="AW103" s="13" t="s">
        <v>35</v>
      </c>
      <c r="AX103" s="13" t="s">
        <v>74</v>
      </c>
      <c r="AY103" s="205" t="s">
        <v>118</v>
      </c>
    </row>
    <row r="104" spans="1:65" s="14" customFormat="1" ht="11.25">
      <c r="B104" s="206"/>
      <c r="C104" s="207"/>
      <c r="D104" s="189" t="s">
        <v>134</v>
      </c>
      <c r="E104" s="208" t="s">
        <v>28</v>
      </c>
      <c r="F104" s="209" t="s">
        <v>82</v>
      </c>
      <c r="G104" s="207"/>
      <c r="H104" s="210">
        <v>1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134</v>
      </c>
      <c r="AU104" s="216" t="s">
        <v>84</v>
      </c>
      <c r="AV104" s="14" t="s">
        <v>84</v>
      </c>
      <c r="AW104" s="14" t="s">
        <v>35</v>
      </c>
      <c r="AX104" s="14" t="s">
        <v>82</v>
      </c>
      <c r="AY104" s="216" t="s">
        <v>118</v>
      </c>
    </row>
    <row r="105" spans="1:65" s="2" customFormat="1" ht="16.5" customHeight="1">
      <c r="A105" s="36"/>
      <c r="B105" s="37"/>
      <c r="C105" s="176" t="s">
        <v>137</v>
      </c>
      <c r="D105" s="176" t="s">
        <v>120</v>
      </c>
      <c r="E105" s="177" t="s">
        <v>411</v>
      </c>
      <c r="F105" s="178" t="s">
        <v>412</v>
      </c>
      <c r="G105" s="179" t="s">
        <v>317</v>
      </c>
      <c r="H105" s="180">
        <v>1</v>
      </c>
      <c r="I105" s="181"/>
      <c r="J105" s="182">
        <f>ROUND(I105*H105,2)</f>
        <v>0</v>
      </c>
      <c r="K105" s="178" t="s">
        <v>28</v>
      </c>
      <c r="L105" s="41"/>
      <c r="M105" s="183" t="s">
        <v>28</v>
      </c>
      <c r="N105" s="184" t="s">
        <v>47</v>
      </c>
      <c r="O105" s="67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7" t="s">
        <v>392</v>
      </c>
      <c r="AT105" s="187" t="s">
        <v>120</v>
      </c>
      <c r="AU105" s="187" t="s">
        <v>84</v>
      </c>
      <c r="AY105" s="19" t="s">
        <v>118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9" t="s">
        <v>124</v>
      </c>
      <c r="BK105" s="188">
        <f>ROUND(I105*H105,2)</f>
        <v>0</v>
      </c>
      <c r="BL105" s="19" t="s">
        <v>392</v>
      </c>
      <c r="BM105" s="187" t="s">
        <v>413</v>
      </c>
    </row>
    <row r="106" spans="1:65" s="2" customFormat="1" ht="11.25">
      <c r="A106" s="36"/>
      <c r="B106" s="37"/>
      <c r="C106" s="38"/>
      <c r="D106" s="189" t="s">
        <v>126</v>
      </c>
      <c r="E106" s="38"/>
      <c r="F106" s="190" t="s">
        <v>414</v>
      </c>
      <c r="G106" s="38"/>
      <c r="H106" s="38"/>
      <c r="I106" s="191"/>
      <c r="J106" s="38"/>
      <c r="K106" s="38"/>
      <c r="L106" s="41"/>
      <c r="M106" s="192"/>
      <c r="N106" s="193"/>
      <c r="O106" s="67"/>
      <c r="P106" s="67"/>
      <c r="Q106" s="67"/>
      <c r="R106" s="67"/>
      <c r="S106" s="67"/>
      <c r="T106" s="68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126</v>
      </c>
      <c r="AU106" s="19" t="s">
        <v>84</v>
      </c>
    </row>
    <row r="107" spans="1:65" s="13" customFormat="1" ht="11.25">
      <c r="B107" s="196"/>
      <c r="C107" s="197"/>
      <c r="D107" s="189" t="s">
        <v>134</v>
      </c>
      <c r="E107" s="198" t="s">
        <v>28</v>
      </c>
      <c r="F107" s="199" t="s">
        <v>415</v>
      </c>
      <c r="G107" s="197"/>
      <c r="H107" s="198" t="s">
        <v>28</v>
      </c>
      <c r="I107" s="200"/>
      <c r="J107" s="197"/>
      <c r="K107" s="197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134</v>
      </c>
      <c r="AU107" s="205" t="s">
        <v>84</v>
      </c>
      <c r="AV107" s="13" t="s">
        <v>82</v>
      </c>
      <c r="AW107" s="13" t="s">
        <v>35</v>
      </c>
      <c r="AX107" s="13" t="s">
        <v>74</v>
      </c>
      <c r="AY107" s="205" t="s">
        <v>118</v>
      </c>
    </row>
    <row r="108" spans="1:65" s="13" customFormat="1" ht="11.25">
      <c r="B108" s="196"/>
      <c r="C108" s="197"/>
      <c r="D108" s="189" t="s">
        <v>134</v>
      </c>
      <c r="E108" s="198" t="s">
        <v>28</v>
      </c>
      <c r="F108" s="199" t="s">
        <v>416</v>
      </c>
      <c r="G108" s="197"/>
      <c r="H108" s="198" t="s">
        <v>28</v>
      </c>
      <c r="I108" s="200"/>
      <c r="J108" s="197"/>
      <c r="K108" s="197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134</v>
      </c>
      <c r="AU108" s="205" t="s">
        <v>84</v>
      </c>
      <c r="AV108" s="13" t="s">
        <v>82</v>
      </c>
      <c r="AW108" s="13" t="s">
        <v>35</v>
      </c>
      <c r="AX108" s="13" t="s">
        <v>74</v>
      </c>
      <c r="AY108" s="205" t="s">
        <v>118</v>
      </c>
    </row>
    <row r="109" spans="1:65" s="14" customFormat="1" ht="11.25">
      <c r="B109" s="206"/>
      <c r="C109" s="207"/>
      <c r="D109" s="189" t="s">
        <v>134</v>
      </c>
      <c r="E109" s="208" t="s">
        <v>28</v>
      </c>
      <c r="F109" s="209" t="s">
        <v>82</v>
      </c>
      <c r="G109" s="207"/>
      <c r="H109" s="210">
        <v>1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134</v>
      </c>
      <c r="AU109" s="216" t="s">
        <v>84</v>
      </c>
      <c r="AV109" s="14" t="s">
        <v>84</v>
      </c>
      <c r="AW109" s="14" t="s">
        <v>35</v>
      </c>
      <c r="AX109" s="14" t="s">
        <v>82</v>
      </c>
      <c r="AY109" s="216" t="s">
        <v>118</v>
      </c>
    </row>
    <row r="110" spans="1:65" s="2" customFormat="1" ht="16.5" customHeight="1">
      <c r="A110" s="36"/>
      <c r="B110" s="37"/>
      <c r="C110" s="176" t="s">
        <v>124</v>
      </c>
      <c r="D110" s="176" t="s">
        <v>120</v>
      </c>
      <c r="E110" s="177" t="s">
        <v>417</v>
      </c>
      <c r="F110" s="178" t="s">
        <v>418</v>
      </c>
      <c r="G110" s="179" t="s">
        <v>317</v>
      </c>
      <c r="H110" s="180">
        <v>1</v>
      </c>
      <c r="I110" s="181"/>
      <c r="J110" s="182">
        <f>ROUND(I110*H110,2)</f>
        <v>0</v>
      </c>
      <c r="K110" s="178" t="s">
        <v>28</v>
      </c>
      <c r="L110" s="41"/>
      <c r="M110" s="183" t="s">
        <v>28</v>
      </c>
      <c r="N110" s="184" t="s">
        <v>47</v>
      </c>
      <c r="O110" s="67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7" t="s">
        <v>392</v>
      </c>
      <c r="AT110" s="187" t="s">
        <v>120</v>
      </c>
      <c r="AU110" s="187" t="s">
        <v>84</v>
      </c>
      <c r="AY110" s="19" t="s">
        <v>118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9" t="s">
        <v>124</v>
      </c>
      <c r="BK110" s="188">
        <f>ROUND(I110*H110,2)</f>
        <v>0</v>
      </c>
      <c r="BL110" s="19" t="s">
        <v>392</v>
      </c>
      <c r="BM110" s="187" t="s">
        <v>419</v>
      </c>
    </row>
    <row r="111" spans="1:65" s="2" customFormat="1" ht="11.25">
      <c r="A111" s="36"/>
      <c r="B111" s="37"/>
      <c r="C111" s="38"/>
      <c r="D111" s="189" t="s">
        <v>126</v>
      </c>
      <c r="E111" s="38"/>
      <c r="F111" s="190" t="s">
        <v>420</v>
      </c>
      <c r="G111" s="38"/>
      <c r="H111" s="38"/>
      <c r="I111" s="191"/>
      <c r="J111" s="38"/>
      <c r="K111" s="38"/>
      <c r="L111" s="41"/>
      <c r="M111" s="192"/>
      <c r="N111" s="193"/>
      <c r="O111" s="67"/>
      <c r="P111" s="67"/>
      <c r="Q111" s="67"/>
      <c r="R111" s="67"/>
      <c r="S111" s="67"/>
      <c r="T111" s="68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126</v>
      </c>
      <c r="AU111" s="19" t="s">
        <v>84</v>
      </c>
    </row>
    <row r="112" spans="1:65" s="13" customFormat="1" ht="11.25">
      <c r="B112" s="196"/>
      <c r="C112" s="197"/>
      <c r="D112" s="189" t="s">
        <v>134</v>
      </c>
      <c r="E112" s="198" t="s">
        <v>28</v>
      </c>
      <c r="F112" s="199" t="s">
        <v>421</v>
      </c>
      <c r="G112" s="197"/>
      <c r="H112" s="198" t="s">
        <v>28</v>
      </c>
      <c r="I112" s="200"/>
      <c r="J112" s="197"/>
      <c r="K112" s="197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134</v>
      </c>
      <c r="AU112" s="205" t="s">
        <v>84</v>
      </c>
      <c r="AV112" s="13" t="s">
        <v>82</v>
      </c>
      <c r="AW112" s="13" t="s">
        <v>35</v>
      </c>
      <c r="AX112" s="13" t="s">
        <v>74</v>
      </c>
      <c r="AY112" s="205" t="s">
        <v>118</v>
      </c>
    </row>
    <row r="113" spans="1:65" s="13" customFormat="1" ht="11.25">
      <c r="B113" s="196"/>
      <c r="C113" s="197"/>
      <c r="D113" s="189" t="s">
        <v>134</v>
      </c>
      <c r="E113" s="198" t="s">
        <v>28</v>
      </c>
      <c r="F113" s="199" t="s">
        <v>422</v>
      </c>
      <c r="G113" s="197"/>
      <c r="H113" s="198" t="s">
        <v>28</v>
      </c>
      <c r="I113" s="200"/>
      <c r="J113" s="197"/>
      <c r="K113" s="197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134</v>
      </c>
      <c r="AU113" s="205" t="s">
        <v>84</v>
      </c>
      <c r="AV113" s="13" t="s">
        <v>82</v>
      </c>
      <c r="AW113" s="13" t="s">
        <v>35</v>
      </c>
      <c r="AX113" s="13" t="s">
        <v>74</v>
      </c>
      <c r="AY113" s="205" t="s">
        <v>118</v>
      </c>
    </row>
    <row r="114" spans="1:65" s="14" customFormat="1" ht="11.25">
      <c r="B114" s="206"/>
      <c r="C114" s="207"/>
      <c r="D114" s="189" t="s">
        <v>134</v>
      </c>
      <c r="E114" s="208" t="s">
        <v>28</v>
      </c>
      <c r="F114" s="209" t="s">
        <v>82</v>
      </c>
      <c r="G114" s="207"/>
      <c r="H114" s="210">
        <v>1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134</v>
      </c>
      <c r="AU114" s="216" t="s">
        <v>84</v>
      </c>
      <c r="AV114" s="14" t="s">
        <v>84</v>
      </c>
      <c r="AW114" s="14" t="s">
        <v>35</v>
      </c>
      <c r="AX114" s="14" t="s">
        <v>82</v>
      </c>
      <c r="AY114" s="216" t="s">
        <v>118</v>
      </c>
    </row>
    <row r="115" spans="1:65" s="12" customFormat="1" ht="22.9" customHeight="1">
      <c r="B115" s="160"/>
      <c r="C115" s="161"/>
      <c r="D115" s="162" t="s">
        <v>73</v>
      </c>
      <c r="E115" s="174" t="s">
        <v>423</v>
      </c>
      <c r="F115" s="174" t="s">
        <v>424</v>
      </c>
      <c r="G115" s="161"/>
      <c r="H115" s="161"/>
      <c r="I115" s="164"/>
      <c r="J115" s="175">
        <f>BK115</f>
        <v>0</v>
      </c>
      <c r="K115" s="161"/>
      <c r="L115" s="166"/>
      <c r="M115" s="167"/>
      <c r="N115" s="168"/>
      <c r="O115" s="168"/>
      <c r="P115" s="169">
        <f>SUM(P116:P123)</f>
        <v>0</v>
      </c>
      <c r="Q115" s="168"/>
      <c r="R115" s="169">
        <f>SUM(R116:R123)</f>
        <v>0</v>
      </c>
      <c r="S115" s="168"/>
      <c r="T115" s="170">
        <f>SUM(T116:T123)</f>
        <v>0</v>
      </c>
      <c r="AR115" s="171" t="s">
        <v>124</v>
      </c>
      <c r="AT115" s="172" t="s">
        <v>73</v>
      </c>
      <c r="AU115" s="172" t="s">
        <v>82</v>
      </c>
      <c r="AY115" s="171" t="s">
        <v>118</v>
      </c>
      <c r="BK115" s="173">
        <f>SUM(BK116:BK123)</f>
        <v>0</v>
      </c>
    </row>
    <row r="116" spans="1:65" s="2" customFormat="1" ht="16.5" customHeight="1">
      <c r="A116" s="36"/>
      <c r="B116" s="37"/>
      <c r="C116" s="176" t="s">
        <v>150</v>
      </c>
      <c r="D116" s="176" t="s">
        <v>120</v>
      </c>
      <c r="E116" s="177" t="s">
        <v>425</v>
      </c>
      <c r="F116" s="178" t="s">
        <v>426</v>
      </c>
      <c r="G116" s="179" t="s">
        <v>146</v>
      </c>
      <c r="H116" s="180">
        <v>1</v>
      </c>
      <c r="I116" s="181"/>
      <c r="J116" s="182">
        <f>ROUND(I116*H116,2)</f>
        <v>0</v>
      </c>
      <c r="K116" s="178" t="s">
        <v>28</v>
      </c>
      <c r="L116" s="41"/>
      <c r="M116" s="183" t="s">
        <v>28</v>
      </c>
      <c r="N116" s="184" t="s">
        <v>47</v>
      </c>
      <c r="O116" s="67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7" t="s">
        <v>392</v>
      </c>
      <c r="AT116" s="187" t="s">
        <v>120</v>
      </c>
      <c r="AU116" s="187" t="s">
        <v>84</v>
      </c>
      <c r="AY116" s="19" t="s">
        <v>118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9" t="s">
        <v>124</v>
      </c>
      <c r="BK116" s="188">
        <f>ROUND(I116*H116,2)</f>
        <v>0</v>
      </c>
      <c r="BL116" s="19" t="s">
        <v>392</v>
      </c>
      <c r="BM116" s="187" t="s">
        <v>427</v>
      </c>
    </row>
    <row r="117" spans="1:65" s="2" customFormat="1" ht="19.5">
      <c r="A117" s="36"/>
      <c r="B117" s="37"/>
      <c r="C117" s="38"/>
      <c r="D117" s="189" t="s">
        <v>126</v>
      </c>
      <c r="E117" s="38"/>
      <c r="F117" s="190" t="s">
        <v>428</v>
      </c>
      <c r="G117" s="38"/>
      <c r="H117" s="38"/>
      <c r="I117" s="191"/>
      <c r="J117" s="38"/>
      <c r="K117" s="38"/>
      <c r="L117" s="41"/>
      <c r="M117" s="192"/>
      <c r="N117" s="193"/>
      <c r="O117" s="67"/>
      <c r="P117" s="67"/>
      <c r="Q117" s="67"/>
      <c r="R117" s="67"/>
      <c r="S117" s="67"/>
      <c r="T117" s="68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126</v>
      </c>
      <c r="AU117" s="19" t="s">
        <v>84</v>
      </c>
    </row>
    <row r="118" spans="1:65" s="2" customFormat="1" ht="24.2" customHeight="1">
      <c r="A118" s="36"/>
      <c r="B118" s="37"/>
      <c r="C118" s="176" t="s">
        <v>157</v>
      </c>
      <c r="D118" s="176" t="s">
        <v>120</v>
      </c>
      <c r="E118" s="177" t="s">
        <v>429</v>
      </c>
      <c r="F118" s="178" t="s">
        <v>430</v>
      </c>
      <c r="G118" s="179" t="s">
        <v>146</v>
      </c>
      <c r="H118" s="180">
        <v>1</v>
      </c>
      <c r="I118" s="181"/>
      <c r="J118" s="182">
        <f>ROUND(I118*H118,2)</f>
        <v>0</v>
      </c>
      <c r="K118" s="178" t="s">
        <v>28</v>
      </c>
      <c r="L118" s="41"/>
      <c r="M118" s="183" t="s">
        <v>28</v>
      </c>
      <c r="N118" s="184" t="s">
        <v>47</v>
      </c>
      <c r="O118" s="67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7" t="s">
        <v>392</v>
      </c>
      <c r="AT118" s="187" t="s">
        <v>120</v>
      </c>
      <c r="AU118" s="187" t="s">
        <v>84</v>
      </c>
      <c r="AY118" s="19" t="s">
        <v>118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9" t="s">
        <v>124</v>
      </c>
      <c r="BK118" s="188">
        <f>ROUND(I118*H118,2)</f>
        <v>0</v>
      </c>
      <c r="BL118" s="19" t="s">
        <v>392</v>
      </c>
      <c r="BM118" s="187" t="s">
        <v>431</v>
      </c>
    </row>
    <row r="119" spans="1:65" s="2" customFormat="1" ht="19.5">
      <c r="A119" s="36"/>
      <c r="B119" s="37"/>
      <c r="C119" s="38"/>
      <c r="D119" s="189" t="s">
        <v>126</v>
      </c>
      <c r="E119" s="38"/>
      <c r="F119" s="190" t="s">
        <v>430</v>
      </c>
      <c r="G119" s="38"/>
      <c r="H119" s="38"/>
      <c r="I119" s="191"/>
      <c r="J119" s="38"/>
      <c r="K119" s="38"/>
      <c r="L119" s="41"/>
      <c r="M119" s="192"/>
      <c r="N119" s="193"/>
      <c r="O119" s="67"/>
      <c r="P119" s="67"/>
      <c r="Q119" s="67"/>
      <c r="R119" s="67"/>
      <c r="S119" s="67"/>
      <c r="T119" s="68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126</v>
      </c>
      <c r="AU119" s="19" t="s">
        <v>84</v>
      </c>
    </row>
    <row r="120" spans="1:65" s="2" customFormat="1" ht="16.5" customHeight="1">
      <c r="A120" s="36"/>
      <c r="B120" s="37"/>
      <c r="C120" s="176" t="s">
        <v>164</v>
      </c>
      <c r="D120" s="176" t="s">
        <v>120</v>
      </c>
      <c r="E120" s="177" t="s">
        <v>432</v>
      </c>
      <c r="F120" s="178" t="s">
        <v>433</v>
      </c>
      <c r="G120" s="179" t="s">
        <v>317</v>
      </c>
      <c r="H120" s="180">
        <v>1</v>
      </c>
      <c r="I120" s="181"/>
      <c r="J120" s="182">
        <f>ROUND(I120*H120,2)</f>
        <v>0</v>
      </c>
      <c r="K120" s="178" t="s">
        <v>28</v>
      </c>
      <c r="L120" s="41"/>
      <c r="M120" s="183" t="s">
        <v>28</v>
      </c>
      <c r="N120" s="184" t="s">
        <v>47</v>
      </c>
      <c r="O120" s="67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7" t="s">
        <v>392</v>
      </c>
      <c r="AT120" s="187" t="s">
        <v>120</v>
      </c>
      <c r="AU120" s="187" t="s">
        <v>84</v>
      </c>
      <c r="AY120" s="19" t="s">
        <v>118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9" t="s">
        <v>124</v>
      </c>
      <c r="BK120" s="188">
        <f>ROUND(I120*H120,2)</f>
        <v>0</v>
      </c>
      <c r="BL120" s="19" t="s">
        <v>392</v>
      </c>
      <c r="BM120" s="187" t="s">
        <v>434</v>
      </c>
    </row>
    <row r="121" spans="1:65" s="2" customFormat="1" ht="11.25">
      <c r="A121" s="36"/>
      <c r="B121" s="37"/>
      <c r="C121" s="38"/>
      <c r="D121" s="189" t="s">
        <v>126</v>
      </c>
      <c r="E121" s="38"/>
      <c r="F121" s="190" t="s">
        <v>433</v>
      </c>
      <c r="G121" s="38"/>
      <c r="H121" s="38"/>
      <c r="I121" s="191"/>
      <c r="J121" s="38"/>
      <c r="K121" s="38"/>
      <c r="L121" s="41"/>
      <c r="M121" s="192"/>
      <c r="N121" s="193"/>
      <c r="O121" s="67"/>
      <c r="P121" s="67"/>
      <c r="Q121" s="67"/>
      <c r="R121" s="67"/>
      <c r="S121" s="67"/>
      <c r="T121" s="68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126</v>
      </c>
      <c r="AU121" s="19" t="s">
        <v>84</v>
      </c>
    </row>
    <row r="122" spans="1:65" s="13" customFormat="1" ht="11.25">
      <c r="B122" s="196"/>
      <c r="C122" s="197"/>
      <c r="D122" s="189" t="s">
        <v>134</v>
      </c>
      <c r="E122" s="198" t="s">
        <v>28</v>
      </c>
      <c r="F122" s="199" t="s">
        <v>435</v>
      </c>
      <c r="G122" s="197"/>
      <c r="H122" s="198" t="s">
        <v>28</v>
      </c>
      <c r="I122" s="200"/>
      <c r="J122" s="197"/>
      <c r="K122" s="197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134</v>
      </c>
      <c r="AU122" s="205" t="s">
        <v>84</v>
      </c>
      <c r="AV122" s="13" t="s">
        <v>82</v>
      </c>
      <c r="AW122" s="13" t="s">
        <v>35</v>
      </c>
      <c r="AX122" s="13" t="s">
        <v>74</v>
      </c>
      <c r="AY122" s="205" t="s">
        <v>118</v>
      </c>
    </row>
    <row r="123" spans="1:65" s="14" customFormat="1" ht="11.25">
      <c r="B123" s="206"/>
      <c r="C123" s="207"/>
      <c r="D123" s="189" t="s">
        <v>134</v>
      </c>
      <c r="E123" s="208" t="s">
        <v>28</v>
      </c>
      <c r="F123" s="209" t="s">
        <v>82</v>
      </c>
      <c r="G123" s="207"/>
      <c r="H123" s="210">
        <v>1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134</v>
      </c>
      <c r="AU123" s="216" t="s">
        <v>84</v>
      </c>
      <c r="AV123" s="14" t="s">
        <v>84</v>
      </c>
      <c r="AW123" s="14" t="s">
        <v>35</v>
      </c>
      <c r="AX123" s="14" t="s">
        <v>82</v>
      </c>
      <c r="AY123" s="216" t="s">
        <v>118</v>
      </c>
    </row>
    <row r="124" spans="1:65" s="12" customFormat="1" ht="22.9" customHeight="1">
      <c r="B124" s="160"/>
      <c r="C124" s="161"/>
      <c r="D124" s="162" t="s">
        <v>73</v>
      </c>
      <c r="E124" s="174" t="s">
        <v>436</v>
      </c>
      <c r="F124" s="174" t="s">
        <v>437</v>
      </c>
      <c r="G124" s="161"/>
      <c r="H124" s="161"/>
      <c r="I124" s="164"/>
      <c r="J124" s="175">
        <f>BK124</f>
        <v>0</v>
      </c>
      <c r="K124" s="161"/>
      <c r="L124" s="166"/>
      <c r="M124" s="167"/>
      <c r="N124" s="168"/>
      <c r="O124" s="168"/>
      <c r="P124" s="169">
        <f>SUM(P125:P130)</f>
        <v>0</v>
      </c>
      <c r="Q124" s="168"/>
      <c r="R124" s="169">
        <f>SUM(R125:R130)</f>
        <v>0</v>
      </c>
      <c r="S124" s="168"/>
      <c r="T124" s="170">
        <f>SUM(T125:T130)</f>
        <v>0</v>
      </c>
      <c r="AR124" s="171" t="s">
        <v>124</v>
      </c>
      <c r="AT124" s="172" t="s">
        <v>73</v>
      </c>
      <c r="AU124" s="172" t="s">
        <v>82</v>
      </c>
      <c r="AY124" s="171" t="s">
        <v>118</v>
      </c>
      <c r="BK124" s="173">
        <f>SUM(BK125:BK130)</f>
        <v>0</v>
      </c>
    </row>
    <row r="125" spans="1:65" s="2" customFormat="1" ht="16.5" customHeight="1">
      <c r="A125" s="36"/>
      <c r="B125" s="37"/>
      <c r="C125" s="176" t="s">
        <v>170</v>
      </c>
      <c r="D125" s="176" t="s">
        <v>120</v>
      </c>
      <c r="E125" s="177" t="s">
        <v>438</v>
      </c>
      <c r="F125" s="178" t="s">
        <v>439</v>
      </c>
      <c r="G125" s="179" t="s">
        <v>317</v>
      </c>
      <c r="H125" s="180">
        <v>1</v>
      </c>
      <c r="I125" s="181"/>
      <c r="J125" s="182">
        <f>ROUND(I125*H125,2)</f>
        <v>0</v>
      </c>
      <c r="K125" s="178" t="s">
        <v>28</v>
      </c>
      <c r="L125" s="41"/>
      <c r="M125" s="183" t="s">
        <v>28</v>
      </c>
      <c r="N125" s="184" t="s">
        <v>47</v>
      </c>
      <c r="O125" s="67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7" t="s">
        <v>440</v>
      </c>
      <c r="AT125" s="187" t="s">
        <v>120</v>
      </c>
      <c r="AU125" s="187" t="s">
        <v>84</v>
      </c>
      <c r="AY125" s="19" t="s">
        <v>118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9" t="s">
        <v>124</v>
      </c>
      <c r="BK125" s="188">
        <f>ROUND(I125*H125,2)</f>
        <v>0</v>
      </c>
      <c r="BL125" s="19" t="s">
        <v>440</v>
      </c>
      <c r="BM125" s="187" t="s">
        <v>441</v>
      </c>
    </row>
    <row r="126" spans="1:65" s="2" customFormat="1" ht="11.25">
      <c r="A126" s="36"/>
      <c r="B126" s="37"/>
      <c r="C126" s="38"/>
      <c r="D126" s="189" t="s">
        <v>126</v>
      </c>
      <c r="E126" s="38"/>
      <c r="F126" s="190" t="s">
        <v>439</v>
      </c>
      <c r="G126" s="38"/>
      <c r="H126" s="38"/>
      <c r="I126" s="191"/>
      <c r="J126" s="38"/>
      <c r="K126" s="38"/>
      <c r="L126" s="41"/>
      <c r="M126" s="192"/>
      <c r="N126" s="193"/>
      <c r="O126" s="67"/>
      <c r="P126" s="67"/>
      <c r="Q126" s="67"/>
      <c r="R126" s="67"/>
      <c r="S126" s="67"/>
      <c r="T126" s="68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126</v>
      </c>
      <c r="AU126" s="19" t="s">
        <v>84</v>
      </c>
    </row>
    <row r="127" spans="1:65" s="13" customFormat="1" ht="11.25">
      <c r="B127" s="196"/>
      <c r="C127" s="197"/>
      <c r="D127" s="189" t="s">
        <v>134</v>
      </c>
      <c r="E127" s="198" t="s">
        <v>28</v>
      </c>
      <c r="F127" s="199" t="s">
        <v>442</v>
      </c>
      <c r="G127" s="197"/>
      <c r="H127" s="198" t="s">
        <v>28</v>
      </c>
      <c r="I127" s="200"/>
      <c r="J127" s="197"/>
      <c r="K127" s="197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134</v>
      </c>
      <c r="AU127" s="205" t="s">
        <v>84</v>
      </c>
      <c r="AV127" s="13" t="s">
        <v>82</v>
      </c>
      <c r="AW127" s="13" t="s">
        <v>35</v>
      </c>
      <c r="AX127" s="13" t="s">
        <v>74</v>
      </c>
      <c r="AY127" s="205" t="s">
        <v>118</v>
      </c>
    </row>
    <row r="128" spans="1:65" s="14" customFormat="1" ht="11.25">
      <c r="B128" s="206"/>
      <c r="C128" s="207"/>
      <c r="D128" s="189" t="s">
        <v>134</v>
      </c>
      <c r="E128" s="208" t="s">
        <v>28</v>
      </c>
      <c r="F128" s="209" t="s">
        <v>82</v>
      </c>
      <c r="G128" s="207"/>
      <c r="H128" s="210">
        <v>1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134</v>
      </c>
      <c r="AU128" s="216" t="s">
        <v>84</v>
      </c>
      <c r="AV128" s="14" t="s">
        <v>84</v>
      </c>
      <c r="AW128" s="14" t="s">
        <v>35</v>
      </c>
      <c r="AX128" s="14" t="s">
        <v>82</v>
      </c>
      <c r="AY128" s="216" t="s">
        <v>118</v>
      </c>
    </row>
    <row r="129" spans="1:65" s="2" customFormat="1" ht="16.5" customHeight="1">
      <c r="A129" s="36"/>
      <c r="B129" s="37"/>
      <c r="C129" s="176" t="s">
        <v>178</v>
      </c>
      <c r="D129" s="176" t="s">
        <v>120</v>
      </c>
      <c r="E129" s="177" t="s">
        <v>443</v>
      </c>
      <c r="F129" s="178" t="s">
        <v>444</v>
      </c>
      <c r="G129" s="179" t="s">
        <v>317</v>
      </c>
      <c r="H129" s="180">
        <v>1</v>
      </c>
      <c r="I129" s="181"/>
      <c r="J129" s="182">
        <f>ROUND(I129*H129,2)</f>
        <v>0</v>
      </c>
      <c r="K129" s="178" t="s">
        <v>28</v>
      </c>
      <c r="L129" s="41"/>
      <c r="M129" s="183" t="s">
        <v>28</v>
      </c>
      <c r="N129" s="184" t="s">
        <v>47</v>
      </c>
      <c r="O129" s="67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7" t="s">
        <v>440</v>
      </c>
      <c r="AT129" s="187" t="s">
        <v>120</v>
      </c>
      <c r="AU129" s="187" t="s">
        <v>84</v>
      </c>
      <c r="AY129" s="19" t="s">
        <v>118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9" t="s">
        <v>124</v>
      </c>
      <c r="BK129" s="188">
        <f>ROUND(I129*H129,2)</f>
        <v>0</v>
      </c>
      <c r="BL129" s="19" t="s">
        <v>440</v>
      </c>
      <c r="BM129" s="187" t="s">
        <v>445</v>
      </c>
    </row>
    <row r="130" spans="1:65" s="2" customFormat="1" ht="11.25">
      <c r="A130" s="36"/>
      <c r="B130" s="37"/>
      <c r="C130" s="38"/>
      <c r="D130" s="189" t="s">
        <v>126</v>
      </c>
      <c r="E130" s="38"/>
      <c r="F130" s="190" t="s">
        <v>444</v>
      </c>
      <c r="G130" s="38"/>
      <c r="H130" s="38"/>
      <c r="I130" s="191"/>
      <c r="J130" s="38"/>
      <c r="K130" s="38"/>
      <c r="L130" s="41"/>
      <c r="M130" s="192"/>
      <c r="N130" s="193"/>
      <c r="O130" s="67"/>
      <c r="P130" s="67"/>
      <c r="Q130" s="67"/>
      <c r="R130" s="67"/>
      <c r="S130" s="67"/>
      <c r="T130" s="68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126</v>
      </c>
      <c r="AU130" s="19" t="s">
        <v>84</v>
      </c>
    </row>
    <row r="131" spans="1:65" s="12" customFormat="1" ht="22.9" customHeight="1">
      <c r="B131" s="160"/>
      <c r="C131" s="161"/>
      <c r="D131" s="162" t="s">
        <v>73</v>
      </c>
      <c r="E131" s="174" t="s">
        <v>446</v>
      </c>
      <c r="F131" s="174" t="s">
        <v>447</v>
      </c>
      <c r="G131" s="161"/>
      <c r="H131" s="161"/>
      <c r="I131" s="164"/>
      <c r="J131" s="175">
        <f>BK131</f>
        <v>0</v>
      </c>
      <c r="K131" s="161"/>
      <c r="L131" s="166"/>
      <c r="M131" s="167"/>
      <c r="N131" s="168"/>
      <c r="O131" s="168"/>
      <c r="P131" s="169">
        <f>SUM(P132:P143)</f>
        <v>0</v>
      </c>
      <c r="Q131" s="168"/>
      <c r="R131" s="169">
        <f>SUM(R132:R143)</f>
        <v>0</v>
      </c>
      <c r="S131" s="168"/>
      <c r="T131" s="170">
        <f>SUM(T132:T143)</f>
        <v>0</v>
      </c>
      <c r="AR131" s="171" t="s">
        <v>124</v>
      </c>
      <c r="AT131" s="172" t="s">
        <v>73</v>
      </c>
      <c r="AU131" s="172" t="s">
        <v>82</v>
      </c>
      <c r="AY131" s="171" t="s">
        <v>118</v>
      </c>
      <c r="BK131" s="173">
        <f>SUM(BK132:BK143)</f>
        <v>0</v>
      </c>
    </row>
    <row r="132" spans="1:65" s="2" customFormat="1" ht="24.2" customHeight="1">
      <c r="A132" s="36"/>
      <c r="B132" s="37"/>
      <c r="C132" s="176" t="s">
        <v>163</v>
      </c>
      <c r="D132" s="176" t="s">
        <v>120</v>
      </c>
      <c r="E132" s="177" t="s">
        <v>448</v>
      </c>
      <c r="F132" s="178" t="s">
        <v>449</v>
      </c>
      <c r="G132" s="179" t="s">
        <v>317</v>
      </c>
      <c r="H132" s="180">
        <v>1</v>
      </c>
      <c r="I132" s="181"/>
      <c r="J132" s="182">
        <f>ROUND(I132*H132,2)</f>
        <v>0</v>
      </c>
      <c r="K132" s="178" t="s">
        <v>28</v>
      </c>
      <c r="L132" s="41"/>
      <c r="M132" s="183" t="s">
        <v>28</v>
      </c>
      <c r="N132" s="184" t="s">
        <v>47</v>
      </c>
      <c r="O132" s="67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7" t="s">
        <v>440</v>
      </c>
      <c r="AT132" s="187" t="s">
        <v>120</v>
      </c>
      <c r="AU132" s="187" t="s">
        <v>84</v>
      </c>
      <c r="AY132" s="19" t="s">
        <v>118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9" t="s">
        <v>124</v>
      </c>
      <c r="BK132" s="188">
        <f>ROUND(I132*H132,2)</f>
        <v>0</v>
      </c>
      <c r="BL132" s="19" t="s">
        <v>440</v>
      </c>
      <c r="BM132" s="187" t="s">
        <v>450</v>
      </c>
    </row>
    <row r="133" spans="1:65" s="2" customFormat="1" ht="19.5">
      <c r="A133" s="36"/>
      <c r="B133" s="37"/>
      <c r="C133" s="38"/>
      <c r="D133" s="189" t="s">
        <v>126</v>
      </c>
      <c r="E133" s="38"/>
      <c r="F133" s="190" t="s">
        <v>449</v>
      </c>
      <c r="G133" s="38"/>
      <c r="H133" s="38"/>
      <c r="I133" s="191"/>
      <c r="J133" s="38"/>
      <c r="K133" s="38"/>
      <c r="L133" s="41"/>
      <c r="M133" s="192"/>
      <c r="N133" s="193"/>
      <c r="O133" s="67"/>
      <c r="P133" s="67"/>
      <c r="Q133" s="67"/>
      <c r="R133" s="67"/>
      <c r="S133" s="67"/>
      <c r="T133" s="68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126</v>
      </c>
      <c r="AU133" s="19" t="s">
        <v>84</v>
      </c>
    </row>
    <row r="134" spans="1:65" s="2" customFormat="1" ht="24.2" customHeight="1">
      <c r="A134" s="36"/>
      <c r="B134" s="37"/>
      <c r="C134" s="176" t="s">
        <v>197</v>
      </c>
      <c r="D134" s="176" t="s">
        <v>120</v>
      </c>
      <c r="E134" s="177" t="s">
        <v>451</v>
      </c>
      <c r="F134" s="178" t="s">
        <v>452</v>
      </c>
      <c r="G134" s="179" t="s">
        <v>317</v>
      </c>
      <c r="H134" s="180">
        <v>1</v>
      </c>
      <c r="I134" s="181"/>
      <c r="J134" s="182">
        <f>ROUND(I134*H134,2)</f>
        <v>0</v>
      </c>
      <c r="K134" s="178" t="s">
        <v>28</v>
      </c>
      <c r="L134" s="41"/>
      <c r="M134" s="183" t="s">
        <v>28</v>
      </c>
      <c r="N134" s="184" t="s">
        <v>47</v>
      </c>
      <c r="O134" s="67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7" t="s">
        <v>440</v>
      </c>
      <c r="AT134" s="187" t="s">
        <v>120</v>
      </c>
      <c r="AU134" s="187" t="s">
        <v>84</v>
      </c>
      <c r="AY134" s="19" t="s">
        <v>118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9" t="s">
        <v>124</v>
      </c>
      <c r="BK134" s="188">
        <f>ROUND(I134*H134,2)</f>
        <v>0</v>
      </c>
      <c r="BL134" s="19" t="s">
        <v>440</v>
      </c>
      <c r="BM134" s="187" t="s">
        <v>453</v>
      </c>
    </row>
    <row r="135" spans="1:65" s="2" customFormat="1" ht="19.5">
      <c r="A135" s="36"/>
      <c r="B135" s="37"/>
      <c r="C135" s="38"/>
      <c r="D135" s="189" t="s">
        <v>126</v>
      </c>
      <c r="E135" s="38"/>
      <c r="F135" s="190" t="s">
        <v>452</v>
      </c>
      <c r="G135" s="38"/>
      <c r="H135" s="38"/>
      <c r="I135" s="191"/>
      <c r="J135" s="38"/>
      <c r="K135" s="38"/>
      <c r="L135" s="41"/>
      <c r="M135" s="192"/>
      <c r="N135" s="193"/>
      <c r="O135" s="67"/>
      <c r="P135" s="67"/>
      <c r="Q135" s="67"/>
      <c r="R135" s="67"/>
      <c r="S135" s="67"/>
      <c r="T135" s="68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126</v>
      </c>
      <c r="AU135" s="19" t="s">
        <v>84</v>
      </c>
    </row>
    <row r="136" spans="1:65" s="2" customFormat="1" ht="16.5" customHeight="1">
      <c r="A136" s="36"/>
      <c r="B136" s="37"/>
      <c r="C136" s="176" t="s">
        <v>204</v>
      </c>
      <c r="D136" s="176" t="s">
        <v>120</v>
      </c>
      <c r="E136" s="177" t="s">
        <v>454</v>
      </c>
      <c r="F136" s="178" t="s">
        <v>455</v>
      </c>
      <c r="G136" s="179" t="s">
        <v>317</v>
      </c>
      <c r="H136" s="180">
        <v>1</v>
      </c>
      <c r="I136" s="181"/>
      <c r="J136" s="182">
        <f>ROUND(I136*H136,2)</f>
        <v>0</v>
      </c>
      <c r="K136" s="178" t="s">
        <v>28</v>
      </c>
      <c r="L136" s="41"/>
      <c r="M136" s="183" t="s">
        <v>28</v>
      </c>
      <c r="N136" s="184" t="s">
        <v>47</v>
      </c>
      <c r="O136" s="67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7" t="s">
        <v>440</v>
      </c>
      <c r="AT136" s="187" t="s">
        <v>120</v>
      </c>
      <c r="AU136" s="187" t="s">
        <v>84</v>
      </c>
      <c r="AY136" s="19" t="s">
        <v>118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9" t="s">
        <v>124</v>
      </c>
      <c r="BK136" s="188">
        <f>ROUND(I136*H136,2)</f>
        <v>0</v>
      </c>
      <c r="BL136" s="19" t="s">
        <v>440</v>
      </c>
      <c r="BM136" s="187" t="s">
        <v>456</v>
      </c>
    </row>
    <row r="137" spans="1:65" s="2" customFormat="1" ht="11.25">
      <c r="A137" s="36"/>
      <c r="B137" s="37"/>
      <c r="C137" s="38"/>
      <c r="D137" s="189" t="s">
        <v>126</v>
      </c>
      <c r="E137" s="38"/>
      <c r="F137" s="190" t="s">
        <v>455</v>
      </c>
      <c r="G137" s="38"/>
      <c r="H137" s="38"/>
      <c r="I137" s="191"/>
      <c r="J137" s="38"/>
      <c r="K137" s="38"/>
      <c r="L137" s="41"/>
      <c r="M137" s="192"/>
      <c r="N137" s="193"/>
      <c r="O137" s="67"/>
      <c r="P137" s="67"/>
      <c r="Q137" s="67"/>
      <c r="R137" s="67"/>
      <c r="S137" s="67"/>
      <c r="T137" s="68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126</v>
      </c>
      <c r="AU137" s="19" t="s">
        <v>84</v>
      </c>
    </row>
    <row r="138" spans="1:65" s="2" customFormat="1" ht="21.75" customHeight="1">
      <c r="A138" s="36"/>
      <c r="B138" s="37"/>
      <c r="C138" s="176" t="s">
        <v>212</v>
      </c>
      <c r="D138" s="176" t="s">
        <v>120</v>
      </c>
      <c r="E138" s="177" t="s">
        <v>457</v>
      </c>
      <c r="F138" s="178" t="s">
        <v>458</v>
      </c>
      <c r="G138" s="179" t="s">
        <v>317</v>
      </c>
      <c r="H138" s="180">
        <v>1</v>
      </c>
      <c r="I138" s="181"/>
      <c r="J138" s="182">
        <f>ROUND(I138*H138,2)</f>
        <v>0</v>
      </c>
      <c r="K138" s="178" t="s">
        <v>28</v>
      </c>
      <c r="L138" s="41"/>
      <c r="M138" s="183" t="s">
        <v>28</v>
      </c>
      <c r="N138" s="184" t="s">
        <v>47</v>
      </c>
      <c r="O138" s="67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7" t="s">
        <v>440</v>
      </c>
      <c r="AT138" s="187" t="s">
        <v>120</v>
      </c>
      <c r="AU138" s="187" t="s">
        <v>84</v>
      </c>
      <c r="AY138" s="19" t="s">
        <v>118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9" t="s">
        <v>124</v>
      </c>
      <c r="BK138" s="188">
        <f>ROUND(I138*H138,2)</f>
        <v>0</v>
      </c>
      <c r="BL138" s="19" t="s">
        <v>440</v>
      </c>
      <c r="BM138" s="187" t="s">
        <v>459</v>
      </c>
    </row>
    <row r="139" spans="1:65" s="2" customFormat="1" ht="11.25">
      <c r="A139" s="36"/>
      <c r="B139" s="37"/>
      <c r="C139" s="38"/>
      <c r="D139" s="189" t="s">
        <v>126</v>
      </c>
      <c r="E139" s="38"/>
      <c r="F139" s="190" t="s">
        <v>458</v>
      </c>
      <c r="G139" s="38"/>
      <c r="H139" s="38"/>
      <c r="I139" s="191"/>
      <c r="J139" s="38"/>
      <c r="K139" s="38"/>
      <c r="L139" s="41"/>
      <c r="M139" s="192"/>
      <c r="N139" s="193"/>
      <c r="O139" s="67"/>
      <c r="P139" s="67"/>
      <c r="Q139" s="67"/>
      <c r="R139" s="67"/>
      <c r="S139" s="67"/>
      <c r="T139" s="68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126</v>
      </c>
      <c r="AU139" s="19" t="s">
        <v>84</v>
      </c>
    </row>
    <row r="140" spans="1:65" s="2" customFormat="1" ht="24.2" customHeight="1">
      <c r="A140" s="36"/>
      <c r="B140" s="37"/>
      <c r="C140" s="176" t="s">
        <v>220</v>
      </c>
      <c r="D140" s="176" t="s">
        <v>120</v>
      </c>
      <c r="E140" s="177" t="s">
        <v>460</v>
      </c>
      <c r="F140" s="178" t="s">
        <v>461</v>
      </c>
      <c r="G140" s="179" t="s">
        <v>317</v>
      </c>
      <c r="H140" s="180">
        <v>1</v>
      </c>
      <c r="I140" s="181"/>
      <c r="J140" s="182">
        <f>ROUND(I140*H140,2)</f>
        <v>0</v>
      </c>
      <c r="K140" s="178" t="s">
        <v>28</v>
      </c>
      <c r="L140" s="41"/>
      <c r="M140" s="183" t="s">
        <v>28</v>
      </c>
      <c r="N140" s="184" t="s">
        <v>47</v>
      </c>
      <c r="O140" s="67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7" t="s">
        <v>440</v>
      </c>
      <c r="AT140" s="187" t="s">
        <v>120</v>
      </c>
      <c r="AU140" s="187" t="s">
        <v>84</v>
      </c>
      <c r="AY140" s="19" t="s">
        <v>118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9" t="s">
        <v>124</v>
      </c>
      <c r="BK140" s="188">
        <f>ROUND(I140*H140,2)</f>
        <v>0</v>
      </c>
      <c r="BL140" s="19" t="s">
        <v>440</v>
      </c>
      <c r="BM140" s="187" t="s">
        <v>462</v>
      </c>
    </row>
    <row r="141" spans="1:65" s="2" customFormat="1" ht="11.25">
      <c r="A141" s="36"/>
      <c r="B141" s="37"/>
      <c r="C141" s="38"/>
      <c r="D141" s="189" t="s">
        <v>126</v>
      </c>
      <c r="E141" s="38"/>
      <c r="F141" s="190" t="s">
        <v>461</v>
      </c>
      <c r="G141" s="38"/>
      <c r="H141" s="38"/>
      <c r="I141" s="191"/>
      <c r="J141" s="38"/>
      <c r="K141" s="38"/>
      <c r="L141" s="41"/>
      <c r="M141" s="192"/>
      <c r="N141" s="193"/>
      <c r="O141" s="67"/>
      <c r="P141" s="67"/>
      <c r="Q141" s="67"/>
      <c r="R141" s="67"/>
      <c r="S141" s="67"/>
      <c r="T141" s="68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126</v>
      </c>
      <c r="AU141" s="19" t="s">
        <v>84</v>
      </c>
    </row>
    <row r="142" spans="1:65" s="2" customFormat="1" ht="16.5" customHeight="1">
      <c r="A142" s="36"/>
      <c r="B142" s="37"/>
      <c r="C142" s="176" t="s">
        <v>8</v>
      </c>
      <c r="D142" s="176" t="s">
        <v>120</v>
      </c>
      <c r="E142" s="177" t="s">
        <v>463</v>
      </c>
      <c r="F142" s="178" t="s">
        <v>464</v>
      </c>
      <c r="G142" s="179" t="s">
        <v>317</v>
      </c>
      <c r="H142" s="180">
        <v>1</v>
      </c>
      <c r="I142" s="181"/>
      <c r="J142" s="182">
        <f>ROUND(I142*H142,2)</f>
        <v>0</v>
      </c>
      <c r="K142" s="178" t="s">
        <v>28</v>
      </c>
      <c r="L142" s="41"/>
      <c r="M142" s="183" t="s">
        <v>28</v>
      </c>
      <c r="N142" s="184" t="s">
        <v>47</v>
      </c>
      <c r="O142" s="67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7" t="s">
        <v>440</v>
      </c>
      <c r="AT142" s="187" t="s">
        <v>120</v>
      </c>
      <c r="AU142" s="187" t="s">
        <v>84</v>
      </c>
      <c r="AY142" s="19" t="s">
        <v>118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9" t="s">
        <v>124</v>
      </c>
      <c r="BK142" s="188">
        <f>ROUND(I142*H142,2)</f>
        <v>0</v>
      </c>
      <c r="BL142" s="19" t="s">
        <v>440</v>
      </c>
      <c r="BM142" s="187" t="s">
        <v>465</v>
      </c>
    </row>
    <row r="143" spans="1:65" s="2" customFormat="1" ht="11.25">
      <c r="A143" s="36"/>
      <c r="B143" s="37"/>
      <c r="C143" s="38"/>
      <c r="D143" s="189" t="s">
        <v>126</v>
      </c>
      <c r="E143" s="38"/>
      <c r="F143" s="190" t="s">
        <v>464</v>
      </c>
      <c r="G143" s="38"/>
      <c r="H143" s="38"/>
      <c r="I143" s="191"/>
      <c r="J143" s="38"/>
      <c r="K143" s="38"/>
      <c r="L143" s="41"/>
      <c r="M143" s="249"/>
      <c r="N143" s="250"/>
      <c r="O143" s="251"/>
      <c r="P143" s="251"/>
      <c r="Q143" s="251"/>
      <c r="R143" s="251"/>
      <c r="S143" s="251"/>
      <c r="T143" s="252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126</v>
      </c>
      <c r="AU143" s="19" t="s">
        <v>84</v>
      </c>
    </row>
    <row r="144" spans="1:65" s="2" customFormat="1" ht="6.95" customHeight="1">
      <c r="A144" s="36"/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41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algorithmName="SHA-512" hashValue="+JruWuAqiWQX/9bvc6zHJTy0PA3hYRrHqcKMOY6ixiswY3LW+uOJfRUiJ3CBuWCNo688uDcZYd3MI1wQWj+82A==" saltValue="qEm+G8PpO6jtkp243tGnfY5XVAw0QHIy/fRHFPoepJ9oKXFl1JNrdr07968fSztVu9GjXAs+EkzCVlpjkK4hFQ==" spinCount="100000" sheet="1" objects="1" scenarios="1" formatColumns="0" formatRows="0" autoFilter="0"/>
  <autoFilter ref="C83:K14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3" customWidth="1"/>
    <col min="2" max="2" width="1.6640625" style="253" customWidth="1"/>
    <col min="3" max="4" width="5" style="253" customWidth="1"/>
    <col min="5" max="5" width="11.6640625" style="253" customWidth="1"/>
    <col min="6" max="6" width="9.1640625" style="253" customWidth="1"/>
    <col min="7" max="7" width="5" style="253" customWidth="1"/>
    <col min="8" max="8" width="77.83203125" style="253" customWidth="1"/>
    <col min="9" max="10" width="20" style="253" customWidth="1"/>
    <col min="11" max="11" width="1.6640625" style="253" customWidth="1"/>
  </cols>
  <sheetData>
    <row r="1" spans="2:11" s="1" customFormat="1" ht="37.5" customHeight="1"/>
    <row r="2" spans="2:11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pans="2:11" s="17" customFormat="1" ht="45" customHeight="1">
      <c r="B3" s="257"/>
      <c r="C3" s="385" t="s">
        <v>466</v>
      </c>
      <c r="D3" s="385"/>
      <c r="E3" s="385"/>
      <c r="F3" s="385"/>
      <c r="G3" s="385"/>
      <c r="H3" s="385"/>
      <c r="I3" s="385"/>
      <c r="J3" s="385"/>
      <c r="K3" s="258"/>
    </row>
    <row r="4" spans="2:11" s="1" customFormat="1" ht="25.5" customHeight="1">
      <c r="B4" s="259"/>
      <c r="C4" s="390" t="s">
        <v>467</v>
      </c>
      <c r="D4" s="390"/>
      <c r="E4" s="390"/>
      <c r="F4" s="390"/>
      <c r="G4" s="390"/>
      <c r="H4" s="390"/>
      <c r="I4" s="390"/>
      <c r="J4" s="390"/>
      <c r="K4" s="260"/>
    </row>
    <row r="5" spans="2:11" s="1" customFormat="1" ht="5.25" customHeight="1">
      <c r="B5" s="259"/>
      <c r="C5" s="261"/>
      <c r="D5" s="261"/>
      <c r="E5" s="261"/>
      <c r="F5" s="261"/>
      <c r="G5" s="261"/>
      <c r="H5" s="261"/>
      <c r="I5" s="261"/>
      <c r="J5" s="261"/>
      <c r="K5" s="260"/>
    </row>
    <row r="6" spans="2:11" s="1" customFormat="1" ht="15" customHeight="1">
      <c r="B6" s="259"/>
      <c r="C6" s="389" t="s">
        <v>468</v>
      </c>
      <c r="D6" s="389"/>
      <c r="E6" s="389"/>
      <c r="F6" s="389"/>
      <c r="G6" s="389"/>
      <c r="H6" s="389"/>
      <c r="I6" s="389"/>
      <c r="J6" s="389"/>
      <c r="K6" s="260"/>
    </row>
    <row r="7" spans="2:11" s="1" customFormat="1" ht="15" customHeight="1">
      <c r="B7" s="263"/>
      <c r="C7" s="389" t="s">
        <v>469</v>
      </c>
      <c r="D7" s="389"/>
      <c r="E7" s="389"/>
      <c r="F7" s="389"/>
      <c r="G7" s="389"/>
      <c r="H7" s="389"/>
      <c r="I7" s="389"/>
      <c r="J7" s="389"/>
      <c r="K7" s="260"/>
    </row>
    <row r="8" spans="2:11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pans="2:11" s="1" customFormat="1" ht="15" customHeight="1">
      <c r="B9" s="263"/>
      <c r="C9" s="389" t="s">
        <v>470</v>
      </c>
      <c r="D9" s="389"/>
      <c r="E9" s="389"/>
      <c r="F9" s="389"/>
      <c r="G9" s="389"/>
      <c r="H9" s="389"/>
      <c r="I9" s="389"/>
      <c r="J9" s="389"/>
      <c r="K9" s="260"/>
    </row>
    <row r="10" spans="2:11" s="1" customFormat="1" ht="15" customHeight="1">
      <c r="B10" s="263"/>
      <c r="C10" s="262"/>
      <c r="D10" s="389" t="s">
        <v>471</v>
      </c>
      <c r="E10" s="389"/>
      <c r="F10" s="389"/>
      <c r="G10" s="389"/>
      <c r="H10" s="389"/>
      <c r="I10" s="389"/>
      <c r="J10" s="389"/>
      <c r="K10" s="260"/>
    </row>
    <row r="11" spans="2:11" s="1" customFormat="1" ht="15" customHeight="1">
      <c r="B11" s="263"/>
      <c r="C11" s="264"/>
      <c r="D11" s="389" t="s">
        <v>472</v>
      </c>
      <c r="E11" s="389"/>
      <c r="F11" s="389"/>
      <c r="G11" s="389"/>
      <c r="H11" s="389"/>
      <c r="I11" s="389"/>
      <c r="J11" s="389"/>
      <c r="K11" s="260"/>
    </row>
    <row r="12" spans="2:11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pans="2:11" s="1" customFormat="1" ht="15" customHeight="1">
      <c r="B13" s="263"/>
      <c r="C13" s="264"/>
      <c r="D13" s="265" t="s">
        <v>473</v>
      </c>
      <c r="E13" s="262"/>
      <c r="F13" s="262"/>
      <c r="G13" s="262"/>
      <c r="H13" s="262"/>
      <c r="I13" s="262"/>
      <c r="J13" s="262"/>
      <c r="K13" s="260"/>
    </row>
    <row r="14" spans="2:11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pans="2:11" s="1" customFormat="1" ht="15" customHeight="1">
      <c r="B15" s="263"/>
      <c r="C15" s="264"/>
      <c r="D15" s="389" t="s">
        <v>474</v>
      </c>
      <c r="E15" s="389"/>
      <c r="F15" s="389"/>
      <c r="G15" s="389"/>
      <c r="H15" s="389"/>
      <c r="I15" s="389"/>
      <c r="J15" s="389"/>
      <c r="K15" s="260"/>
    </row>
    <row r="16" spans="2:11" s="1" customFormat="1" ht="15" customHeight="1">
      <c r="B16" s="263"/>
      <c r="C16" s="264"/>
      <c r="D16" s="389" t="s">
        <v>475</v>
      </c>
      <c r="E16" s="389"/>
      <c r="F16" s="389"/>
      <c r="G16" s="389"/>
      <c r="H16" s="389"/>
      <c r="I16" s="389"/>
      <c r="J16" s="389"/>
      <c r="K16" s="260"/>
    </row>
    <row r="17" spans="2:11" s="1" customFormat="1" ht="15" customHeight="1">
      <c r="B17" s="263"/>
      <c r="C17" s="264"/>
      <c r="D17" s="389" t="s">
        <v>476</v>
      </c>
      <c r="E17" s="389"/>
      <c r="F17" s="389"/>
      <c r="G17" s="389"/>
      <c r="H17" s="389"/>
      <c r="I17" s="389"/>
      <c r="J17" s="389"/>
      <c r="K17" s="260"/>
    </row>
    <row r="18" spans="2:11" s="1" customFormat="1" ht="15" customHeight="1">
      <c r="B18" s="263"/>
      <c r="C18" s="264"/>
      <c r="D18" s="264"/>
      <c r="E18" s="266" t="s">
        <v>81</v>
      </c>
      <c r="F18" s="389" t="s">
        <v>477</v>
      </c>
      <c r="G18" s="389"/>
      <c r="H18" s="389"/>
      <c r="I18" s="389"/>
      <c r="J18" s="389"/>
      <c r="K18" s="260"/>
    </row>
    <row r="19" spans="2:11" s="1" customFormat="1" ht="15" customHeight="1">
      <c r="B19" s="263"/>
      <c r="C19" s="264"/>
      <c r="D19" s="264"/>
      <c r="E19" s="266" t="s">
        <v>478</v>
      </c>
      <c r="F19" s="389" t="s">
        <v>479</v>
      </c>
      <c r="G19" s="389"/>
      <c r="H19" s="389"/>
      <c r="I19" s="389"/>
      <c r="J19" s="389"/>
      <c r="K19" s="260"/>
    </row>
    <row r="20" spans="2:11" s="1" customFormat="1" ht="15" customHeight="1">
      <c r="B20" s="263"/>
      <c r="C20" s="264"/>
      <c r="D20" s="264"/>
      <c r="E20" s="266" t="s">
        <v>480</v>
      </c>
      <c r="F20" s="389" t="s">
        <v>481</v>
      </c>
      <c r="G20" s="389"/>
      <c r="H20" s="389"/>
      <c r="I20" s="389"/>
      <c r="J20" s="389"/>
      <c r="K20" s="260"/>
    </row>
    <row r="21" spans="2:11" s="1" customFormat="1" ht="15" customHeight="1">
      <c r="B21" s="263"/>
      <c r="C21" s="264"/>
      <c r="D21" s="264"/>
      <c r="E21" s="266" t="s">
        <v>87</v>
      </c>
      <c r="F21" s="389" t="s">
        <v>86</v>
      </c>
      <c r="G21" s="389"/>
      <c r="H21" s="389"/>
      <c r="I21" s="389"/>
      <c r="J21" s="389"/>
      <c r="K21" s="260"/>
    </row>
    <row r="22" spans="2:11" s="1" customFormat="1" ht="15" customHeight="1">
      <c r="B22" s="263"/>
      <c r="C22" s="264"/>
      <c r="D22" s="264"/>
      <c r="E22" s="266" t="s">
        <v>386</v>
      </c>
      <c r="F22" s="389" t="s">
        <v>482</v>
      </c>
      <c r="G22" s="389"/>
      <c r="H22" s="389"/>
      <c r="I22" s="389"/>
      <c r="J22" s="389"/>
      <c r="K22" s="260"/>
    </row>
    <row r="23" spans="2:11" s="1" customFormat="1" ht="15" customHeight="1">
      <c r="B23" s="263"/>
      <c r="C23" s="264"/>
      <c r="D23" s="264"/>
      <c r="E23" s="266" t="s">
        <v>483</v>
      </c>
      <c r="F23" s="389" t="s">
        <v>484</v>
      </c>
      <c r="G23" s="389"/>
      <c r="H23" s="389"/>
      <c r="I23" s="389"/>
      <c r="J23" s="389"/>
      <c r="K23" s="260"/>
    </row>
    <row r="24" spans="2:11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pans="2:11" s="1" customFormat="1" ht="15" customHeight="1">
      <c r="B25" s="263"/>
      <c r="C25" s="389" t="s">
        <v>485</v>
      </c>
      <c r="D25" s="389"/>
      <c r="E25" s="389"/>
      <c r="F25" s="389"/>
      <c r="G25" s="389"/>
      <c r="H25" s="389"/>
      <c r="I25" s="389"/>
      <c r="J25" s="389"/>
      <c r="K25" s="260"/>
    </row>
    <row r="26" spans="2:11" s="1" customFormat="1" ht="15" customHeight="1">
      <c r="B26" s="263"/>
      <c r="C26" s="389" t="s">
        <v>486</v>
      </c>
      <c r="D26" s="389"/>
      <c r="E26" s="389"/>
      <c r="F26" s="389"/>
      <c r="G26" s="389"/>
      <c r="H26" s="389"/>
      <c r="I26" s="389"/>
      <c r="J26" s="389"/>
      <c r="K26" s="260"/>
    </row>
    <row r="27" spans="2:11" s="1" customFormat="1" ht="15" customHeight="1">
      <c r="B27" s="263"/>
      <c r="C27" s="262"/>
      <c r="D27" s="389" t="s">
        <v>487</v>
      </c>
      <c r="E27" s="389"/>
      <c r="F27" s="389"/>
      <c r="G27" s="389"/>
      <c r="H27" s="389"/>
      <c r="I27" s="389"/>
      <c r="J27" s="389"/>
      <c r="K27" s="260"/>
    </row>
    <row r="28" spans="2:11" s="1" customFormat="1" ht="15" customHeight="1">
      <c r="B28" s="263"/>
      <c r="C28" s="264"/>
      <c r="D28" s="389" t="s">
        <v>488</v>
      </c>
      <c r="E28" s="389"/>
      <c r="F28" s="389"/>
      <c r="G28" s="389"/>
      <c r="H28" s="389"/>
      <c r="I28" s="389"/>
      <c r="J28" s="389"/>
      <c r="K28" s="260"/>
    </row>
    <row r="29" spans="2:11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pans="2:11" s="1" customFormat="1" ht="15" customHeight="1">
      <c r="B30" s="263"/>
      <c r="C30" s="264"/>
      <c r="D30" s="389" t="s">
        <v>489</v>
      </c>
      <c r="E30" s="389"/>
      <c r="F30" s="389"/>
      <c r="G30" s="389"/>
      <c r="H30" s="389"/>
      <c r="I30" s="389"/>
      <c r="J30" s="389"/>
      <c r="K30" s="260"/>
    </row>
    <row r="31" spans="2:11" s="1" customFormat="1" ht="15" customHeight="1">
      <c r="B31" s="263"/>
      <c r="C31" s="264"/>
      <c r="D31" s="389" t="s">
        <v>490</v>
      </c>
      <c r="E31" s="389"/>
      <c r="F31" s="389"/>
      <c r="G31" s="389"/>
      <c r="H31" s="389"/>
      <c r="I31" s="389"/>
      <c r="J31" s="389"/>
      <c r="K31" s="260"/>
    </row>
    <row r="32" spans="2:11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pans="2:11" s="1" customFormat="1" ht="15" customHeight="1">
      <c r="B33" s="263"/>
      <c r="C33" s="264"/>
      <c r="D33" s="389" t="s">
        <v>491</v>
      </c>
      <c r="E33" s="389"/>
      <c r="F33" s="389"/>
      <c r="G33" s="389"/>
      <c r="H33" s="389"/>
      <c r="I33" s="389"/>
      <c r="J33" s="389"/>
      <c r="K33" s="260"/>
    </row>
    <row r="34" spans="2:11" s="1" customFormat="1" ht="15" customHeight="1">
      <c r="B34" s="263"/>
      <c r="C34" s="264"/>
      <c r="D34" s="389" t="s">
        <v>492</v>
      </c>
      <c r="E34" s="389"/>
      <c r="F34" s="389"/>
      <c r="G34" s="389"/>
      <c r="H34" s="389"/>
      <c r="I34" s="389"/>
      <c r="J34" s="389"/>
      <c r="K34" s="260"/>
    </row>
    <row r="35" spans="2:11" s="1" customFormat="1" ht="15" customHeight="1">
      <c r="B35" s="263"/>
      <c r="C35" s="264"/>
      <c r="D35" s="389" t="s">
        <v>493</v>
      </c>
      <c r="E35" s="389"/>
      <c r="F35" s="389"/>
      <c r="G35" s="389"/>
      <c r="H35" s="389"/>
      <c r="I35" s="389"/>
      <c r="J35" s="389"/>
      <c r="K35" s="260"/>
    </row>
    <row r="36" spans="2:11" s="1" customFormat="1" ht="15" customHeight="1">
      <c r="B36" s="263"/>
      <c r="C36" s="264"/>
      <c r="D36" s="262"/>
      <c r="E36" s="265" t="s">
        <v>104</v>
      </c>
      <c r="F36" s="262"/>
      <c r="G36" s="389" t="s">
        <v>494</v>
      </c>
      <c r="H36" s="389"/>
      <c r="I36" s="389"/>
      <c r="J36" s="389"/>
      <c r="K36" s="260"/>
    </row>
    <row r="37" spans="2:11" s="1" customFormat="1" ht="30.75" customHeight="1">
      <c r="B37" s="263"/>
      <c r="C37" s="264"/>
      <c r="D37" s="262"/>
      <c r="E37" s="265" t="s">
        <v>495</v>
      </c>
      <c r="F37" s="262"/>
      <c r="G37" s="389" t="s">
        <v>496</v>
      </c>
      <c r="H37" s="389"/>
      <c r="I37" s="389"/>
      <c r="J37" s="389"/>
      <c r="K37" s="260"/>
    </row>
    <row r="38" spans="2:11" s="1" customFormat="1" ht="15" customHeight="1">
      <c r="B38" s="263"/>
      <c r="C38" s="264"/>
      <c r="D38" s="262"/>
      <c r="E38" s="265" t="s">
        <v>55</v>
      </c>
      <c r="F38" s="262"/>
      <c r="G38" s="389" t="s">
        <v>497</v>
      </c>
      <c r="H38" s="389"/>
      <c r="I38" s="389"/>
      <c r="J38" s="389"/>
      <c r="K38" s="260"/>
    </row>
    <row r="39" spans="2:11" s="1" customFormat="1" ht="15" customHeight="1">
      <c r="B39" s="263"/>
      <c r="C39" s="264"/>
      <c r="D39" s="262"/>
      <c r="E39" s="265" t="s">
        <v>56</v>
      </c>
      <c r="F39" s="262"/>
      <c r="G39" s="389" t="s">
        <v>498</v>
      </c>
      <c r="H39" s="389"/>
      <c r="I39" s="389"/>
      <c r="J39" s="389"/>
      <c r="K39" s="260"/>
    </row>
    <row r="40" spans="2:11" s="1" customFormat="1" ht="15" customHeight="1">
      <c r="B40" s="263"/>
      <c r="C40" s="264"/>
      <c r="D40" s="262"/>
      <c r="E40" s="265" t="s">
        <v>105</v>
      </c>
      <c r="F40" s="262"/>
      <c r="G40" s="389" t="s">
        <v>499</v>
      </c>
      <c r="H40" s="389"/>
      <c r="I40" s="389"/>
      <c r="J40" s="389"/>
      <c r="K40" s="260"/>
    </row>
    <row r="41" spans="2:11" s="1" customFormat="1" ht="15" customHeight="1">
      <c r="B41" s="263"/>
      <c r="C41" s="264"/>
      <c r="D41" s="262"/>
      <c r="E41" s="265" t="s">
        <v>106</v>
      </c>
      <c r="F41" s="262"/>
      <c r="G41" s="389" t="s">
        <v>500</v>
      </c>
      <c r="H41" s="389"/>
      <c r="I41" s="389"/>
      <c r="J41" s="389"/>
      <c r="K41" s="260"/>
    </row>
    <row r="42" spans="2:11" s="1" customFormat="1" ht="15" customHeight="1">
      <c r="B42" s="263"/>
      <c r="C42" s="264"/>
      <c r="D42" s="262"/>
      <c r="E42" s="265" t="s">
        <v>501</v>
      </c>
      <c r="F42" s="262"/>
      <c r="G42" s="389" t="s">
        <v>502</v>
      </c>
      <c r="H42" s="389"/>
      <c r="I42" s="389"/>
      <c r="J42" s="389"/>
      <c r="K42" s="260"/>
    </row>
    <row r="43" spans="2:11" s="1" customFormat="1" ht="15" customHeight="1">
      <c r="B43" s="263"/>
      <c r="C43" s="264"/>
      <c r="D43" s="262"/>
      <c r="E43" s="265"/>
      <c r="F43" s="262"/>
      <c r="G43" s="389" t="s">
        <v>503</v>
      </c>
      <c r="H43" s="389"/>
      <c r="I43" s="389"/>
      <c r="J43" s="389"/>
      <c r="K43" s="260"/>
    </row>
    <row r="44" spans="2:11" s="1" customFormat="1" ht="15" customHeight="1">
      <c r="B44" s="263"/>
      <c r="C44" s="264"/>
      <c r="D44" s="262"/>
      <c r="E44" s="265" t="s">
        <v>504</v>
      </c>
      <c r="F44" s="262"/>
      <c r="G44" s="389" t="s">
        <v>505</v>
      </c>
      <c r="H44" s="389"/>
      <c r="I44" s="389"/>
      <c r="J44" s="389"/>
      <c r="K44" s="260"/>
    </row>
    <row r="45" spans="2:11" s="1" customFormat="1" ht="15" customHeight="1">
      <c r="B45" s="263"/>
      <c r="C45" s="264"/>
      <c r="D45" s="262"/>
      <c r="E45" s="265" t="s">
        <v>108</v>
      </c>
      <c r="F45" s="262"/>
      <c r="G45" s="389" t="s">
        <v>506</v>
      </c>
      <c r="H45" s="389"/>
      <c r="I45" s="389"/>
      <c r="J45" s="389"/>
      <c r="K45" s="260"/>
    </row>
    <row r="46" spans="2:11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pans="2:11" s="1" customFormat="1" ht="15" customHeight="1">
      <c r="B47" s="263"/>
      <c r="C47" s="264"/>
      <c r="D47" s="389" t="s">
        <v>507</v>
      </c>
      <c r="E47" s="389"/>
      <c r="F47" s="389"/>
      <c r="G47" s="389"/>
      <c r="H47" s="389"/>
      <c r="I47" s="389"/>
      <c r="J47" s="389"/>
      <c r="K47" s="260"/>
    </row>
    <row r="48" spans="2:11" s="1" customFormat="1" ht="15" customHeight="1">
      <c r="B48" s="263"/>
      <c r="C48" s="264"/>
      <c r="D48" s="264"/>
      <c r="E48" s="389" t="s">
        <v>508</v>
      </c>
      <c r="F48" s="389"/>
      <c r="G48" s="389"/>
      <c r="H48" s="389"/>
      <c r="I48" s="389"/>
      <c r="J48" s="389"/>
      <c r="K48" s="260"/>
    </row>
    <row r="49" spans="2:11" s="1" customFormat="1" ht="15" customHeight="1">
      <c r="B49" s="263"/>
      <c r="C49" s="264"/>
      <c r="D49" s="264"/>
      <c r="E49" s="389" t="s">
        <v>509</v>
      </c>
      <c r="F49" s="389"/>
      <c r="G49" s="389"/>
      <c r="H49" s="389"/>
      <c r="I49" s="389"/>
      <c r="J49" s="389"/>
      <c r="K49" s="260"/>
    </row>
    <row r="50" spans="2:11" s="1" customFormat="1" ht="15" customHeight="1">
      <c r="B50" s="263"/>
      <c r="C50" s="264"/>
      <c r="D50" s="264"/>
      <c r="E50" s="389" t="s">
        <v>510</v>
      </c>
      <c r="F50" s="389"/>
      <c r="G50" s="389"/>
      <c r="H50" s="389"/>
      <c r="I50" s="389"/>
      <c r="J50" s="389"/>
      <c r="K50" s="260"/>
    </row>
    <row r="51" spans="2:11" s="1" customFormat="1" ht="15" customHeight="1">
      <c r="B51" s="263"/>
      <c r="C51" s="264"/>
      <c r="D51" s="389" t="s">
        <v>511</v>
      </c>
      <c r="E51" s="389"/>
      <c r="F51" s="389"/>
      <c r="G51" s="389"/>
      <c r="H51" s="389"/>
      <c r="I51" s="389"/>
      <c r="J51" s="389"/>
      <c r="K51" s="260"/>
    </row>
    <row r="52" spans="2:11" s="1" customFormat="1" ht="25.5" customHeight="1">
      <c r="B52" s="259"/>
      <c r="C52" s="390" t="s">
        <v>512</v>
      </c>
      <c r="D52" s="390"/>
      <c r="E52" s="390"/>
      <c r="F52" s="390"/>
      <c r="G52" s="390"/>
      <c r="H52" s="390"/>
      <c r="I52" s="390"/>
      <c r="J52" s="390"/>
      <c r="K52" s="260"/>
    </row>
    <row r="53" spans="2:11" s="1" customFormat="1" ht="5.25" customHeight="1">
      <c r="B53" s="259"/>
      <c r="C53" s="261"/>
      <c r="D53" s="261"/>
      <c r="E53" s="261"/>
      <c r="F53" s="261"/>
      <c r="G53" s="261"/>
      <c r="H53" s="261"/>
      <c r="I53" s="261"/>
      <c r="J53" s="261"/>
      <c r="K53" s="260"/>
    </row>
    <row r="54" spans="2:11" s="1" customFormat="1" ht="15" customHeight="1">
      <c r="B54" s="259"/>
      <c r="C54" s="389" t="s">
        <v>513</v>
      </c>
      <c r="D54" s="389"/>
      <c r="E54" s="389"/>
      <c r="F54" s="389"/>
      <c r="G54" s="389"/>
      <c r="H54" s="389"/>
      <c r="I54" s="389"/>
      <c r="J54" s="389"/>
      <c r="K54" s="260"/>
    </row>
    <row r="55" spans="2:11" s="1" customFormat="1" ht="15" customHeight="1">
      <c r="B55" s="259"/>
      <c r="C55" s="389" t="s">
        <v>514</v>
      </c>
      <c r="D55" s="389"/>
      <c r="E55" s="389"/>
      <c r="F55" s="389"/>
      <c r="G55" s="389"/>
      <c r="H55" s="389"/>
      <c r="I55" s="389"/>
      <c r="J55" s="389"/>
      <c r="K55" s="260"/>
    </row>
    <row r="56" spans="2:11" s="1" customFormat="1" ht="12.75" customHeight="1">
      <c r="B56" s="259"/>
      <c r="C56" s="262"/>
      <c r="D56" s="262"/>
      <c r="E56" s="262"/>
      <c r="F56" s="262"/>
      <c r="G56" s="262"/>
      <c r="H56" s="262"/>
      <c r="I56" s="262"/>
      <c r="J56" s="262"/>
      <c r="K56" s="260"/>
    </row>
    <row r="57" spans="2:11" s="1" customFormat="1" ht="15" customHeight="1">
      <c r="B57" s="259"/>
      <c r="C57" s="389" t="s">
        <v>515</v>
      </c>
      <c r="D57" s="389"/>
      <c r="E57" s="389"/>
      <c r="F57" s="389"/>
      <c r="G57" s="389"/>
      <c r="H57" s="389"/>
      <c r="I57" s="389"/>
      <c r="J57" s="389"/>
      <c r="K57" s="260"/>
    </row>
    <row r="58" spans="2:11" s="1" customFormat="1" ht="15" customHeight="1">
      <c r="B58" s="259"/>
      <c r="C58" s="264"/>
      <c r="D58" s="389" t="s">
        <v>516</v>
      </c>
      <c r="E58" s="389"/>
      <c r="F58" s="389"/>
      <c r="G58" s="389"/>
      <c r="H58" s="389"/>
      <c r="I58" s="389"/>
      <c r="J58" s="389"/>
      <c r="K58" s="260"/>
    </row>
    <row r="59" spans="2:11" s="1" customFormat="1" ht="15" customHeight="1">
      <c r="B59" s="259"/>
      <c r="C59" s="264"/>
      <c r="D59" s="389" t="s">
        <v>517</v>
      </c>
      <c r="E59" s="389"/>
      <c r="F59" s="389"/>
      <c r="G59" s="389"/>
      <c r="H59" s="389"/>
      <c r="I59" s="389"/>
      <c r="J59" s="389"/>
      <c r="K59" s="260"/>
    </row>
    <row r="60" spans="2:11" s="1" customFormat="1" ht="15" customHeight="1">
      <c r="B60" s="259"/>
      <c r="C60" s="264"/>
      <c r="D60" s="389" t="s">
        <v>518</v>
      </c>
      <c r="E60" s="389"/>
      <c r="F60" s="389"/>
      <c r="G60" s="389"/>
      <c r="H60" s="389"/>
      <c r="I60" s="389"/>
      <c r="J60" s="389"/>
      <c r="K60" s="260"/>
    </row>
    <row r="61" spans="2:11" s="1" customFormat="1" ht="15" customHeight="1">
      <c r="B61" s="259"/>
      <c r="C61" s="264"/>
      <c r="D61" s="389" t="s">
        <v>519</v>
      </c>
      <c r="E61" s="389"/>
      <c r="F61" s="389"/>
      <c r="G61" s="389"/>
      <c r="H61" s="389"/>
      <c r="I61" s="389"/>
      <c r="J61" s="389"/>
      <c r="K61" s="260"/>
    </row>
    <row r="62" spans="2:11" s="1" customFormat="1" ht="15" customHeight="1">
      <c r="B62" s="259"/>
      <c r="C62" s="264"/>
      <c r="D62" s="391" t="s">
        <v>520</v>
      </c>
      <c r="E62" s="391"/>
      <c r="F62" s="391"/>
      <c r="G62" s="391"/>
      <c r="H62" s="391"/>
      <c r="I62" s="391"/>
      <c r="J62" s="391"/>
      <c r="K62" s="260"/>
    </row>
    <row r="63" spans="2:11" s="1" customFormat="1" ht="15" customHeight="1">
      <c r="B63" s="259"/>
      <c r="C63" s="264"/>
      <c r="D63" s="389" t="s">
        <v>521</v>
      </c>
      <c r="E63" s="389"/>
      <c r="F63" s="389"/>
      <c r="G63" s="389"/>
      <c r="H63" s="389"/>
      <c r="I63" s="389"/>
      <c r="J63" s="389"/>
      <c r="K63" s="260"/>
    </row>
    <row r="64" spans="2:11" s="1" customFormat="1" ht="12.75" customHeight="1">
      <c r="B64" s="259"/>
      <c r="C64" s="264"/>
      <c r="D64" s="264"/>
      <c r="E64" s="267"/>
      <c r="F64" s="264"/>
      <c r="G64" s="264"/>
      <c r="H64" s="264"/>
      <c r="I64" s="264"/>
      <c r="J64" s="264"/>
      <c r="K64" s="260"/>
    </row>
    <row r="65" spans="2:11" s="1" customFormat="1" ht="15" customHeight="1">
      <c r="B65" s="259"/>
      <c r="C65" s="264"/>
      <c r="D65" s="389" t="s">
        <v>522</v>
      </c>
      <c r="E65" s="389"/>
      <c r="F65" s="389"/>
      <c r="G65" s="389"/>
      <c r="H65" s="389"/>
      <c r="I65" s="389"/>
      <c r="J65" s="389"/>
      <c r="K65" s="260"/>
    </row>
    <row r="66" spans="2:11" s="1" customFormat="1" ht="15" customHeight="1">
      <c r="B66" s="259"/>
      <c r="C66" s="264"/>
      <c r="D66" s="391" t="s">
        <v>523</v>
      </c>
      <c r="E66" s="391"/>
      <c r="F66" s="391"/>
      <c r="G66" s="391"/>
      <c r="H66" s="391"/>
      <c r="I66" s="391"/>
      <c r="J66" s="391"/>
      <c r="K66" s="260"/>
    </row>
    <row r="67" spans="2:11" s="1" customFormat="1" ht="15" customHeight="1">
      <c r="B67" s="259"/>
      <c r="C67" s="264"/>
      <c r="D67" s="389" t="s">
        <v>524</v>
      </c>
      <c r="E67" s="389"/>
      <c r="F67" s="389"/>
      <c r="G67" s="389"/>
      <c r="H67" s="389"/>
      <c r="I67" s="389"/>
      <c r="J67" s="389"/>
      <c r="K67" s="260"/>
    </row>
    <row r="68" spans="2:11" s="1" customFormat="1" ht="15" customHeight="1">
      <c r="B68" s="259"/>
      <c r="C68" s="264"/>
      <c r="D68" s="389" t="s">
        <v>525</v>
      </c>
      <c r="E68" s="389"/>
      <c r="F68" s="389"/>
      <c r="G68" s="389"/>
      <c r="H68" s="389"/>
      <c r="I68" s="389"/>
      <c r="J68" s="389"/>
      <c r="K68" s="260"/>
    </row>
    <row r="69" spans="2:11" s="1" customFormat="1" ht="15" customHeight="1">
      <c r="B69" s="259"/>
      <c r="C69" s="264"/>
      <c r="D69" s="389" t="s">
        <v>526</v>
      </c>
      <c r="E69" s="389"/>
      <c r="F69" s="389"/>
      <c r="G69" s="389"/>
      <c r="H69" s="389"/>
      <c r="I69" s="389"/>
      <c r="J69" s="389"/>
      <c r="K69" s="260"/>
    </row>
    <row r="70" spans="2:11" s="1" customFormat="1" ht="15" customHeight="1">
      <c r="B70" s="259"/>
      <c r="C70" s="264"/>
      <c r="D70" s="389" t="s">
        <v>527</v>
      </c>
      <c r="E70" s="389"/>
      <c r="F70" s="389"/>
      <c r="G70" s="389"/>
      <c r="H70" s="389"/>
      <c r="I70" s="389"/>
      <c r="J70" s="389"/>
      <c r="K70" s="260"/>
    </row>
    <row r="71" spans="2:1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pans="2:11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pans="2:11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pans="2:11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pans="2:11" s="1" customFormat="1" ht="45" customHeight="1">
      <c r="B75" s="276"/>
      <c r="C75" s="384" t="s">
        <v>528</v>
      </c>
      <c r="D75" s="384"/>
      <c r="E75" s="384"/>
      <c r="F75" s="384"/>
      <c r="G75" s="384"/>
      <c r="H75" s="384"/>
      <c r="I75" s="384"/>
      <c r="J75" s="384"/>
      <c r="K75" s="277"/>
    </row>
    <row r="76" spans="2:11" s="1" customFormat="1" ht="17.25" customHeight="1">
      <c r="B76" s="276"/>
      <c r="C76" s="278" t="s">
        <v>529</v>
      </c>
      <c r="D76" s="278"/>
      <c r="E76" s="278"/>
      <c r="F76" s="278" t="s">
        <v>530</v>
      </c>
      <c r="G76" s="279"/>
      <c r="H76" s="278" t="s">
        <v>56</v>
      </c>
      <c r="I76" s="278" t="s">
        <v>59</v>
      </c>
      <c r="J76" s="278" t="s">
        <v>531</v>
      </c>
      <c r="K76" s="277"/>
    </row>
    <row r="77" spans="2:11" s="1" customFormat="1" ht="17.25" customHeight="1">
      <c r="B77" s="276"/>
      <c r="C77" s="280" t="s">
        <v>532</v>
      </c>
      <c r="D77" s="280"/>
      <c r="E77" s="280"/>
      <c r="F77" s="281" t="s">
        <v>533</v>
      </c>
      <c r="G77" s="282"/>
      <c r="H77" s="280"/>
      <c r="I77" s="280"/>
      <c r="J77" s="280" t="s">
        <v>534</v>
      </c>
      <c r="K77" s="277"/>
    </row>
    <row r="78" spans="2:11" s="1" customFormat="1" ht="5.25" customHeight="1">
      <c r="B78" s="276"/>
      <c r="C78" s="283"/>
      <c r="D78" s="283"/>
      <c r="E78" s="283"/>
      <c r="F78" s="283"/>
      <c r="G78" s="284"/>
      <c r="H78" s="283"/>
      <c r="I78" s="283"/>
      <c r="J78" s="283"/>
      <c r="K78" s="277"/>
    </row>
    <row r="79" spans="2:11" s="1" customFormat="1" ht="15" customHeight="1">
      <c r="B79" s="276"/>
      <c r="C79" s="265" t="s">
        <v>55</v>
      </c>
      <c r="D79" s="285"/>
      <c r="E79" s="285"/>
      <c r="F79" s="286" t="s">
        <v>535</v>
      </c>
      <c r="G79" s="287"/>
      <c r="H79" s="265" t="s">
        <v>536</v>
      </c>
      <c r="I79" s="265" t="s">
        <v>537</v>
      </c>
      <c r="J79" s="265">
        <v>20</v>
      </c>
      <c r="K79" s="277"/>
    </row>
    <row r="80" spans="2:11" s="1" customFormat="1" ht="15" customHeight="1">
      <c r="B80" s="276"/>
      <c r="C80" s="265" t="s">
        <v>538</v>
      </c>
      <c r="D80" s="265"/>
      <c r="E80" s="265"/>
      <c r="F80" s="286" t="s">
        <v>535</v>
      </c>
      <c r="G80" s="287"/>
      <c r="H80" s="265" t="s">
        <v>539</v>
      </c>
      <c r="I80" s="265" t="s">
        <v>537</v>
      </c>
      <c r="J80" s="265">
        <v>120</v>
      </c>
      <c r="K80" s="277"/>
    </row>
    <row r="81" spans="2:11" s="1" customFormat="1" ht="15" customHeight="1">
      <c r="B81" s="288"/>
      <c r="C81" s="265" t="s">
        <v>540</v>
      </c>
      <c r="D81" s="265"/>
      <c r="E81" s="265"/>
      <c r="F81" s="286" t="s">
        <v>541</v>
      </c>
      <c r="G81" s="287"/>
      <c r="H81" s="265" t="s">
        <v>542</v>
      </c>
      <c r="I81" s="265" t="s">
        <v>537</v>
      </c>
      <c r="J81" s="265">
        <v>50</v>
      </c>
      <c r="K81" s="277"/>
    </row>
    <row r="82" spans="2:11" s="1" customFormat="1" ht="15" customHeight="1">
      <c r="B82" s="288"/>
      <c r="C82" s="265" t="s">
        <v>543</v>
      </c>
      <c r="D82" s="265"/>
      <c r="E82" s="265"/>
      <c r="F82" s="286" t="s">
        <v>535</v>
      </c>
      <c r="G82" s="287"/>
      <c r="H82" s="265" t="s">
        <v>544</v>
      </c>
      <c r="I82" s="265" t="s">
        <v>545</v>
      </c>
      <c r="J82" s="265"/>
      <c r="K82" s="277"/>
    </row>
    <row r="83" spans="2:11" s="1" customFormat="1" ht="15" customHeight="1">
      <c r="B83" s="288"/>
      <c r="C83" s="289" t="s">
        <v>546</v>
      </c>
      <c r="D83" s="289"/>
      <c r="E83" s="289"/>
      <c r="F83" s="290" t="s">
        <v>541</v>
      </c>
      <c r="G83" s="289"/>
      <c r="H83" s="289" t="s">
        <v>547</v>
      </c>
      <c r="I83" s="289" t="s">
        <v>537</v>
      </c>
      <c r="J83" s="289">
        <v>15</v>
      </c>
      <c r="K83" s="277"/>
    </row>
    <row r="84" spans="2:11" s="1" customFormat="1" ht="15" customHeight="1">
      <c r="B84" s="288"/>
      <c r="C84" s="289" t="s">
        <v>548</v>
      </c>
      <c r="D84" s="289"/>
      <c r="E84" s="289"/>
      <c r="F84" s="290" t="s">
        <v>541</v>
      </c>
      <c r="G84" s="289"/>
      <c r="H84" s="289" t="s">
        <v>549</v>
      </c>
      <c r="I84" s="289" t="s">
        <v>537</v>
      </c>
      <c r="J84" s="289">
        <v>15</v>
      </c>
      <c r="K84" s="277"/>
    </row>
    <row r="85" spans="2:11" s="1" customFormat="1" ht="15" customHeight="1">
      <c r="B85" s="288"/>
      <c r="C85" s="289" t="s">
        <v>550</v>
      </c>
      <c r="D85" s="289"/>
      <c r="E85" s="289"/>
      <c r="F85" s="290" t="s">
        <v>541</v>
      </c>
      <c r="G85" s="289"/>
      <c r="H85" s="289" t="s">
        <v>551</v>
      </c>
      <c r="I85" s="289" t="s">
        <v>537</v>
      </c>
      <c r="J85" s="289">
        <v>20</v>
      </c>
      <c r="K85" s="277"/>
    </row>
    <row r="86" spans="2:11" s="1" customFormat="1" ht="15" customHeight="1">
      <c r="B86" s="288"/>
      <c r="C86" s="289" t="s">
        <v>552</v>
      </c>
      <c r="D86" s="289"/>
      <c r="E86" s="289"/>
      <c r="F86" s="290" t="s">
        <v>541</v>
      </c>
      <c r="G86" s="289"/>
      <c r="H86" s="289" t="s">
        <v>553</v>
      </c>
      <c r="I86" s="289" t="s">
        <v>537</v>
      </c>
      <c r="J86" s="289">
        <v>20</v>
      </c>
      <c r="K86" s="277"/>
    </row>
    <row r="87" spans="2:11" s="1" customFormat="1" ht="15" customHeight="1">
      <c r="B87" s="288"/>
      <c r="C87" s="265" t="s">
        <v>554</v>
      </c>
      <c r="D87" s="265"/>
      <c r="E87" s="265"/>
      <c r="F87" s="286" t="s">
        <v>541</v>
      </c>
      <c r="G87" s="287"/>
      <c r="H87" s="265" t="s">
        <v>555</v>
      </c>
      <c r="I87" s="265" t="s">
        <v>537</v>
      </c>
      <c r="J87" s="265">
        <v>50</v>
      </c>
      <c r="K87" s="277"/>
    </row>
    <row r="88" spans="2:11" s="1" customFormat="1" ht="15" customHeight="1">
      <c r="B88" s="288"/>
      <c r="C88" s="265" t="s">
        <v>556</v>
      </c>
      <c r="D88" s="265"/>
      <c r="E88" s="265"/>
      <c r="F88" s="286" t="s">
        <v>541</v>
      </c>
      <c r="G88" s="287"/>
      <c r="H88" s="265" t="s">
        <v>557</v>
      </c>
      <c r="I88" s="265" t="s">
        <v>537</v>
      </c>
      <c r="J88" s="265">
        <v>20</v>
      </c>
      <c r="K88" s="277"/>
    </row>
    <row r="89" spans="2:11" s="1" customFormat="1" ht="15" customHeight="1">
      <c r="B89" s="288"/>
      <c r="C89" s="265" t="s">
        <v>558</v>
      </c>
      <c r="D89" s="265"/>
      <c r="E89" s="265"/>
      <c r="F89" s="286" t="s">
        <v>541</v>
      </c>
      <c r="G89" s="287"/>
      <c r="H89" s="265" t="s">
        <v>559</v>
      </c>
      <c r="I89" s="265" t="s">
        <v>537</v>
      </c>
      <c r="J89" s="265">
        <v>20</v>
      </c>
      <c r="K89" s="277"/>
    </row>
    <row r="90" spans="2:11" s="1" customFormat="1" ht="15" customHeight="1">
      <c r="B90" s="288"/>
      <c r="C90" s="265" t="s">
        <v>560</v>
      </c>
      <c r="D90" s="265"/>
      <c r="E90" s="265"/>
      <c r="F90" s="286" t="s">
        <v>541</v>
      </c>
      <c r="G90" s="287"/>
      <c r="H90" s="265" t="s">
        <v>561</v>
      </c>
      <c r="I90" s="265" t="s">
        <v>537</v>
      </c>
      <c r="J90" s="265">
        <v>50</v>
      </c>
      <c r="K90" s="277"/>
    </row>
    <row r="91" spans="2:11" s="1" customFormat="1" ht="15" customHeight="1">
      <c r="B91" s="288"/>
      <c r="C91" s="265" t="s">
        <v>562</v>
      </c>
      <c r="D91" s="265"/>
      <c r="E91" s="265"/>
      <c r="F91" s="286" t="s">
        <v>541</v>
      </c>
      <c r="G91" s="287"/>
      <c r="H91" s="265" t="s">
        <v>562</v>
      </c>
      <c r="I91" s="265" t="s">
        <v>537</v>
      </c>
      <c r="J91" s="265">
        <v>50</v>
      </c>
      <c r="K91" s="277"/>
    </row>
    <row r="92" spans="2:11" s="1" customFormat="1" ht="15" customHeight="1">
      <c r="B92" s="288"/>
      <c r="C92" s="265" t="s">
        <v>563</v>
      </c>
      <c r="D92" s="265"/>
      <c r="E92" s="265"/>
      <c r="F92" s="286" t="s">
        <v>541</v>
      </c>
      <c r="G92" s="287"/>
      <c r="H92" s="265" t="s">
        <v>564</v>
      </c>
      <c r="I92" s="265" t="s">
        <v>537</v>
      </c>
      <c r="J92" s="265">
        <v>255</v>
      </c>
      <c r="K92" s="277"/>
    </row>
    <row r="93" spans="2:11" s="1" customFormat="1" ht="15" customHeight="1">
      <c r="B93" s="288"/>
      <c r="C93" s="265" t="s">
        <v>565</v>
      </c>
      <c r="D93" s="265"/>
      <c r="E93" s="265"/>
      <c r="F93" s="286" t="s">
        <v>535</v>
      </c>
      <c r="G93" s="287"/>
      <c r="H93" s="265" t="s">
        <v>566</v>
      </c>
      <c r="I93" s="265" t="s">
        <v>567</v>
      </c>
      <c r="J93" s="265"/>
      <c r="K93" s="277"/>
    </row>
    <row r="94" spans="2:11" s="1" customFormat="1" ht="15" customHeight="1">
      <c r="B94" s="288"/>
      <c r="C94" s="265" t="s">
        <v>568</v>
      </c>
      <c r="D94" s="265"/>
      <c r="E94" s="265"/>
      <c r="F94" s="286" t="s">
        <v>535</v>
      </c>
      <c r="G94" s="287"/>
      <c r="H94" s="265" t="s">
        <v>569</v>
      </c>
      <c r="I94" s="265" t="s">
        <v>570</v>
      </c>
      <c r="J94" s="265"/>
      <c r="K94" s="277"/>
    </row>
    <row r="95" spans="2:11" s="1" customFormat="1" ht="15" customHeight="1">
      <c r="B95" s="288"/>
      <c r="C95" s="265" t="s">
        <v>571</v>
      </c>
      <c r="D95" s="265"/>
      <c r="E95" s="265"/>
      <c r="F95" s="286" t="s">
        <v>535</v>
      </c>
      <c r="G95" s="287"/>
      <c r="H95" s="265" t="s">
        <v>571</v>
      </c>
      <c r="I95" s="265" t="s">
        <v>570</v>
      </c>
      <c r="J95" s="265"/>
      <c r="K95" s="277"/>
    </row>
    <row r="96" spans="2:11" s="1" customFormat="1" ht="15" customHeight="1">
      <c r="B96" s="288"/>
      <c r="C96" s="265" t="s">
        <v>40</v>
      </c>
      <c r="D96" s="265"/>
      <c r="E96" s="265"/>
      <c r="F96" s="286" t="s">
        <v>535</v>
      </c>
      <c r="G96" s="287"/>
      <c r="H96" s="265" t="s">
        <v>572</v>
      </c>
      <c r="I96" s="265" t="s">
        <v>570</v>
      </c>
      <c r="J96" s="265"/>
      <c r="K96" s="277"/>
    </row>
    <row r="97" spans="2:11" s="1" customFormat="1" ht="15" customHeight="1">
      <c r="B97" s="288"/>
      <c r="C97" s="265" t="s">
        <v>50</v>
      </c>
      <c r="D97" s="265"/>
      <c r="E97" s="265"/>
      <c r="F97" s="286" t="s">
        <v>535</v>
      </c>
      <c r="G97" s="287"/>
      <c r="H97" s="265" t="s">
        <v>573</v>
      </c>
      <c r="I97" s="265" t="s">
        <v>570</v>
      </c>
      <c r="J97" s="265"/>
      <c r="K97" s="277"/>
    </row>
    <row r="98" spans="2:11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pans="2:11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pans="2:11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pans="2:1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pans="2:11" s="1" customFormat="1" ht="45" customHeight="1">
      <c r="B102" s="276"/>
      <c r="C102" s="384" t="s">
        <v>574</v>
      </c>
      <c r="D102" s="384"/>
      <c r="E102" s="384"/>
      <c r="F102" s="384"/>
      <c r="G102" s="384"/>
      <c r="H102" s="384"/>
      <c r="I102" s="384"/>
      <c r="J102" s="384"/>
      <c r="K102" s="277"/>
    </row>
    <row r="103" spans="2:11" s="1" customFormat="1" ht="17.25" customHeight="1">
      <c r="B103" s="276"/>
      <c r="C103" s="278" t="s">
        <v>529</v>
      </c>
      <c r="D103" s="278"/>
      <c r="E103" s="278"/>
      <c r="F103" s="278" t="s">
        <v>530</v>
      </c>
      <c r="G103" s="279"/>
      <c r="H103" s="278" t="s">
        <v>56</v>
      </c>
      <c r="I103" s="278" t="s">
        <v>59</v>
      </c>
      <c r="J103" s="278" t="s">
        <v>531</v>
      </c>
      <c r="K103" s="277"/>
    </row>
    <row r="104" spans="2:11" s="1" customFormat="1" ht="17.25" customHeight="1">
      <c r="B104" s="276"/>
      <c r="C104" s="280" t="s">
        <v>532</v>
      </c>
      <c r="D104" s="280"/>
      <c r="E104" s="280"/>
      <c r="F104" s="281" t="s">
        <v>533</v>
      </c>
      <c r="G104" s="282"/>
      <c r="H104" s="280"/>
      <c r="I104" s="280"/>
      <c r="J104" s="280" t="s">
        <v>534</v>
      </c>
      <c r="K104" s="277"/>
    </row>
    <row r="105" spans="2:11" s="1" customFormat="1" ht="5.25" customHeight="1">
      <c r="B105" s="276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pans="2:11" s="1" customFormat="1" ht="15" customHeight="1">
      <c r="B106" s="276"/>
      <c r="C106" s="265" t="s">
        <v>55</v>
      </c>
      <c r="D106" s="285"/>
      <c r="E106" s="285"/>
      <c r="F106" s="286" t="s">
        <v>535</v>
      </c>
      <c r="G106" s="265"/>
      <c r="H106" s="265" t="s">
        <v>575</v>
      </c>
      <c r="I106" s="265" t="s">
        <v>537</v>
      </c>
      <c r="J106" s="265">
        <v>20</v>
      </c>
      <c r="K106" s="277"/>
    </row>
    <row r="107" spans="2:11" s="1" customFormat="1" ht="15" customHeight="1">
      <c r="B107" s="276"/>
      <c r="C107" s="265" t="s">
        <v>538</v>
      </c>
      <c r="D107" s="265"/>
      <c r="E107" s="265"/>
      <c r="F107" s="286" t="s">
        <v>535</v>
      </c>
      <c r="G107" s="265"/>
      <c r="H107" s="265" t="s">
        <v>575</v>
      </c>
      <c r="I107" s="265" t="s">
        <v>537</v>
      </c>
      <c r="J107" s="265">
        <v>120</v>
      </c>
      <c r="K107" s="277"/>
    </row>
    <row r="108" spans="2:11" s="1" customFormat="1" ht="15" customHeight="1">
      <c r="B108" s="288"/>
      <c r="C108" s="265" t="s">
        <v>540</v>
      </c>
      <c r="D108" s="265"/>
      <c r="E108" s="265"/>
      <c r="F108" s="286" t="s">
        <v>541</v>
      </c>
      <c r="G108" s="265"/>
      <c r="H108" s="265" t="s">
        <v>575</v>
      </c>
      <c r="I108" s="265" t="s">
        <v>537</v>
      </c>
      <c r="J108" s="265">
        <v>50</v>
      </c>
      <c r="K108" s="277"/>
    </row>
    <row r="109" spans="2:11" s="1" customFormat="1" ht="15" customHeight="1">
      <c r="B109" s="288"/>
      <c r="C109" s="265" t="s">
        <v>543</v>
      </c>
      <c r="D109" s="265"/>
      <c r="E109" s="265"/>
      <c r="F109" s="286" t="s">
        <v>535</v>
      </c>
      <c r="G109" s="265"/>
      <c r="H109" s="265" t="s">
        <v>575</v>
      </c>
      <c r="I109" s="265" t="s">
        <v>545</v>
      </c>
      <c r="J109" s="265"/>
      <c r="K109" s="277"/>
    </row>
    <row r="110" spans="2:11" s="1" customFormat="1" ht="15" customHeight="1">
      <c r="B110" s="288"/>
      <c r="C110" s="265" t="s">
        <v>554</v>
      </c>
      <c r="D110" s="265"/>
      <c r="E110" s="265"/>
      <c r="F110" s="286" t="s">
        <v>541</v>
      </c>
      <c r="G110" s="265"/>
      <c r="H110" s="265" t="s">
        <v>575</v>
      </c>
      <c r="I110" s="265" t="s">
        <v>537</v>
      </c>
      <c r="J110" s="265">
        <v>50</v>
      </c>
      <c r="K110" s="277"/>
    </row>
    <row r="111" spans="2:11" s="1" customFormat="1" ht="15" customHeight="1">
      <c r="B111" s="288"/>
      <c r="C111" s="265" t="s">
        <v>562</v>
      </c>
      <c r="D111" s="265"/>
      <c r="E111" s="265"/>
      <c r="F111" s="286" t="s">
        <v>541</v>
      </c>
      <c r="G111" s="265"/>
      <c r="H111" s="265" t="s">
        <v>575</v>
      </c>
      <c r="I111" s="265" t="s">
        <v>537</v>
      </c>
      <c r="J111" s="265">
        <v>50</v>
      </c>
      <c r="K111" s="277"/>
    </row>
    <row r="112" spans="2:11" s="1" customFormat="1" ht="15" customHeight="1">
      <c r="B112" s="288"/>
      <c r="C112" s="265" t="s">
        <v>560</v>
      </c>
      <c r="D112" s="265"/>
      <c r="E112" s="265"/>
      <c r="F112" s="286" t="s">
        <v>541</v>
      </c>
      <c r="G112" s="265"/>
      <c r="H112" s="265" t="s">
        <v>575</v>
      </c>
      <c r="I112" s="265" t="s">
        <v>537</v>
      </c>
      <c r="J112" s="265">
        <v>50</v>
      </c>
      <c r="K112" s="277"/>
    </row>
    <row r="113" spans="2:11" s="1" customFormat="1" ht="15" customHeight="1">
      <c r="B113" s="288"/>
      <c r="C113" s="265" t="s">
        <v>55</v>
      </c>
      <c r="D113" s="265"/>
      <c r="E113" s="265"/>
      <c r="F113" s="286" t="s">
        <v>535</v>
      </c>
      <c r="G113" s="265"/>
      <c r="H113" s="265" t="s">
        <v>576</v>
      </c>
      <c r="I113" s="265" t="s">
        <v>537</v>
      </c>
      <c r="J113" s="265">
        <v>20</v>
      </c>
      <c r="K113" s="277"/>
    </row>
    <row r="114" spans="2:11" s="1" customFormat="1" ht="15" customHeight="1">
      <c r="B114" s="288"/>
      <c r="C114" s="265" t="s">
        <v>577</v>
      </c>
      <c r="D114" s="265"/>
      <c r="E114" s="265"/>
      <c r="F114" s="286" t="s">
        <v>535</v>
      </c>
      <c r="G114" s="265"/>
      <c r="H114" s="265" t="s">
        <v>578</v>
      </c>
      <c r="I114" s="265" t="s">
        <v>537</v>
      </c>
      <c r="J114" s="265">
        <v>120</v>
      </c>
      <c r="K114" s="277"/>
    </row>
    <row r="115" spans="2:11" s="1" customFormat="1" ht="15" customHeight="1">
      <c r="B115" s="288"/>
      <c r="C115" s="265" t="s">
        <v>40</v>
      </c>
      <c r="D115" s="265"/>
      <c r="E115" s="265"/>
      <c r="F115" s="286" t="s">
        <v>535</v>
      </c>
      <c r="G115" s="265"/>
      <c r="H115" s="265" t="s">
        <v>579</v>
      </c>
      <c r="I115" s="265" t="s">
        <v>570</v>
      </c>
      <c r="J115" s="265"/>
      <c r="K115" s="277"/>
    </row>
    <row r="116" spans="2:11" s="1" customFormat="1" ht="15" customHeight="1">
      <c r="B116" s="288"/>
      <c r="C116" s="265" t="s">
        <v>50</v>
      </c>
      <c r="D116" s="265"/>
      <c r="E116" s="265"/>
      <c r="F116" s="286" t="s">
        <v>535</v>
      </c>
      <c r="G116" s="265"/>
      <c r="H116" s="265" t="s">
        <v>580</v>
      </c>
      <c r="I116" s="265" t="s">
        <v>570</v>
      </c>
      <c r="J116" s="265"/>
      <c r="K116" s="277"/>
    </row>
    <row r="117" spans="2:11" s="1" customFormat="1" ht="15" customHeight="1">
      <c r="B117" s="288"/>
      <c r="C117" s="265" t="s">
        <v>59</v>
      </c>
      <c r="D117" s="265"/>
      <c r="E117" s="265"/>
      <c r="F117" s="286" t="s">
        <v>535</v>
      </c>
      <c r="G117" s="265"/>
      <c r="H117" s="265" t="s">
        <v>581</v>
      </c>
      <c r="I117" s="265" t="s">
        <v>582</v>
      </c>
      <c r="J117" s="265"/>
      <c r="K117" s="277"/>
    </row>
    <row r="118" spans="2:11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pans="2:11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pans="2:11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pans="2:1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pans="2:11" s="1" customFormat="1" ht="45" customHeight="1">
      <c r="B122" s="304"/>
      <c r="C122" s="385" t="s">
        <v>583</v>
      </c>
      <c r="D122" s="385"/>
      <c r="E122" s="385"/>
      <c r="F122" s="385"/>
      <c r="G122" s="385"/>
      <c r="H122" s="385"/>
      <c r="I122" s="385"/>
      <c r="J122" s="385"/>
      <c r="K122" s="305"/>
    </row>
    <row r="123" spans="2:11" s="1" customFormat="1" ht="17.25" customHeight="1">
      <c r="B123" s="306"/>
      <c r="C123" s="278" t="s">
        <v>529</v>
      </c>
      <c r="D123" s="278"/>
      <c r="E123" s="278"/>
      <c r="F123" s="278" t="s">
        <v>530</v>
      </c>
      <c r="G123" s="279"/>
      <c r="H123" s="278" t="s">
        <v>56</v>
      </c>
      <c r="I123" s="278" t="s">
        <v>59</v>
      </c>
      <c r="J123" s="278" t="s">
        <v>531</v>
      </c>
      <c r="K123" s="307"/>
    </row>
    <row r="124" spans="2:11" s="1" customFormat="1" ht="17.25" customHeight="1">
      <c r="B124" s="306"/>
      <c r="C124" s="280" t="s">
        <v>532</v>
      </c>
      <c r="D124" s="280"/>
      <c r="E124" s="280"/>
      <c r="F124" s="281" t="s">
        <v>533</v>
      </c>
      <c r="G124" s="282"/>
      <c r="H124" s="280"/>
      <c r="I124" s="280"/>
      <c r="J124" s="280" t="s">
        <v>534</v>
      </c>
      <c r="K124" s="307"/>
    </row>
    <row r="125" spans="2:11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pans="2:11" s="1" customFormat="1" ht="15" customHeight="1">
      <c r="B126" s="308"/>
      <c r="C126" s="265" t="s">
        <v>538</v>
      </c>
      <c r="D126" s="285"/>
      <c r="E126" s="285"/>
      <c r="F126" s="286" t="s">
        <v>535</v>
      </c>
      <c r="G126" s="265"/>
      <c r="H126" s="265" t="s">
        <v>575</v>
      </c>
      <c r="I126" s="265" t="s">
        <v>537</v>
      </c>
      <c r="J126" s="265">
        <v>120</v>
      </c>
      <c r="K126" s="311"/>
    </row>
    <row r="127" spans="2:11" s="1" customFormat="1" ht="15" customHeight="1">
      <c r="B127" s="308"/>
      <c r="C127" s="265" t="s">
        <v>584</v>
      </c>
      <c r="D127" s="265"/>
      <c r="E127" s="265"/>
      <c r="F127" s="286" t="s">
        <v>535</v>
      </c>
      <c r="G127" s="265"/>
      <c r="H127" s="265" t="s">
        <v>585</v>
      </c>
      <c r="I127" s="265" t="s">
        <v>537</v>
      </c>
      <c r="J127" s="265" t="s">
        <v>586</v>
      </c>
      <c r="K127" s="311"/>
    </row>
    <row r="128" spans="2:11" s="1" customFormat="1" ht="15" customHeight="1">
      <c r="B128" s="308"/>
      <c r="C128" s="265" t="s">
        <v>483</v>
      </c>
      <c r="D128" s="265"/>
      <c r="E128" s="265"/>
      <c r="F128" s="286" t="s">
        <v>535</v>
      </c>
      <c r="G128" s="265"/>
      <c r="H128" s="265" t="s">
        <v>587</v>
      </c>
      <c r="I128" s="265" t="s">
        <v>537</v>
      </c>
      <c r="J128" s="265" t="s">
        <v>586</v>
      </c>
      <c r="K128" s="311"/>
    </row>
    <row r="129" spans="2:11" s="1" customFormat="1" ht="15" customHeight="1">
      <c r="B129" s="308"/>
      <c r="C129" s="265" t="s">
        <v>546</v>
      </c>
      <c r="D129" s="265"/>
      <c r="E129" s="265"/>
      <c r="F129" s="286" t="s">
        <v>541</v>
      </c>
      <c r="G129" s="265"/>
      <c r="H129" s="265" t="s">
        <v>547</v>
      </c>
      <c r="I129" s="265" t="s">
        <v>537</v>
      </c>
      <c r="J129" s="265">
        <v>15</v>
      </c>
      <c r="K129" s="311"/>
    </row>
    <row r="130" spans="2:11" s="1" customFormat="1" ht="15" customHeight="1">
      <c r="B130" s="308"/>
      <c r="C130" s="289" t="s">
        <v>548</v>
      </c>
      <c r="D130" s="289"/>
      <c r="E130" s="289"/>
      <c r="F130" s="290" t="s">
        <v>541</v>
      </c>
      <c r="G130" s="289"/>
      <c r="H130" s="289" t="s">
        <v>549</v>
      </c>
      <c r="I130" s="289" t="s">
        <v>537</v>
      </c>
      <c r="J130" s="289">
        <v>15</v>
      </c>
      <c r="K130" s="311"/>
    </row>
    <row r="131" spans="2:11" s="1" customFormat="1" ht="15" customHeight="1">
      <c r="B131" s="308"/>
      <c r="C131" s="289" t="s">
        <v>550</v>
      </c>
      <c r="D131" s="289"/>
      <c r="E131" s="289"/>
      <c r="F131" s="290" t="s">
        <v>541</v>
      </c>
      <c r="G131" s="289"/>
      <c r="H131" s="289" t="s">
        <v>551</v>
      </c>
      <c r="I131" s="289" t="s">
        <v>537</v>
      </c>
      <c r="J131" s="289">
        <v>20</v>
      </c>
      <c r="K131" s="311"/>
    </row>
    <row r="132" spans="2:11" s="1" customFormat="1" ht="15" customHeight="1">
      <c r="B132" s="308"/>
      <c r="C132" s="289" t="s">
        <v>552</v>
      </c>
      <c r="D132" s="289"/>
      <c r="E132" s="289"/>
      <c r="F132" s="290" t="s">
        <v>541</v>
      </c>
      <c r="G132" s="289"/>
      <c r="H132" s="289" t="s">
        <v>553</v>
      </c>
      <c r="I132" s="289" t="s">
        <v>537</v>
      </c>
      <c r="J132" s="289">
        <v>20</v>
      </c>
      <c r="K132" s="311"/>
    </row>
    <row r="133" spans="2:11" s="1" customFormat="1" ht="15" customHeight="1">
      <c r="B133" s="308"/>
      <c r="C133" s="265" t="s">
        <v>540</v>
      </c>
      <c r="D133" s="265"/>
      <c r="E133" s="265"/>
      <c r="F133" s="286" t="s">
        <v>541</v>
      </c>
      <c r="G133" s="265"/>
      <c r="H133" s="265" t="s">
        <v>575</v>
      </c>
      <c r="I133" s="265" t="s">
        <v>537</v>
      </c>
      <c r="J133" s="265">
        <v>50</v>
      </c>
      <c r="K133" s="311"/>
    </row>
    <row r="134" spans="2:11" s="1" customFormat="1" ht="15" customHeight="1">
      <c r="B134" s="308"/>
      <c r="C134" s="265" t="s">
        <v>554</v>
      </c>
      <c r="D134" s="265"/>
      <c r="E134" s="265"/>
      <c r="F134" s="286" t="s">
        <v>541</v>
      </c>
      <c r="G134" s="265"/>
      <c r="H134" s="265" t="s">
        <v>575</v>
      </c>
      <c r="I134" s="265" t="s">
        <v>537</v>
      </c>
      <c r="J134" s="265">
        <v>50</v>
      </c>
      <c r="K134" s="311"/>
    </row>
    <row r="135" spans="2:11" s="1" customFormat="1" ht="15" customHeight="1">
      <c r="B135" s="308"/>
      <c r="C135" s="265" t="s">
        <v>560</v>
      </c>
      <c r="D135" s="265"/>
      <c r="E135" s="265"/>
      <c r="F135" s="286" t="s">
        <v>541</v>
      </c>
      <c r="G135" s="265"/>
      <c r="H135" s="265" t="s">
        <v>575</v>
      </c>
      <c r="I135" s="265" t="s">
        <v>537</v>
      </c>
      <c r="J135" s="265">
        <v>50</v>
      </c>
      <c r="K135" s="311"/>
    </row>
    <row r="136" spans="2:11" s="1" customFormat="1" ht="15" customHeight="1">
      <c r="B136" s="308"/>
      <c r="C136" s="265" t="s">
        <v>562</v>
      </c>
      <c r="D136" s="265"/>
      <c r="E136" s="265"/>
      <c r="F136" s="286" t="s">
        <v>541</v>
      </c>
      <c r="G136" s="265"/>
      <c r="H136" s="265" t="s">
        <v>575</v>
      </c>
      <c r="I136" s="265" t="s">
        <v>537</v>
      </c>
      <c r="J136" s="265">
        <v>50</v>
      </c>
      <c r="K136" s="311"/>
    </row>
    <row r="137" spans="2:11" s="1" customFormat="1" ht="15" customHeight="1">
      <c r="B137" s="308"/>
      <c r="C137" s="265" t="s">
        <v>563</v>
      </c>
      <c r="D137" s="265"/>
      <c r="E137" s="265"/>
      <c r="F137" s="286" t="s">
        <v>541</v>
      </c>
      <c r="G137" s="265"/>
      <c r="H137" s="265" t="s">
        <v>588</v>
      </c>
      <c r="I137" s="265" t="s">
        <v>537</v>
      </c>
      <c r="J137" s="265">
        <v>255</v>
      </c>
      <c r="K137" s="311"/>
    </row>
    <row r="138" spans="2:11" s="1" customFormat="1" ht="15" customHeight="1">
      <c r="B138" s="308"/>
      <c r="C138" s="265" t="s">
        <v>565</v>
      </c>
      <c r="D138" s="265"/>
      <c r="E138" s="265"/>
      <c r="F138" s="286" t="s">
        <v>535</v>
      </c>
      <c r="G138" s="265"/>
      <c r="H138" s="265" t="s">
        <v>589</v>
      </c>
      <c r="I138" s="265" t="s">
        <v>567</v>
      </c>
      <c r="J138" s="265"/>
      <c r="K138" s="311"/>
    </row>
    <row r="139" spans="2:11" s="1" customFormat="1" ht="15" customHeight="1">
      <c r="B139" s="308"/>
      <c r="C139" s="265" t="s">
        <v>568</v>
      </c>
      <c r="D139" s="265"/>
      <c r="E139" s="265"/>
      <c r="F139" s="286" t="s">
        <v>535</v>
      </c>
      <c r="G139" s="265"/>
      <c r="H139" s="265" t="s">
        <v>590</v>
      </c>
      <c r="I139" s="265" t="s">
        <v>570</v>
      </c>
      <c r="J139" s="265"/>
      <c r="K139" s="311"/>
    </row>
    <row r="140" spans="2:11" s="1" customFormat="1" ht="15" customHeight="1">
      <c r="B140" s="308"/>
      <c r="C140" s="265" t="s">
        <v>571</v>
      </c>
      <c r="D140" s="265"/>
      <c r="E140" s="265"/>
      <c r="F140" s="286" t="s">
        <v>535</v>
      </c>
      <c r="G140" s="265"/>
      <c r="H140" s="265" t="s">
        <v>571</v>
      </c>
      <c r="I140" s="265" t="s">
        <v>570</v>
      </c>
      <c r="J140" s="265"/>
      <c r="K140" s="311"/>
    </row>
    <row r="141" spans="2:11" s="1" customFormat="1" ht="15" customHeight="1">
      <c r="B141" s="308"/>
      <c r="C141" s="265" t="s">
        <v>40</v>
      </c>
      <c r="D141" s="265"/>
      <c r="E141" s="265"/>
      <c r="F141" s="286" t="s">
        <v>535</v>
      </c>
      <c r="G141" s="265"/>
      <c r="H141" s="265" t="s">
        <v>591</v>
      </c>
      <c r="I141" s="265" t="s">
        <v>570</v>
      </c>
      <c r="J141" s="265"/>
      <c r="K141" s="311"/>
    </row>
    <row r="142" spans="2:11" s="1" customFormat="1" ht="15" customHeight="1">
      <c r="B142" s="308"/>
      <c r="C142" s="265" t="s">
        <v>592</v>
      </c>
      <c r="D142" s="265"/>
      <c r="E142" s="265"/>
      <c r="F142" s="286" t="s">
        <v>535</v>
      </c>
      <c r="G142" s="265"/>
      <c r="H142" s="265" t="s">
        <v>593</v>
      </c>
      <c r="I142" s="265" t="s">
        <v>570</v>
      </c>
      <c r="J142" s="265"/>
      <c r="K142" s="311"/>
    </row>
    <row r="143" spans="2:11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pans="2:11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pans="2:11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pans="2:11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pans="2:11" s="1" customFormat="1" ht="45" customHeight="1">
      <c r="B147" s="276"/>
      <c r="C147" s="384" t="s">
        <v>594</v>
      </c>
      <c r="D147" s="384"/>
      <c r="E147" s="384"/>
      <c r="F147" s="384"/>
      <c r="G147" s="384"/>
      <c r="H147" s="384"/>
      <c r="I147" s="384"/>
      <c r="J147" s="384"/>
      <c r="K147" s="277"/>
    </row>
    <row r="148" spans="2:11" s="1" customFormat="1" ht="17.25" customHeight="1">
      <c r="B148" s="276"/>
      <c r="C148" s="278" t="s">
        <v>529</v>
      </c>
      <c r="D148" s="278"/>
      <c r="E148" s="278"/>
      <c r="F148" s="278" t="s">
        <v>530</v>
      </c>
      <c r="G148" s="279"/>
      <c r="H148" s="278" t="s">
        <v>56</v>
      </c>
      <c r="I148" s="278" t="s">
        <v>59</v>
      </c>
      <c r="J148" s="278" t="s">
        <v>531</v>
      </c>
      <c r="K148" s="277"/>
    </row>
    <row r="149" spans="2:11" s="1" customFormat="1" ht="17.25" customHeight="1">
      <c r="B149" s="276"/>
      <c r="C149" s="280" t="s">
        <v>532</v>
      </c>
      <c r="D149" s="280"/>
      <c r="E149" s="280"/>
      <c r="F149" s="281" t="s">
        <v>533</v>
      </c>
      <c r="G149" s="282"/>
      <c r="H149" s="280"/>
      <c r="I149" s="280"/>
      <c r="J149" s="280" t="s">
        <v>534</v>
      </c>
      <c r="K149" s="277"/>
    </row>
    <row r="150" spans="2:11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pans="2:11" s="1" customFormat="1" ht="15" customHeight="1">
      <c r="B151" s="288"/>
      <c r="C151" s="315" t="s">
        <v>538</v>
      </c>
      <c r="D151" s="265"/>
      <c r="E151" s="265"/>
      <c r="F151" s="316" t="s">
        <v>535</v>
      </c>
      <c r="G151" s="265"/>
      <c r="H151" s="315" t="s">
        <v>575</v>
      </c>
      <c r="I151" s="315" t="s">
        <v>537</v>
      </c>
      <c r="J151" s="315">
        <v>120</v>
      </c>
      <c r="K151" s="311"/>
    </row>
    <row r="152" spans="2:11" s="1" customFormat="1" ht="15" customHeight="1">
      <c r="B152" s="288"/>
      <c r="C152" s="315" t="s">
        <v>584</v>
      </c>
      <c r="D152" s="265"/>
      <c r="E152" s="265"/>
      <c r="F152" s="316" t="s">
        <v>535</v>
      </c>
      <c r="G152" s="265"/>
      <c r="H152" s="315" t="s">
        <v>595</v>
      </c>
      <c r="I152" s="315" t="s">
        <v>537</v>
      </c>
      <c r="J152" s="315" t="s">
        <v>586</v>
      </c>
      <c r="K152" s="311"/>
    </row>
    <row r="153" spans="2:11" s="1" customFormat="1" ht="15" customHeight="1">
      <c r="B153" s="288"/>
      <c r="C153" s="315" t="s">
        <v>483</v>
      </c>
      <c r="D153" s="265"/>
      <c r="E153" s="265"/>
      <c r="F153" s="316" t="s">
        <v>535</v>
      </c>
      <c r="G153" s="265"/>
      <c r="H153" s="315" t="s">
        <v>596</v>
      </c>
      <c r="I153" s="315" t="s">
        <v>537</v>
      </c>
      <c r="J153" s="315" t="s">
        <v>586</v>
      </c>
      <c r="K153" s="311"/>
    </row>
    <row r="154" spans="2:11" s="1" customFormat="1" ht="15" customHeight="1">
      <c r="B154" s="288"/>
      <c r="C154" s="315" t="s">
        <v>540</v>
      </c>
      <c r="D154" s="265"/>
      <c r="E154" s="265"/>
      <c r="F154" s="316" t="s">
        <v>541</v>
      </c>
      <c r="G154" s="265"/>
      <c r="H154" s="315" t="s">
        <v>575</v>
      </c>
      <c r="I154" s="315" t="s">
        <v>537</v>
      </c>
      <c r="J154" s="315">
        <v>50</v>
      </c>
      <c r="K154" s="311"/>
    </row>
    <row r="155" spans="2:11" s="1" customFormat="1" ht="15" customHeight="1">
      <c r="B155" s="288"/>
      <c r="C155" s="315" t="s">
        <v>543</v>
      </c>
      <c r="D155" s="265"/>
      <c r="E155" s="265"/>
      <c r="F155" s="316" t="s">
        <v>535</v>
      </c>
      <c r="G155" s="265"/>
      <c r="H155" s="315" t="s">
        <v>575</v>
      </c>
      <c r="I155" s="315" t="s">
        <v>545</v>
      </c>
      <c r="J155" s="315"/>
      <c r="K155" s="311"/>
    </row>
    <row r="156" spans="2:11" s="1" customFormat="1" ht="15" customHeight="1">
      <c r="B156" s="288"/>
      <c r="C156" s="315" t="s">
        <v>554</v>
      </c>
      <c r="D156" s="265"/>
      <c r="E156" s="265"/>
      <c r="F156" s="316" t="s">
        <v>541</v>
      </c>
      <c r="G156" s="265"/>
      <c r="H156" s="315" t="s">
        <v>575</v>
      </c>
      <c r="I156" s="315" t="s">
        <v>537</v>
      </c>
      <c r="J156" s="315">
        <v>50</v>
      </c>
      <c r="K156" s="311"/>
    </row>
    <row r="157" spans="2:11" s="1" customFormat="1" ht="15" customHeight="1">
      <c r="B157" s="288"/>
      <c r="C157" s="315" t="s">
        <v>562</v>
      </c>
      <c r="D157" s="265"/>
      <c r="E157" s="265"/>
      <c r="F157" s="316" t="s">
        <v>541</v>
      </c>
      <c r="G157" s="265"/>
      <c r="H157" s="315" t="s">
        <v>575</v>
      </c>
      <c r="I157" s="315" t="s">
        <v>537</v>
      </c>
      <c r="J157" s="315">
        <v>50</v>
      </c>
      <c r="K157" s="311"/>
    </row>
    <row r="158" spans="2:11" s="1" customFormat="1" ht="15" customHeight="1">
      <c r="B158" s="288"/>
      <c r="C158" s="315" t="s">
        <v>560</v>
      </c>
      <c r="D158" s="265"/>
      <c r="E158" s="265"/>
      <c r="F158" s="316" t="s">
        <v>541</v>
      </c>
      <c r="G158" s="265"/>
      <c r="H158" s="315" t="s">
        <v>575</v>
      </c>
      <c r="I158" s="315" t="s">
        <v>537</v>
      </c>
      <c r="J158" s="315">
        <v>50</v>
      </c>
      <c r="K158" s="311"/>
    </row>
    <row r="159" spans="2:11" s="1" customFormat="1" ht="15" customHeight="1">
      <c r="B159" s="288"/>
      <c r="C159" s="315" t="s">
        <v>93</v>
      </c>
      <c r="D159" s="265"/>
      <c r="E159" s="265"/>
      <c r="F159" s="316" t="s">
        <v>535</v>
      </c>
      <c r="G159" s="265"/>
      <c r="H159" s="315" t="s">
        <v>597</v>
      </c>
      <c r="I159" s="315" t="s">
        <v>537</v>
      </c>
      <c r="J159" s="315" t="s">
        <v>598</v>
      </c>
      <c r="K159" s="311"/>
    </row>
    <row r="160" spans="2:11" s="1" customFormat="1" ht="15" customHeight="1">
      <c r="B160" s="288"/>
      <c r="C160" s="315" t="s">
        <v>599</v>
      </c>
      <c r="D160" s="265"/>
      <c r="E160" s="265"/>
      <c r="F160" s="316" t="s">
        <v>535</v>
      </c>
      <c r="G160" s="265"/>
      <c r="H160" s="315" t="s">
        <v>600</v>
      </c>
      <c r="I160" s="315" t="s">
        <v>570</v>
      </c>
      <c r="J160" s="315"/>
      <c r="K160" s="311"/>
    </row>
    <row r="161" spans="2:1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pans="2:11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pans="2:11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pans="2:11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pans="2:11" s="1" customFormat="1" ht="45" customHeight="1">
      <c r="B165" s="257"/>
      <c r="C165" s="385" t="s">
        <v>601</v>
      </c>
      <c r="D165" s="385"/>
      <c r="E165" s="385"/>
      <c r="F165" s="385"/>
      <c r="G165" s="385"/>
      <c r="H165" s="385"/>
      <c r="I165" s="385"/>
      <c r="J165" s="385"/>
      <c r="K165" s="258"/>
    </row>
    <row r="166" spans="2:11" s="1" customFormat="1" ht="17.25" customHeight="1">
      <c r="B166" s="257"/>
      <c r="C166" s="278" t="s">
        <v>529</v>
      </c>
      <c r="D166" s="278"/>
      <c r="E166" s="278"/>
      <c r="F166" s="278" t="s">
        <v>530</v>
      </c>
      <c r="G166" s="320"/>
      <c r="H166" s="321" t="s">
        <v>56</v>
      </c>
      <c r="I166" s="321" t="s">
        <v>59</v>
      </c>
      <c r="J166" s="278" t="s">
        <v>531</v>
      </c>
      <c r="K166" s="258"/>
    </row>
    <row r="167" spans="2:11" s="1" customFormat="1" ht="17.25" customHeight="1">
      <c r="B167" s="259"/>
      <c r="C167" s="280" t="s">
        <v>532</v>
      </c>
      <c r="D167" s="280"/>
      <c r="E167" s="280"/>
      <c r="F167" s="281" t="s">
        <v>533</v>
      </c>
      <c r="G167" s="322"/>
      <c r="H167" s="323"/>
      <c r="I167" s="323"/>
      <c r="J167" s="280" t="s">
        <v>534</v>
      </c>
      <c r="K167" s="260"/>
    </row>
    <row r="168" spans="2:11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pans="2:11" s="1" customFormat="1" ht="15" customHeight="1">
      <c r="B169" s="288"/>
      <c r="C169" s="265" t="s">
        <v>538</v>
      </c>
      <c r="D169" s="265"/>
      <c r="E169" s="265"/>
      <c r="F169" s="286" t="s">
        <v>535</v>
      </c>
      <c r="G169" s="265"/>
      <c r="H169" s="265" t="s">
        <v>575</v>
      </c>
      <c r="I169" s="265" t="s">
        <v>537</v>
      </c>
      <c r="J169" s="265">
        <v>120</v>
      </c>
      <c r="K169" s="311"/>
    </row>
    <row r="170" spans="2:11" s="1" customFormat="1" ht="15" customHeight="1">
      <c r="B170" s="288"/>
      <c r="C170" s="265" t="s">
        <v>584</v>
      </c>
      <c r="D170" s="265"/>
      <c r="E170" s="265"/>
      <c r="F170" s="286" t="s">
        <v>535</v>
      </c>
      <c r="G170" s="265"/>
      <c r="H170" s="265" t="s">
        <v>585</v>
      </c>
      <c r="I170" s="265" t="s">
        <v>537</v>
      </c>
      <c r="J170" s="265" t="s">
        <v>586</v>
      </c>
      <c r="K170" s="311"/>
    </row>
    <row r="171" spans="2:11" s="1" customFormat="1" ht="15" customHeight="1">
      <c r="B171" s="288"/>
      <c r="C171" s="265" t="s">
        <v>483</v>
      </c>
      <c r="D171" s="265"/>
      <c r="E171" s="265"/>
      <c r="F171" s="286" t="s">
        <v>535</v>
      </c>
      <c r="G171" s="265"/>
      <c r="H171" s="265" t="s">
        <v>602</v>
      </c>
      <c r="I171" s="265" t="s">
        <v>537</v>
      </c>
      <c r="J171" s="265" t="s">
        <v>586</v>
      </c>
      <c r="K171" s="311"/>
    </row>
    <row r="172" spans="2:11" s="1" customFormat="1" ht="15" customHeight="1">
      <c r="B172" s="288"/>
      <c r="C172" s="265" t="s">
        <v>540</v>
      </c>
      <c r="D172" s="265"/>
      <c r="E172" s="265"/>
      <c r="F172" s="286" t="s">
        <v>541</v>
      </c>
      <c r="G172" s="265"/>
      <c r="H172" s="265" t="s">
        <v>602</v>
      </c>
      <c r="I172" s="265" t="s">
        <v>537</v>
      </c>
      <c r="J172" s="265">
        <v>50</v>
      </c>
      <c r="K172" s="311"/>
    </row>
    <row r="173" spans="2:11" s="1" customFormat="1" ht="15" customHeight="1">
      <c r="B173" s="288"/>
      <c r="C173" s="265" t="s">
        <v>543</v>
      </c>
      <c r="D173" s="265"/>
      <c r="E173" s="265"/>
      <c r="F173" s="286" t="s">
        <v>535</v>
      </c>
      <c r="G173" s="265"/>
      <c r="H173" s="265" t="s">
        <v>602</v>
      </c>
      <c r="I173" s="265" t="s">
        <v>545</v>
      </c>
      <c r="J173" s="265"/>
      <c r="K173" s="311"/>
    </row>
    <row r="174" spans="2:11" s="1" customFormat="1" ht="15" customHeight="1">
      <c r="B174" s="288"/>
      <c r="C174" s="265" t="s">
        <v>554</v>
      </c>
      <c r="D174" s="265"/>
      <c r="E174" s="265"/>
      <c r="F174" s="286" t="s">
        <v>541</v>
      </c>
      <c r="G174" s="265"/>
      <c r="H174" s="265" t="s">
        <v>602</v>
      </c>
      <c r="I174" s="265" t="s">
        <v>537</v>
      </c>
      <c r="J174" s="265">
        <v>50</v>
      </c>
      <c r="K174" s="311"/>
    </row>
    <row r="175" spans="2:11" s="1" customFormat="1" ht="15" customHeight="1">
      <c r="B175" s="288"/>
      <c r="C175" s="265" t="s">
        <v>562</v>
      </c>
      <c r="D175" s="265"/>
      <c r="E175" s="265"/>
      <c r="F175" s="286" t="s">
        <v>541</v>
      </c>
      <c r="G175" s="265"/>
      <c r="H175" s="265" t="s">
        <v>602</v>
      </c>
      <c r="I175" s="265" t="s">
        <v>537</v>
      </c>
      <c r="J175" s="265">
        <v>50</v>
      </c>
      <c r="K175" s="311"/>
    </row>
    <row r="176" spans="2:11" s="1" customFormat="1" ht="15" customHeight="1">
      <c r="B176" s="288"/>
      <c r="C176" s="265" t="s">
        <v>560</v>
      </c>
      <c r="D176" s="265"/>
      <c r="E176" s="265"/>
      <c r="F176" s="286" t="s">
        <v>541</v>
      </c>
      <c r="G176" s="265"/>
      <c r="H176" s="265" t="s">
        <v>602</v>
      </c>
      <c r="I176" s="265" t="s">
        <v>537</v>
      </c>
      <c r="J176" s="265">
        <v>50</v>
      </c>
      <c r="K176" s="311"/>
    </row>
    <row r="177" spans="2:11" s="1" customFormat="1" ht="15" customHeight="1">
      <c r="B177" s="288"/>
      <c r="C177" s="265" t="s">
        <v>104</v>
      </c>
      <c r="D177" s="265"/>
      <c r="E177" s="265"/>
      <c r="F177" s="286" t="s">
        <v>535</v>
      </c>
      <c r="G177" s="265"/>
      <c r="H177" s="265" t="s">
        <v>603</v>
      </c>
      <c r="I177" s="265" t="s">
        <v>604</v>
      </c>
      <c r="J177" s="265"/>
      <c r="K177" s="311"/>
    </row>
    <row r="178" spans="2:11" s="1" customFormat="1" ht="15" customHeight="1">
      <c r="B178" s="288"/>
      <c r="C178" s="265" t="s">
        <v>59</v>
      </c>
      <c r="D178" s="265"/>
      <c r="E178" s="265"/>
      <c r="F178" s="286" t="s">
        <v>535</v>
      </c>
      <c r="G178" s="265"/>
      <c r="H178" s="265" t="s">
        <v>605</v>
      </c>
      <c r="I178" s="265" t="s">
        <v>606</v>
      </c>
      <c r="J178" s="265">
        <v>1</v>
      </c>
      <c r="K178" s="311"/>
    </row>
    <row r="179" spans="2:11" s="1" customFormat="1" ht="15" customHeight="1">
      <c r="B179" s="288"/>
      <c r="C179" s="265" t="s">
        <v>55</v>
      </c>
      <c r="D179" s="265"/>
      <c r="E179" s="265"/>
      <c r="F179" s="286" t="s">
        <v>535</v>
      </c>
      <c r="G179" s="265"/>
      <c r="H179" s="265" t="s">
        <v>607</v>
      </c>
      <c r="I179" s="265" t="s">
        <v>537</v>
      </c>
      <c r="J179" s="265">
        <v>20</v>
      </c>
      <c r="K179" s="311"/>
    </row>
    <row r="180" spans="2:11" s="1" customFormat="1" ht="15" customHeight="1">
      <c r="B180" s="288"/>
      <c r="C180" s="265" t="s">
        <v>56</v>
      </c>
      <c r="D180" s="265"/>
      <c r="E180" s="265"/>
      <c r="F180" s="286" t="s">
        <v>535</v>
      </c>
      <c r="G180" s="265"/>
      <c r="H180" s="265" t="s">
        <v>608</v>
      </c>
      <c r="I180" s="265" t="s">
        <v>537</v>
      </c>
      <c r="J180" s="265">
        <v>255</v>
      </c>
      <c r="K180" s="311"/>
    </row>
    <row r="181" spans="2:11" s="1" customFormat="1" ht="15" customHeight="1">
      <c r="B181" s="288"/>
      <c r="C181" s="265" t="s">
        <v>105</v>
      </c>
      <c r="D181" s="265"/>
      <c r="E181" s="265"/>
      <c r="F181" s="286" t="s">
        <v>535</v>
      </c>
      <c r="G181" s="265"/>
      <c r="H181" s="265" t="s">
        <v>499</v>
      </c>
      <c r="I181" s="265" t="s">
        <v>537</v>
      </c>
      <c r="J181" s="265">
        <v>10</v>
      </c>
      <c r="K181" s="311"/>
    </row>
    <row r="182" spans="2:11" s="1" customFormat="1" ht="15" customHeight="1">
      <c r="B182" s="288"/>
      <c r="C182" s="265" t="s">
        <v>106</v>
      </c>
      <c r="D182" s="265"/>
      <c r="E182" s="265"/>
      <c r="F182" s="286" t="s">
        <v>535</v>
      </c>
      <c r="G182" s="265"/>
      <c r="H182" s="265" t="s">
        <v>609</v>
      </c>
      <c r="I182" s="265" t="s">
        <v>570</v>
      </c>
      <c r="J182" s="265"/>
      <c r="K182" s="311"/>
    </row>
    <row r="183" spans="2:11" s="1" customFormat="1" ht="15" customHeight="1">
      <c r="B183" s="288"/>
      <c r="C183" s="265" t="s">
        <v>610</v>
      </c>
      <c r="D183" s="265"/>
      <c r="E183" s="265"/>
      <c r="F183" s="286" t="s">
        <v>535</v>
      </c>
      <c r="G183" s="265"/>
      <c r="H183" s="265" t="s">
        <v>611</v>
      </c>
      <c r="I183" s="265" t="s">
        <v>570</v>
      </c>
      <c r="J183" s="265"/>
      <c r="K183" s="311"/>
    </row>
    <row r="184" spans="2:11" s="1" customFormat="1" ht="15" customHeight="1">
      <c r="B184" s="288"/>
      <c r="C184" s="265" t="s">
        <v>599</v>
      </c>
      <c r="D184" s="265"/>
      <c r="E184" s="265"/>
      <c r="F184" s="286" t="s">
        <v>535</v>
      </c>
      <c r="G184" s="265"/>
      <c r="H184" s="265" t="s">
        <v>612</v>
      </c>
      <c r="I184" s="265" t="s">
        <v>570</v>
      </c>
      <c r="J184" s="265"/>
      <c r="K184" s="311"/>
    </row>
    <row r="185" spans="2:11" s="1" customFormat="1" ht="15" customHeight="1">
      <c r="B185" s="288"/>
      <c r="C185" s="265" t="s">
        <v>108</v>
      </c>
      <c r="D185" s="265"/>
      <c r="E185" s="265"/>
      <c r="F185" s="286" t="s">
        <v>541</v>
      </c>
      <c r="G185" s="265"/>
      <c r="H185" s="265" t="s">
        <v>613</v>
      </c>
      <c r="I185" s="265" t="s">
        <v>537</v>
      </c>
      <c r="J185" s="265">
        <v>50</v>
      </c>
      <c r="K185" s="311"/>
    </row>
    <row r="186" spans="2:11" s="1" customFormat="1" ht="15" customHeight="1">
      <c r="B186" s="288"/>
      <c r="C186" s="265" t="s">
        <v>614</v>
      </c>
      <c r="D186" s="265"/>
      <c r="E186" s="265"/>
      <c r="F186" s="286" t="s">
        <v>541</v>
      </c>
      <c r="G186" s="265"/>
      <c r="H186" s="265" t="s">
        <v>615</v>
      </c>
      <c r="I186" s="265" t="s">
        <v>616</v>
      </c>
      <c r="J186" s="265"/>
      <c r="K186" s="311"/>
    </row>
    <row r="187" spans="2:11" s="1" customFormat="1" ht="15" customHeight="1">
      <c r="B187" s="288"/>
      <c r="C187" s="265" t="s">
        <v>617</v>
      </c>
      <c r="D187" s="265"/>
      <c r="E187" s="265"/>
      <c r="F187" s="286" t="s">
        <v>541</v>
      </c>
      <c r="G187" s="265"/>
      <c r="H187" s="265" t="s">
        <v>618</v>
      </c>
      <c r="I187" s="265" t="s">
        <v>616</v>
      </c>
      <c r="J187" s="265"/>
      <c r="K187" s="311"/>
    </row>
    <row r="188" spans="2:11" s="1" customFormat="1" ht="15" customHeight="1">
      <c r="B188" s="288"/>
      <c r="C188" s="265" t="s">
        <v>619</v>
      </c>
      <c r="D188" s="265"/>
      <c r="E188" s="265"/>
      <c r="F188" s="286" t="s">
        <v>541</v>
      </c>
      <c r="G188" s="265"/>
      <c r="H188" s="265" t="s">
        <v>620</v>
      </c>
      <c r="I188" s="265" t="s">
        <v>616</v>
      </c>
      <c r="J188" s="265"/>
      <c r="K188" s="311"/>
    </row>
    <row r="189" spans="2:11" s="1" customFormat="1" ht="15" customHeight="1">
      <c r="B189" s="288"/>
      <c r="C189" s="324" t="s">
        <v>621</v>
      </c>
      <c r="D189" s="265"/>
      <c r="E189" s="265"/>
      <c r="F189" s="286" t="s">
        <v>541</v>
      </c>
      <c r="G189" s="265"/>
      <c r="H189" s="265" t="s">
        <v>622</v>
      </c>
      <c r="I189" s="265" t="s">
        <v>623</v>
      </c>
      <c r="J189" s="325" t="s">
        <v>624</v>
      </c>
      <c r="K189" s="311"/>
    </row>
    <row r="190" spans="2:11" s="1" customFormat="1" ht="15" customHeight="1">
      <c r="B190" s="288"/>
      <c r="C190" s="324" t="s">
        <v>44</v>
      </c>
      <c r="D190" s="265"/>
      <c r="E190" s="265"/>
      <c r="F190" s="286" t="s">
        <v>535</v>
      </c>
      <c r="G190" s="265"/>
      <c r="H190" s="262" t="s">
        <v>625</v>
      </c>
      <c r="I190" s="265" t="s">
        <v>626</v>
      </c>
      <c r="J190" s="265"/>
      <c r="K190" s="311"/>
    </row>
    <row r="191" spans="2:11" s="1" customFormat="1" ht="15" customHeight="1">
      <c r="B191" s="288"/>
      <c r="C191" s="324" t="s">
        <v>627</v>
      </c>
      <c r="D191" s="265"/>
      <c r="E191" s="265"/>
      <c r="F191" s="286" t="s">
        <v>535</v>
      </c>
      <c r="G191" s="265"/>
      <c r="H191" s="265" t="s">
        <v>628</v>
      </c>
      <c r="I191" s="265" t="s">
        <v>570</v>
      </c>
      <c r="J191" s="265"/>
      <c r="K191" s="311"/>
    </row>
    <row r="192" spans="2:11" s="1" customFormat="1" ht="15" customHeight="1">
      <c r="B192" s="288"/>
      <c r="C192" s="324" t="s">
        <v>629</v>
      </c>
      <c r="D192" s="265"/>
      <c r="E192" s="265"/>
      <c r="F192" s="286" t="s">
        <v>535</v>
      </c>
      <c r="G192" s="265"/>
      <c r="H192" s="265" t="s">
        <v>630</v>
      </c>
      <c r="I192" s="265" t="s">
        <v>570</v>
      </c>
      <c r="J192" s="265"/>
      <c r="K192" s="311"/>
    </row>
    <row r="193" spans="2:11" s="1" customFormat="1" ht="15" customHeight="1">
      <c r="B193" s="288"/>
      <c r="C193" s="324" t="s">
        <v>631</v>
      </c>
      <c r="D193" s="265"/>
      <c r="E193" s="265"/>
      <c r="F193" s="286" t="s">
        <v>541</v>
      </c>
      <c r="G193" s="265"/>
      <c r="H193" s="265" t="s">
        <v>632</v>
      </c>
      <c r="I193" s="265" t="s">
        <v>570</v>
      </c>
      <c r="J193" s="265"/>
      <c r="K193" s="311"/>
    </row>
    <row r="194" spans="2:11" s="1" customFormat="1" ht="15" customHeight="1">
      <c r="B194" s="317"/>
      <c r="C194" s="326"/>
      <c r="D194" s="297"/>
      <c r="E194" s="297"/>
      <c r="F194" s="297"/>
      <c r="G194" s="297"/>
      <c r="H194" s="297"/>
      <c r="I194" s="297"/>
      <c r="J194" s="297"/>
      <c r="K194" s="318"/>
    </row>
    <row r="195" spans="2:11" s="1" customFormat="1" ht="18.75" customHeight="1">
      <c r="B195" s="299"/>
      <c r="C195" s="309"/>
      <c r="D195" s="309"/>
      <c r="E195" s="309"/>
      <c r="F195" s="319"/>
      <c r="G195" s="309"/>
      <c r="H195" s="309"/>
      <c r="I195" s="309"/>
      <c r="J195" s="309"/>
      <c r="K195" s="299"/>
    </row>
    <row r="196" spans="2:11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pans="2:11" s="1" customFormat="1" ht="18.75" customHeight="1"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</row>
    <row r="198" spans="2:11" s="1" customFormat="1" ht="13.5">
      <c r="B198" s="254"/>
      <c r="C198" s="255"/>
      <c r="D198" s="255"/>
      <c r="E198" s="255"/>
      <c r="F198" s="255"/>
      <c r="G198" s="255"/>
      <c r="H198" s="255"/>
      <c r="I198" s="255"/>
      <c r="J198" s="255"/>
      <c r="K198" s="256"/>
    </row>
    <row r="199" spans="2:11" s="1" customFormat="1" ht="21">
      <c r="B199" s="257"/>
      <c r="C199" s="385" t="s">
        <v>633</v>
      </c>
      <c r="D199" s="385"/>
      <c r="E199" s="385"/>
      <c r="F199" s="385"/>
      <c r="G199" s="385"/>
      <c r="H199" s="385"/>
      <c r="I199" s="385"/>
      <c r="J199" s="385"/>
      <c r="K199" s="258"/>
    </row>
    <row r="200" spans="2:11" s="1" customFormat="1" ht="25.5" customHeight="1">
      <c r="B200" s="257"/>
      <c r="C200" s="327" t="s">
        <v>634</v>
      </c>
      <c r="D200" s="327"/>
      <c r="E200" s="327"/>
      <c r="F200" s="327" t="s">
        <v>635</v>
      </c>
      <c r="G200" s="328"/>
      <c r="H200" s="386" t="s">
        <v>636</v>
      </c>
      <c r="I200" s="386"/>
      <c r="J200" s="386"/>
      <c r="K200" s="258"/>
    </row>
    <row r="201" spans="2:11" s="1" customFormat="1" ht="5.25" customHeight="1">
      <c r="B201" s="288"/>
      <c r="C201" s="283"/>
      <c r="D201" s="283"/>
      <c r="E201" s="283"/>
      <c r="F201" s="283"/>
      <c r="G201" s="309"/>
      <c r="H201" s="283"/>
      <c r="I201" s="283"/>
      <c r="J201" s="283"/>
      <c r="K201" s="311"/>
    </row>
    <row r="202" spans="2:11" s="1" customFormat="1" ht="15" customHeight="1">
      <c r="B202" s="288"/>
      <c r="C202" s="265" t="s">
        <v>626</v>
      </c>
      <c r="D202" s="265"/>
      <c r="E202" s="265"/>
      <c r="F202" s="286" t="s">
        <v>45</v>
      </c>
      <c r="G202" s="265"/>
      <c r="H202" s="387" t="s">
        <v>637</v>
      </c>
      <c r="I202" s="387"/>
      <c r="J202" s="387"/>
      <c r="K202" s="311"/>
    </row>
    <row r="203" spans="2:11" s="1" customFormat="1" ht="15" customHeight="1">
      <c r="B203" s="288"/>
      <c r="C203" s="265"/>
      <c r="D203" s="265"/>
      <c r="E203" s="265"/>
      <c r="F203" s="286" t="s">
        <v>46</v>
      </c>
      <c r="G203" s="265"/>
      <c r="H203" s="387" t="s">
        <v>638</v>
      </c>
      <c r="I203" s="387"/>
      <c r="J203" s="387"/>
      <c r="K203" s="311"/>
    </row>
    <row r="204" spans="2:11" s="1" customFormat="1" ht="15" customHeight="1">
      <c r="B204" s="288"/>
      <c r="C204" s="265"/>
      <c r="D204" s="265"/>
      <c r="E204" s="265"/>
      <c r="F204" s="286" t="s">
        <v>49</v>
      </c>
      <c r="G204" s="265"/>
      <c r="H204" s="387" t="s">
        <v>639</v>
      </c>
      <c r="I204" s="387"/>
      <c r="J204" s="387"/>
      <c r="K204" s="311"/>
    </row>
    <row r="205" spans="2:11" s="1" customFormat="1" ht="15" customHeight="1">
      <c r="B205" s="288"/>
      <c r="C205" s="265"/>
      <c r="D205" s="265"/>
      <c r="E205" s="265"/>
      <c r="F205" s="286" t="s">
        <v>47</v>
      </c>
      <c r="G205" s="265"/>
      <c r="H205" s="387" t="s">
        <v>640</v>
      </c>
      <c r="I205" s="387"/>
      <c r="J205" s="387"/>
      <c r="K205" s="311"/>
    </row>
    <row r="206" spans="2:11" s="1" customFormat="1" ht="15" customHeight="1">
      <c r="B206" s="288"/>
      <c r="C206" s="265"/>
      <c r="D206" s="265"/>
      <c r="E206" s="265"/>
      <c r="F206" s="286" t="s">
        <v>48</v>
      </c>
      <c r="G206" s="265"/>
      <c r="H206" s="387" t="s">
        <v>641</v>
      </c>
      <c r="I206" s="387"/>
      <c r="J206" s="387"/>
      <c r="K206" s="311"/>
    </row>
    <row r="207" spans="2:11" s="1" customFormat="1" ht="15" customHeight="1">
      <c r="B207" s="288"/>
      <c r="C207" s="265"/>
      <c r="D207" s="265"/>
      <c r="E207" s="265"/>
      <c r="F207" s="286"/>
      <c r="G207" s="265"/>
      <c r="H207" s="265"/>
      <c r="I207" s="265"/>
      <c r="J207" s="265"/>
      <c r="K207" s="311"/>
    </row>
    <row r="208" spans="2:11" s="1" customFormat="1" ht="15" customHeight="1">
      <c r="B208" s="288"/>
      <c r="C208" s="265" t="s">
        <v>582</v>
      </c>
      <c r="D208" s="265"/>
      <c r="E208" s="265"/>
      <c r="F208" s="286" t="s">
        <v>81</v>
      </c>
      <c r="G208" s="265"/>
      <c r="H208" s="387" t="s">
        <v>642</v>
      </c>
      <c r="I208" s="387"/>
      <c r="J208" s="387"/>
      <c r="K208" s="311"/>
    </row>
    <row r="209" spans="2:11" s="1" customFormat="1" ht="15" customHeight="1">
      <c r="B209" s="288"/>
      <c r="C209" s="265"/>
      <c r="D209" s="265"/>
      <c r="E209" s="265"/>
      <c r="F209" s="286" t="s">
        <v>480</v>
      </c>
      <c r="G209" s="265"/>
      <c r="H209" s="387" t="s">
        <v>481</v>
      </c>
      <c r="I209" s="387"/>
      <c r="J209" s="387"/>
      <c r="K209" s="311"/>
    </row>
    <row r="210" spans="2:11" s="1" customFormat="1" ht="15" customHeight="1">
      <c r="B210" s="288"/>
      <c r="C210" s="265"/>
      <c r="D210" s="265"/>
      <c r="E210" s="265"/>
      <c r="F210" s="286" t="s">
        <v>478</v>
      </c>
      <c r="G210" s="265"/>
      <c r="H210" s="387" t="s">
        <v>643</v>
      </c>
      <c r="I210" s="387"/>
      <c r="J210" s="387"/>
      <c r="K210" s="311"/>
    </row>
    <row r="211" spans="2:11" s="1" customFormat="1" ht="15" customHeight="1">
      <c r="B211" s="329"/>
      <c r="C211" s="265"/>
      <c r="D211" s="265"/>
      <c r="E211" s="265"/>
      <c r="F211" s="286" t="s">
        <v>87</v>
      </c>
      <c r="G211" s="324"/>
      <c r="H211" s="388" t="s">
        <v>86</v>
      </c>
      <c r="I211" s="388"/>
      <c r="J211" s="388"/>
      <c r="K211" s="330"/>
    </row>
    <row r="212" spans="2:11" s="1" customFormat="1" ht="15" customHeight="1">
      <c r="B212" s="329"/>
      <c r="C212" s="265"/>
      <c r="D212" s="265"/>
      <c r="E212" s="265"/>
      <c r="F212" s="286" t="s">
        <v>386</v>
      </c>
      <c r="G212" s="324"/>
      <c r="H212" s="388" t="s">
        <v>447</v>
      </c>
      <c r="I212" s="388"/>
      <c r="J212" s="388"/>
      <c r="K212" s="330"/>
    </row>
    <row r="213" spans="2:11" s="1" customFormat="1" ht="15" customHeight="1">
      <c r="B213" s="329"/>
      <c r="C213" s="265"/>
      <c r="D213" s="265"/>
      <c r="E213" s="265"/>
      <c r="F213" s="286"/>
      <c r="G213" s="324"/>
      <c r="H213" s="315"/>
      <c r="I213" s="315"/>
      <c r="J213" s="315"/>
      <c r="K213" s="330"/>
    </row>
    <row r="214" spans="2:11" s="1" customFormat="1" ht="15" customHeight="1">
      <c r="B214" s="329"/>
      <c r="C214" s="265" t="s">
        <v>606</v>
      </c>
      <c r="D214" s="265"/>
      <c r="E214" s="265"/>
      <c r="F214" s="286">
        <v>1</v>
      </c>
      <c r="G214" s="324"/>
      <c r="H214" s="388" t="s">
        <v>644</v>
      </c>
      <c r="I214" s="388"/>
      <c r="J214" s="388"/>
      <c r="K214" s="330"/>
    </row>
    <row r="215" spans="2:11" s="1" customFormat="1" ht="15" customHeight="1">
      <c r="B215" s="329"/>
      <c r="C215" s="265"/>
      <c r="D215" s="265"/>
      <c r="E215" s="265"/>
      <c r="F215" s="286">
        <v>2</v>
      </c>
      <c r="G215" s="324"/>
      <c r="H215" s="388" t="s">
        <v>645</v>
      </c>
      <c r="I215" s="388"/>
      <c r="J215" s="388"/>
      <c r="K215" s="330"/>
    </row>
    <row r="216" spans="2:11" s="1" customFormat="1" ht="15" customHeight="1">
      <c r="B216" s="329"/>
      <c r="C216" s="265"/>
      <c r="D216" s="265"/>
      <c r="E216" s="265"/>
      <c r="F216" s="286">
        <v>3</v>
      </c>
      <c r="G216" s="324"/>
      <c r="H216" s="388" t="s">
        <v>646</v>
      </c>
      <c r="I216" s="388"/>
      <c r="J216" s="388"/>
      <c r="K216" s="330"/>
    </row>
    <row r="217" spans="2:11" s="1" customFormat="1" ht="15" customHeight="1">
      <c r="B217" s="329"/>
      <c r="C217" s="265"/>
      <c r="D217" s="265"/>
      <c r="E217" s="265"/>
      <c r="F217" s="286">
        <v>4</v>
      </c>
      <c r="G217" s="324"/>
      <c r="H217" s="388" t="s">
        <v>647</v>
      </c>
      <c r="I217" s="388"/>
      <c r="J217" s="388"/>
      <c r="K217" s="330"/>
    </row>
    <row r="218" spans="2:11" s="1" customFormat="1" ht="12.75" customHeight="1">
      <c r="B218" s="331"/>
      <c r="C218" s="332"/>
      <c r="D218" s="332"/>
      <c r="E218" s="332"/>
      <c r="F218" s="332"/>
      <c r="G218" s="332"/>
      <c r="H218" s="332"/>
      <c r="I218" s="332"/>
      <c r="J218" s="332"/>
      <c r="K218" s="33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1. - SO 01</vt:lpstr>
      <vt:lpstr>VON.01 - Vedlejší a ostat...</vt:lpstr>
      <vt:lpstr>Pokyny pro vyplnění</vt:lpstr>
      <vt:lpstr>'1. - SO 01'!Názvy_tisku</vt:lpstr>
      <vt:lpstr>'Rekapitulace stavby'!Názvy_tisku</vt:lpstr>
      <vt:lpstr>'VON.01 - Vedlejší a ostat...'!Názvy_tisku</vt:lpstr>
      <vt:lpstr>'1. - SO 01'!Oblast_tisku</vt:lpstr>
      <vt:lpstr>'Pokyny pro vyplnění'!Oblast_tisku</vt:lpstr>
      <vt:lpstr>'Rekapitulace stavby'!Oblast_tisku</vt:lpstr>
      <vt:lpstr>'VON.01 - Vedlejší a ostat...'!Oblast_tisku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Michal Ranný</cp:lastModifiedBy>
  <dcterms:created xsi:type="dcterms:W3CDTF">2022-11-22T08:00:50Z</dcterms:created>
  <dcterms:modified xsi:type="dcterms:W3CDTF">2022-11-22T08:52:13Z</dcterms:modified>
</cp:coreProperties>
</file>