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-01 - odtěžení štěrkoviska" sheetId="2" r:id="rId2"/>
    <sheet name="SO-02 - oprava opevnění l..." sheetId="3" r:id="rId3"/>
    <sheet name="VON - vedlejší a ostatní ..." sheetId="4" r:id="rId4"/>
    <sheet name="SO-01.01 - žlab" sheetId="5" r:id="rId5"/>
    <sheet name="SO-02.01 - dnové prahy" sheetId="6" r:id="rId6"/>
    <sheet name="SO-02.02 - oprava PB zdi ..." sheetId="7" r:id="rId7"/>
    <sheet name="SO-02.03 - oprava LB km 2..." sheetId="8" r:id="rId8"/>
    <sheet name="SO-03.01 - oprava PB pomí..." sheetId="9" r:id="rId9"/>
    <sheet name="SO-03.02 - oprava LB km 2..." sheetId="10" r:id="rId10"/>
    <sheet name="SO-03.03 - oprava PB paty..." sheetId="11" r:id="rId11"/>
    <sheet name="VON - vedlejší a ostatní ..._01" sheetId="12" r:id="rId12"/>
  </sheets>
  <definedNames>
    <definedName name="_xlnm.Print_Area" localSheetId="0">'Rekapitulace stavby'!$D$4:$AO$76,'Rekapitulace stavby'!$C$82:$AQ$111</definedName>
    <definedName name="_xlnm.Print_Titles" localSheetId="0">'Rekapitulace stavby'!$92:$92</definedName>
    <definedName name="_xlnm._FilterDatabase" localSheetId="1" hidden="1">'SO-01 - odtěžení štěrkoviska'!$C$122:$K$148</definedName>
    <definedName name="_xlnm.Print_Area" localSheetId="1">'SO-01 - odtěžení štěrkoviska'!$C$4:$J$76,'SO-01 - odtěžení štěrkoviska'!$C$82:$J$102,'SO-01 - odtěžení štěrkoviska'!$C$108:$K$148</definedName>
    <definedName name="_xlnm.Print_Titles" localSheetId="1">'SO-01 - odtěžení štěrkoviska'!$122:$122</definedName>
    <definedName name="_xlnm._FilterDatabase" localSheetId="2" hidden="1">'SO-02 - oprava opevnění l...'!$C$125:$K$208</definedName>
    <definedName name="_xlnm.Print_Area" localSheetId="2">'SO-02 - oprava opevnění l...'!$C$4:$J$76,'SO-02 - oprava opevnění l...'!$C$82:$J$105,'SO-02 - oprava opevnění l...'!$C$111:$K$208</definedName>
    <definedName name="_xlnm.Print_Titles" localSheetId="2">'SO-02 - oprava opevnění l...'!$125:$125</definedName>
    <definedName name="_xlnm._FilterDatabase" localSheetId="3" hidden="1">'VON - vedlejší a ostatní ...'!$C$124:$K$137</definedName>
    <definedName name="_xlnm.Print_Area" localSheetId="3">'VON - vedlejší a ostatní ...'!$C$4:$J$76,'VON - vedlejší a ostatní ...'!$C$82:$J$104,'VON - vedlejší a ostatní ...'!$C$110:$K$137</definedName>
    <definedName name="_xlnm.Print_Titles" localSheetId="3">'VON - vedlejší a ostatní ...'!$124:$124</definedName>
    <definedName name="_xlnm._FilterDatabase" localSheetId="4" hidden="1">'SO-01.01 - žlab'!$C$131:$K$245</definedName>
    <definedName name="_xlnm.Print_Area" localSheetId="4">'SO-01.01 - žlab'!$C$4:$J$76,'SO-01.01 - žlab'!$C$82:$J$109,'SO-01.01 - žlab'!$C$115:$K$245</definedName>
    <definedName name="_xlnm.Print_Titles" localSheetId="4">'SO-01.01 - žlab'!$131:$131</definedName>
    <definedName name="_xlnm._FilterDatabase" localSheetId="5" hidden="1">'SO-02.01 - dnové prahy'!$C$130:$K$203</definedName>
    <definedName name="_xlnm.Print_Area" localSheetId="5">'SO-02.01 - dnové prahy'!$C$4:$J$76,'SO-02.01 - dnové prahy'!$C$82:$J$108,'SO-02.01 - dnové prahy'!$C$114:$K$203</definedName>
    <definedName name="_xlnm.Print_Titles" localSheetId="5">'SO-02.01 - dnové prahy'!$130:$130</definedName>
    <definedName name="_xlnm._FilterDatabase" localSheetId="6" hidden="1">'SO-02.02 - oprava PB zdi ...'!$C$128:$K$155</definedName>
    <definedName name="_xlnm.Print_Area" localSheetId="6">'SO-02.02 - oprava PB zdi ...'!$C$4:$J$76,'SO-02.02 - oprava PB zdi ...'!$C$82:$J$106,'SO-02.02 - oprava PB zdi ...'!$C$112:$K$155</definedName>
    <definedName name="_xlnm.Print_Titles" localSheetId="6">'SO-02.02 - oprava PB zdi ...'!$128:$128</definedName>
    <definedName name="_xlnm._FilterDatabase" localSheetId="7" hidden="1">'SO-02.03 - oprava LB km 2...'!$C$130:$K$180</definedName>
    <definedName name="_xlnm.Print_Area" localSheetId="7">'SO-02.03 - oprava LB km 2...'!$C$4:$J$76,'SO-02.03 - oprava LB km 2...'!$C$82:$J$108,'SO-02.03 - oprava LB km 2...'!$C$114:$K$180</definedName>
    <definedName name="_xlnm.Print_Titles" localSheetId="7">'SO-02.03 - oprava LB km 2...'!$130:$130</definedName>
    <definedName name="_xlnm._FilterDatabase" localSheetId="8" hidden="1">'SO-03.01 - oprava PB pomí...'!$C$129:$K$155</definedName>
    <definedName name="_xlnm.Print_Area" localSheetId="8">'SO-03.01 - oprava PB pomí...'!$C$4:$J$76,'SO-03.01 - oprava PB pomí...'!$C$82:$J$107,'SO-03.01 - oprava PB pomí...'!$C$113:$K$155</definedName>
    <definedName name="_xlnm.Print_Titles" localSheetId="8">'SO-03.01 - oprava PB pomí...'!$129:$129</definedName>
    <definedName name="_xlnm._FilterDatabase" localSheetId="9" hidden="1">'SO-03.02 - oprava LB km 2...'!$C$127:$K$139</definedName>
    <definedName name="_xlnm.Print_Area" localSheetId="9">'SO-03.02 - oprava LB km 2...'!$C$4:$J$76,'SO-03.02 - oprava LB km 2...'!$C$82:$J$105,'SO-03.02 - oprava LB km 2...'!$C$111:$K$139</definedName>
    <definedName name="_xlnm.Print_Titles" localSheetId="9">'SO-03.02 - oprava LB km 2...'!$127:$127</definedName>
    <definedName name="_xlnm._FilterDatabase" localSheetId="10" hidden="1">'SO-03.03 - oprava PB paty...'!$C$128:$K$162</definedName>
    <definedName name="_xlnm.Print_Area" localSheetId="10">'SO-03.03 - oprava PB paty...'!$C$4:$J$76,'SO-03.03 - oprava PB paty...'!$C$82:$J$106,'SO-03.03 - oprava PB paty...'!$C$112:$K$162</definedName>
    <definedName name="_xlnm.Print_Titles" localSheetId="10">'SO-03.03 - oprava PB paty...'!$128:$128</definedName>
    <definedName name="_xlnm._FilterDatabase" localSheetId="11" hidden="1">'VON - vedlejší a ostatní ..._01'!$C$124:$K$146</definedName>
    <definedName name="_xlnm.Print_Area" localSheetId="11">'VON - vedlejší a ostatní ..._01'!$C$4:$J$76,'VON - vedlejší a ostatní ..._01'!$C$82:$J$104,'VON - vedlejší a ostatní ..._01'!$C$110:$K$146</definedName>
    <definedName name="_xlnm.Print_Titles" localSheetId="11">'VON - vedlejší a ostatní ..._01'!$124:$124</definedName>
  </definedNames>
  <calcPr/>
</workbook>
</file>

<file path=xl/calcChain.xml><?xml version="1.0" encoding="utf-8"?>
<calcChain xmlns="http://schemas.openxmlformats.org/spreadsheetml/2006/main">
  <c i="12" l="1" r="J39"/>
  <c r="J38"/>
  <c i="1" r="AY110"/>
  <c i="12" r="J37"/>
  <c i="1" r="AX110"/>
  <c i="12"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T139"/>
  <c r="R140"/>
  <c r="R139"/>
  <c r="P140"/>
  <c r="P139"/>
  <c r="BI136"/>
  <c r="BH136"/>
  <c r="BG136"/>
  <c r="BF136"/>
  <c r="T136"/>
  <c r="R136"/>
  <c r="P136"/>
  <c r="BI133"/>
  <c r="BH133"/>
  <c r="BG133"/>
  <c r="BF133"/>
  <c r="T133"/>
  <c r="R133"/>
  <c r="P133"/>
  <c r="BI128"/>
  <c r="BH128"/>
  <c r="BG128"/>
  <c r="BF128"/>
  <c r="T128"/>
  <c r="T127"/>
  <c r="R128"/>
  <c r="R127"/>
  <c r="P128"/>
  <c r="P127"/>
  <c r="F119"/>
  <c r="E117"/>
  <c r="F91"/>
  <c r="E89"/>
  <c r="J26"/>
  <c r="E26"/>
  <c r="J122"/>
  <c r="J25"/>
  <c r="J23"/>
  <c r="E23"/>
  <c r="J93"/>
  <c r="J22"/>
  <c r="J20"/>
  <c r="E20"/>
  <c r="F122"/>
  <c r="J19"/>
  <c r="J17"/>
  <c r="E17"/>
  <c r="F121"/>
  <c r="J16"/>
  <c r="J14"/>
  <c r="J91"/>
  <c r="E7"/>
  <c r="E85"/>
  <c i="11" r="J41"/>
  <c r="J40"/>
  <c i="1" r="AY109"/>
  <c i="11" r="J39"/>
  <c i="1" r="AX109"/>
  <c i="11" r="BI162"/>
  <c r="BH162"/>
  <c r="BG162"/>
  <c r="BF162"/>
  <c r="T162"/>
  <c r="T161"/>
  <c r="R162"/>
  <c r="R161"/>
  <c r="P162"/>
  <c r="P161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T146"/>
  <c r="R147"/>
  <c r="R146"/>
  <c r="P147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F123"/>
  <c r="E121"/>
  <c r="F93"/>
  <c r="E91"/>
  <c r="J28"/>
  <c r="E28"/>
  <c r="J126"/>
  <c r="J27"/>
  <c r="J25"/>
  <c r="E25"/>
  <c r="J95"/>
  <c r="J24"/>
  <c r="J22"/>
  <c r="E22"/>
  <c r="F96"/>
  <c r="J21"/>
  <c r="J19"/>
  <c r="E19"/>
  <c r="F95"/>
  <c r="J18"/>
  <c r="J16"/>
  <c r="J93"/>
  <c r="E7"/>
  <c r="E115"/>
  <c i="10" r="J41"/>
  <c r="J40"/>
  <c i="1" r="AY108"/>
  <c i="10" r="J39"/>
  <c i="1" r="AX108"/>
  <c i="10" r="BI139"/>
  <c r="BH139"/>
  <c r="BG139"/>
  <c r="BF139"/>
  <c r="T139"/>
  <c r="T138"/>
  <c r="R139"/>
  <c r="R138"/>
  <c r="P139"/>
  <c r="P138"/>
  <c r="BI135"/>
  <c r="BH135"/>
  <c r="BG135"/>
  <c r="BF135"/>
  <c r="T135"/>
  <c r="T134"/>
  <c r="R135"/>
  <c r="R134"/>
  <c r="P135"/>
  <c r="P134"/>
  <c r="BI131"/>
  <c r="BH131"/>
  <c r="BG131"/>
  <c r="BF131"/>
  <c r="T131"/>
  <c r="T130"/>
  <c r="T129"/>
  <c r="T128"/>
  <c r="R131"/>
  <c r="R130"/>
  <c r="R129"/>
  <c r="R128"/>
  <c r="P131"/>
  <c r="P130"/>
  <c r="P129"/>
  <c r="P128"/>
  <c i="1" r="AU108"/>
  <c i="10" r="F122"/>
  <c r="E120"/>
  <c r="F93"/>
  <c r="E91"/>
  <c r="J28"/>
  <c r="E28"/>
  <c r="J96"/>
  <c r="J27"/>
  <c r="J25"/>
  <c r="E25"/>
  <c r="J95"/>
  <c r="J24"/>
  <c r="J22"/>
  <c r="E22"/>
  <c r="F125"/>
  <c r="J21"/>
  <c r="J19"/>
  <c r="E19"/>
  <c r="F95"/>
  <c r="J18"/>
  <c r="J16"/>
  <c r="J122"/>
  <c r="E7"/>
  <c r="E85"/>
  <c i="9" r="J41"/>
  <c r="J40"/>
  <c i="1" r="AY107"/>
  <c i="9" r="J39"/>
  <c i="1" r="AX107"/>
  <c i="9" r="BI155"/>
  <c r="BH155"/>
  <c r="BG155"/>
  <c r="BF155"/>
  <c r="T155"/>
  <c r="T154"/>
  <c r="R155"/>
  <c r="R154"/>
  <c r="P155"/>
  <c r="P154"/>
  <c r="BI153"/>
  <c r="BH153"/>
  <c r="BG153"/>
  <c r="BF153"/>
  <c r="T153"/>
  <c r="T152"/>
  <c r="R153"/>
  <c r="R152"/>
  <c r="P153"/>
  <c r="P152"/>
  <c r="BI146"/>
  <c r="BH146"/>
  <c r="BG146"/>
  <c r="BF146"/>
  <c r="T146"/>
  <c r="T145"/>
  <c r="R146"/>
  <c r="R145"/>
  <c r="P146"/>
  <c r="P145"/>
  <c r="BI142"/>
  <c r="BH142"/>
  <c r="BG142"/>
  <c r="BF142"/>
  <c r="T142"/>
  <c r="T141"/>
  <c r="R142"/>
  <c r="R141"/>
  <c r="P142"/>
  <c r="P141"/>
  <c r="BI137"/>
  <c r="BH137"/>
  <c r="BG137"/>
  <c r="BF137"/>
  <c r="T137"/>
  <c r="R137"/>
  <c r="P137"/>
  <c r="BI133"/>
  <c r="BH133"/>
  <c r="BG133"/>
  <c r="BF133"/>
  <c r="T133"/>
  <c r="R133"/>
  <c r="P133"/>
  <c r="F124"/>
  <c r="E122"/>
  <c r="F93"/>
  <c r="E91"/>
  <c r="J28"/>
  <c r="E28"/>
  <c r="J127"/>
  <c r="J27"/>
  <c r="J25"/>
  <c r="E25"/>
  <c r="J126"/>
  <c r="J24"/>
  <c r="J22"/>
  <c r="E22"/>
  <c r="F96"/>
  <c r="J21"/>
  <c r="J19"/>
  <c r="E19"/>
  <c r="F126"/>
  <c r="J18"/>
  <c r="J16"/>
  <c r="J124"/>
  <c r="E7"/>
  <c r="E85"/>
  <c i="8" r="J41"/>
  <c r="J40"/>
  <c i="1" r="AY105"/>
  <c i="8" r="J39"/>
  <c i="1" r="AX105"/>
  <c i="8" r="BI180"/>
  <c r="BH180"/>
  <c r="BG180"/>
  <c r="BF180"/>
  <c r="T180"/>
  <c r="T179"/>
  <c r="R180"/>
  <c r="R179"/>
  <c r="P180"/>
  <c r="P179"/>
  <c r="BI176"/>
  <c r="BH176"/>
  <c r="BG176"/>
  <c r="BF176"/>
  <c r="T176"/>
  <c r="T175"/>
  <c r="R176"/>
  <c r="R175"/>
  <c r="P176"/>
  <c r="P175"/>
  <c r="BI169"/>
  <c r="BH169"/>
  <c r="BG169"/>
  <c r="BF169"/>
  <c r="T169"/>
  <c r="R169"/>
  <c r="P169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2"/>
  <c r="BH152"/>
  <c r="BG152"/>
  <c r="BF152"/>
  <c r="T152"/>
  <c r="R152"/>
  <c r="P152"/>
  <c r="BI148"/>
  <c r="BH148"/>
  <c r="BG148"/>
  <c r="BF148"/>
  <c r="T148"/>
  <c r="T147"/>
  <c r="R148"/>
  <c r="R147"/>
  <c r="P148"/>
  <c r="P147"/>
  <c r="BI143"/>
  <c r="BH143"/>
  <c r="BG143"/>
  <c r="BF143"/>
  <c r="T143"/>
  <c r="R143"/>
  <c r="P143"/>
  <c r="BI139"/>
  <c r="BH139"/>
  <c r="BG139"/>
  <c r="BF139"/>
  <c r="T139"/>
  <c r="R139"/>
  <c r="P139"/>
  <c r="BI134"/>
  <c r="BH134"/>
  <c r="BG134"/>
  <c r="BF134"/>
  <c r="T134"/>
  <c r="R134"/>
  <c r="P134"/>
  <c r="F125"/>
  <c r="E123"/>
  <c r="F93"/>
  <c r="E91"/>
  <c r="J28"/>
  <c r="E28"/>
  <c r="J96"/>
  <c r="J27"/>
  <c r="J25"/>
  <c r="E25"/>
  <c r="J95"/>
  <c r="J24"/>
  <c r="J22"/>
  <c r="E22"/>
  <c r="F128"/>
  <c r="J21"/>
  <c r="J19"/>
  <c r="E19"/>
  <c r="F95"/>
  <c r="J18"/>
  <c r="J16"/>
  <c r="J125"/>
  <c r="E7"/>
  <c r="E117"/>
  <c i="7" r="J41"/>
  <c r="J40"/>
  <c i="1" r="AY104"/>
  <c i="7" r="J39"/>
  <c i="1" r="AX104"/>
  <c i="7" r="BI155"/>
  <c r="BH155"/>
  <c r="BG155"/>
  <c r="BF155"/>
  <c r="T155"/>
  <c r="T154"/>
  <c r="R155"/>
  <c r="R154"/>
  <c r="P155"/>
  <c r="P154"/>
  <c r="BI153"/>
  <c r="BH153"/>
  <c r="BG153"/>
  <c r="BF153"/>
  <c r="T153"/>
  <c r="R153"/>
  <c r="P153"/>
  <c r="BI152"/>
  <c r="BH152"/>
  <c r="BG152"/>
  <c r="BF152"/>
  <c r="T152"/>
  <c r="R152"/>
  <c r="P152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F123"/>
  <c r="E121"/>
  <c r="F93"/>
  <c r="E91"/>
  <c r="J28"/>
  <c r="E28"/>
  <c r="J126"/>
  <c r="J27"/>
  <c r="J25"/>
  <c r="E25"/>
  <c r="J95"/>
  <c r="J24"/>
  <c r="J22"/>
  <c r="E22"/>
  <c r="F96"/>
  <c r="J21"/>
  <c r="J19"/>
  <c r="E19"/>
  <c r="F125"/>
  <c r="J18"/>
  <c r="J16"/>
  <c r="J93"/>
  <c r="E7"/>
  <c r="E115"/>
  <c i="6" r="J41"/>
  <c r="J40"/>
  <c i="1" r="AY103"/>
  <c i="6" r="J39"/>
  <c i="1" r="AX103"/>
  <c i="6" r="BI203"/>
  <c r="BH203"/>
  <c r="BG203"/>
  <c r="BF203"/>
  <c r="T203"/>
  <c r="T202"/>
  <c r="R203"/>
  <c r="R202"/>
  <c r="P203"/>
  <c r="P202"/>
  <c r="BI195"/>
  <c r="BH195"/>
  <c r="BG195"/>
  <c r="BF195"/>
  <c r="T195"/>
  <c r="T194"/>
  <c r="R195"/>
  <c r="R194"/>
  <c r="P195"/>
  <c r="P194"/>
  <c r="BI188"/>
  <c r="BH188"/>
  <c r="BG188"/>
  <c r="BF188"/>
  <c r="T188"/>
  <c r="T180"/>
  <c r="R188"/>
  <c r="R180"/>
  <c r="P188"/>
  <c r="P180"/>
  <c r="BI181"/>
  <c r="BH181"/>
  <c r="BG181"/>
  <c r="BF181"/>
  <c r="T181"/>
  <c r="R181"/>
  <c r="P181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0"/>
  <c r="BH160"/>
  <c r="BG160"/>
  <c r="BF160"/>
  <c r="T160"/>
  <c r="T159"/>
  <c r="R160"/>
  <c r="R159"/>
  <c r="P160"/>
  <c r="P159"/>
  <c r="BI152"/>
  <c r="BH152"/>
  <c r="BG152"/>
  <c r="BF152"/>
  <c r="T152"/>
  <c r="R152"/>
  <c r="P152"/>
  <c r="BI145"/>
  <c r="BH145"/>
  <c r="BG145"/>
  <c r="BF145"/>
  <c r="T145"/>
  <c r="R145"/>
  <c r="P145"/>
  <c r="BI138"/>
  <c r="BH138"/>
  <c r="BG138"/>
  <c r="BF138"/>
  <c r="T138"/>
  <c r="R138"/>
  <c r="P138"/>
  <c r="BI134"/>
  <c r="BH134"/>
  <c r="BG134"/>
  <c r="BF134"/>
  <c r="T134"/>
  <c r="R134"/>
  <c r="P134"/>
  <c r="F125"/>
  <c r="E123"/>
  <c r="F93"/>
  <c r="E91"/>
  <c r="J28"/>
  <c r="E28"/>
  <c r="J128"/>
  <c r="J27"/>
  <c r="J25"/>
  <c r="E25"/>
  <c r="J127"/>
  <c r="J24"/>
  <c r="J22"/>
  <c r="E22"/>
  <c r="F96"/>
  <c r="J21"/>
  <c r="J19"/>
  <c r="E19"/>
  <c r="F95"/>
  <c r="J18"/>
  <c r="J16"/>
  <c r="J125"/>
  <c r="E7"/>
  <c r="E117"/>
  <c i="5" r="J41"/>
  <c r="J40"/>
  <c i="1" r="AY101"/>
  <c i="5" r="J39"/>
  <c i="1" r="AX101"/>
  <c i="5"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3"/>
  <c r="BH223"/>
  <c r="BG223"/>
  <c r="BF223"/>
  <c r="T223"/>
  <c r="R223"/>
  <c r="P223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1"/>
  <c r="BH201"/>
  <c r="BG201"/>
  <c r="BF201"/>
  <c r="T201"/>
  <c r="R201"/>
  <c r="P201"/>
  <c r="BI198"/>
  <c r="BH198"/>
  <c r="BG198"/>
  <c r="BF198"/>
  <c r="T198"/>
  <c r="T197"/>
  <c r="R198"/>
  <c r="R197"/>
  <c r="P198"/>
  <c r="P197"/>
  <c r="BI195"/>
  <c r="BH195"/>
  <c r="BG195"/>
  <c r="BF195"/>
  <c r="T195"/>
  <c r="R195"/>
  <c r="P195"/>
  <c r="BI188"/>
  <c r="BH188"/>
  <c r="BG188"/>
  <c r="BF188"/>
  <c r="T188"/>
  <c r="R188"/>
  <c r="P188"/>
  <c r="BI183"/>
  <c r="BH183"/>
  <c r="BG183"/>
  <c r="BF183"/>
  <c r="T183"/>
  <c r="T182"/>
  <c r="R183"/>
  <c r="R182"/>
  <c r="P183"/>
  <c r="P182"/>
  <c r="BI179"/>
  <c r="BH179"/>
  <c r="BG179"/>
  <c r="BF179"/>
  <c r="T179"/>
  <c r="R179"/>
  <c r="P179"/>
  <c r="BI177"/>
  <c r="BH177"/>
  <c r="BG177"/>
  <c r="BF177"/>
  <c r="T177"/>
  <c r="R177"/>
  <c r="P177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60"/>
  <c r="BH160"/>
  <c r="BG160"/>
  <c r="BF160"/>
  <c r="T160"/>
  <c r="R160"/>
  <c r="P160"/>
  <c r="BI154"/>
  <c r="BH154"/>
  <c r="BG154"/>
  <c r="BF154"/>
  <c r="T154"/>
  <c r="R154"/>
  <c r="P154"/>
  <c r="BI141"/>
  <c r="BH141"/>
  <c r="BG141"/>
  <c r="BF141"/>
  <c r="T141"/>
  <c r="R141"/>
  <c r="P141"/>
  <c r="BI139"/>
  <c r="BH139"/>
  <c r="BG139"/>
  <c r="BF139"/>
  <c r="T139"/>
  <c r="R139"/>
  <c r="P139"/>
  <c r="BI135"/>
  <c r="BH135"/>
  <c r="BG135"/>
  <c r="BF135"/>
  <c r="T135"/>
  <c r="R135"/>
  <c r="P135"/>
  <c r="F126"/>
  <c r="E124"/>
  <c r="F93"/>
  <c r="E91"/>
  <c r="J28"/>
  <c r="E28"/>
  <c r="J96"/>
  <c r="J27"/>
  <c r="J25"/>
  <c r="E25"/>
  <c r="J128"/>
  <c r="J24"/>
  <c r="J22"/>
  <c r="E22"/>
  <c r="F129"/>
  <c r="J21"/>
  <c r="J19"/>
  <c r="E19"/>
  <c r="F95"/>
  <c r="J18"/>
  <c r="J16"/>
  <c r="J93"/>
  <c r="E7"/>
  <c r="E118"/>
  <c i="4" r="J39"/>
  <c r="J38"/>
  <c i="1" r="AY98"/>
  <c i="4" r="J37"/>
  <c i="1" r="AX98"/>
  <c i="4" r="BI136"/>
  <c r="BH136"/>
  <c r="BG136"/>
  <c r="BF136"/>
  <c r="T136"/>
  <c r="T135"/>
  <c r="R136"/>
  <c r="R135"/>
  <c r="P136"/>
  <c r="P135"/>
  <c r="BI133"/>
  <c r="BH133"/>
  <c r="BG133"/>
  <c r="BF133"/>
  <c r="T133"/>
  <c r="T132"/>
  <c r="R133"/>
  <c r="R132"/>
  <c r="P133"/>
  <c r="P132"/>
  <c r="BI131"/>
  <c r="BH131"/>
  <c r="BG131"/>
  <c r="BF131"/>
  <c r="T131"/>
  <c r="T130"/>
  <c r="R131"/>
  <c r="R130"/>
  <c r="P131"/>
  <c r="P130"/>
  <c r="BI129"/>
  <c r="BH129"/>
  <c r="BG129"/>
  <c r="BF129"/>
  <c r="T129"/>
  <c r="R129"/>
  <c r="P129"/>
  <c r="BI128"/>
  <c r="BH128"/>
  <c r="BG128"/>
  <c r="BF128"/>
  <c r="T128"/>
  <c r="R128"/>
  <c r="P128"/>
  <c r="F119"/>
  <c r="E117"/>
  <c r="F91"/>
  <c r="E89"/>
  <c r="J26"/>
  <c r="E26"/>
  <c r="J94"/>
  <c r="J25"/>
  <c r="J23"/>
  <c r="E23"/>
  <c r="J121"/>
  <c r="J22"/>
  <c r="J20"/>
  <c r="E20"/>
  <c r="F94"/>
  <c r="J19"/>
  <c r="J17"/>
  <c r="E17"/>
  <c r="F121"/>
  <c r="J16"/>
  <c r="J14"/>
  <c r="J119"/>
  <c r="E7"/>
  <c r="E113"/>
  <c i="3" r="T171"/>
  <c r="J39"/>
  <c r="J38"/>
  <c i="1" r="AY97"/>
  <c i="3" r="J37"/>
  <c i="1" r="AX97"/>
  <c i="3" r="BI208"/>
  <c r="BH208"/>
  <c r="BG208"/>
  <c r="BF208"/>
  <c r="T208"/>
  <c r="T207"/>
  <c r="R208"/>
  <c r="R207"/>
  <c r="P208"/>
  <c r="P207"/>
  <c r="BI203"/>
  <c r="BH203"/>
  <c r="BG203"/>
  <c r="BF203"/>
  <c r="T203"/>
  <c r="R203"/>
  <c r="P203"/>
  <c r="BI200"/>
  <c r="BH200"/>
  <c r="BG200"/>
  <c r="BF200"/>
  <c r="T200"/>
  <c r="R200"/>
  <c r="P200"/>
  <c r="BI199"/>
  <c r="BH199"/>
  <c r="BG199"/>
  <c r="BF199"/>
  <c r="T199"/>
  <c r="R199"/>
  <c r="P199"/>
  <c r="BI196"/>
  <c r="BH196"/>
  <c r="BG196"/>
  <c r="BF196"/>
  <c r="T196"/>
  <c r="R196"/>
  <c r="P196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61"/>
  <c r="BH161"/>
  <c r="BG161"/>
  <c r="BF161"/>
  <c r="T161"/>
  <c r="R161"/>
  <c r="P161"/>
  <c r="BI156"/>
  <c r="BH156"/>
  <c r="BG156"/>
  <c r="BF156"/>
  <c r="T156"/>
  <c r="R156"/>
  <c r="P156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F120"/>
  <c r="E118"/>
  <c r="F91"/>
  <c r="E89"/>
  <c r="J26"/>
  <c r="E26"/>
  <c r="J94"/>
  <c r="J25"/>
  <c r="J23"/>
  <c r="E23"/>
  <c r="J122"/>
  <c r="J22"/>
  <c r="J20"/>
  <c r="E20"/>
  <c r="F94"/>
  <c r="J19"/>
  <c r="J17"/>
  <c r="E17"/>
  <c r="F122"/>
  <c r="J16"/>
  <c r="J14"/>
  <c r="J120"/>
  <c r="E7"/>
  <c r="E114"/>
  <c i="2" r="J39"/>
  <c r="J38"/>
  <c i="1" r="AY96"/>
  <c i="2" r="J37"/>
  <c i="1" r="AX96"/>
  <c i="2" r="BI148"/>
  <c r="BH148"/>
  <c r="BG148"/>
  <c r="BF148"/>
  <c r="T148"/>
  <c r="T147"/>
  <c r="R148"/>
  <c r="R147"/>
  <c r="P148"/>
  <c r="BI143"/>
  <c r="BH143"/>
  <c r="BG143"/>
  <c r="BF143"/>
  <c r="T143"/>
  <c r="R143"/>
  <c r="P143"/>
  <c r="BI141"/>
  <c r="BH141"/>
  <c r="BG141"/>
  <c r="BF141"/>
  <c r="T141"/>
  <c r="R141"/>
  <c r="P141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6"/>
  <c r="BH126"/>
  <c r="BG126"/>
  <c r="BF126"/>
  <c r="T126"/>
  <c r="R126"/>
  <c r="P126"/>
  <c r="F117"/>
  <c r="E115"/>
  <c r="F91"/>
  <c r="E89"/>
  <c r="J26"/>
  <c r="E26"/>
  <c r="J120"/>
  <c r="J25"/>
  <c r="J23"/>
  <c r="E23"/>
  <c r="J119"/>
  <c r="J22"/>
  <c r="J20"/>
  <c r="E20"/>
  <c r="F120"/>
  <c r="J19"/>
  <c r="J17"/>
  <c r="E17"/>
  <c r="F119"/>
  <c r="J16"/>
  <c r="J14"/>
  <c r="J117"/>
  <c r="E7"/>
  <c r="E111"/>
  <c i="1" r="L90"/>
  <c r="AM90"/>
  <c r="AM89"/>
  <c r="L89"/>
  <c r="AM87"/>
  <c r="L87"/>
  <c r="L85"/>
  <c r="L84"/>
  <c i="2" r="J130"/>
  <c r="BK143"/>
  <c r="J134"/>
  <c i="3" r="BK203"/>
  <c r="BK187"/>
  <c r="J152"/>
  <c r="J200"/>
  <c r="J156"/>
  <c r="BK129"/>
  <c r="J176"/>
  <c r="J161"/>
  <c r="BK200"/>
  <c r="J140"/>
  <c i="4" r="BK133"/>
  <c r="J128"/>
  <c i="5" r="J239"/>
  <c r="BK177"/>
  <c r="BK154"/>
  <c r="J195"/>
  <c r="J160"/>
  <c r="J177"/>
  <c r="BK234"/>
  <c r="BK166"/>
  <c r="BK208"/>
  <c i="6" r="J152"/>
  <c r="J195"/>
  <c r="BK188"/>
  <c r="J145"/>
  <c r="J167"/>
  <c i="7" r="J153"/>
  <c r="J146"/>
  <c i="8" r="J156"/>
  <c r="J134"/>
  <c r="J180"/>
  <c i="9" r="BK153"/>
  <c r="BK133"/>
  <c i="10" r="J131"/>
  <c i="11" r="J153"/>
  <c r="J143"/>
  <c r="BK140"/>
  <c r="J147"/>
  <c i="12" r="J140"/>
  <c r="BK143"/>
  <c i="2" r="BK141"/>
  <c r="BK130"/>
  <c r="BK134"/>
  <c i="1" r="AS95"/>
  <c i="3" r="J133"/>
  <c r="J180"/>
  <c r="J129"/>
  <c r="J172"/>
  <c r="BK148"/>
  <c r="BK161"/>
  <c i="4" r="BK129"/>
  <c r="J136"/>
  <c i="5" r="J183"/>
  <c r="BK160"/>
  <c r="BK211"/>
  <c r="J162"/>
  <c r="J231"/>
  <c r="BK239"/>
  <c r="BK188"/>
  <c r="J141"/>
  <c r="BK223"/>
  <c i="6" r="BK181"/>
  <c r="BK145"/>
  <c r="J138"/>
  <c r="J181"/>
  <c r="J203"/>
  <c i="7" r="BK153"/>
  <c r="J148"/>
  <c r="BK146"/>
  <c i="8" r="BK180"/>
  <c r="J169"/>
  <c r="BK152"/>
  <c r="BK148"/>
  <c i="9" r="BK137"/>
  <c r="J153"/>
  <c i="10" r="BK131"/>
  <c r="J135"/>
  <c i="11" r="BK158"/>
  <c r="BK147"/>
  <c r="J140"/>
  <c i="12" r="BK145"/>
  <c r="J128"/>
  <c i="2" r="J126"/>
  <c r="J137"/>
  <c i="3" r="J196"/>
  <c r="BK156"/>
  <c r="BK199"/>
  <c r="J144"/>
  <c r="BK183"/>
  <c r="J168"/>
  <c r="BK133"/>
  <c r="BK168"/>
  <c i="4" r="BK128"/>
  <c i="5" r="J214"/>
  <c r="BK170"/>
  <c r="BK135"/>
  <c r="J201"/>
  <c r="BK141"/>
  <c r="BK245"/>
  <c r="J208"/>
  <c r="J242"/>
  <c r="BK195"/>
  <c i="6" r="BK167"/>
  <c r="BK134"/>
  <c r="BK195"/>
  <c i="7" r="J155"/>
  <c r="BK132"/>
  <c r="BK148"/>
  <c i="8" r="BK169"/>
  <c r="BK176"/>
  <c r="J161"/>
  <c r="BK161"/>
  <c i="9" r="J137"/>
  <c r="J155"/>
  <c i="10" r="BK139"/>
  <c i="11" r="J137"/>
  <c r="BK153"/>
  <c r="BK137"/>
  <c i="12" r="J136"/>
  <c r="BK128"/>
  <c i="2" r="BK126"/>
  <c i="1" r="AS102"/>
  <c i="3" r="BK172"/>
  <c r="J208"/>
  <c r="J148"/>
  <c r="J36"/>
  <c i="5" r="BK231"/>
  <c r="J170"/>
  <c r="J139"/>
  <c r="BK242"/>
  <c r="BK198"/>
  <c r="J245"/>
  <c r="J198"/>
  <c i="6" r="BK160"/>
  <c r="J160"/>
  <c r="BK203"/>
  <c r="J134"/>
  <c r="BK152"/>
  <c i="7" r="J136"/>
  <c r="BK140"/>
  <c r="BK144"/>
  <c i="8" r="BK139"/>
  <c r="J176"/>
  <c r="J139"/>
  <c r="BK134"/>
  <c i="9" r="J142"/>
  <c i="11" r="BK162"/>
  <c r="J162"/>
  <c r="BK151"/>
  <c r="J135"/>
  <c i="12" r="BK133"/>
  <c r="BK140"/>
  <c i="2" r="J143"/>
  <c r="J148"/>
  <c r="BK137"/>
  <c i="1" r="AS100"/>
  <c i="3" r="BK191"/>
  <c r="BK176"/>
  <c r="BK144"/>
  <c r="J191"/>
  <c r="J137"/>
  <c r="J199"/>
  <c r="J164"/>
  <c r="BK208"/>
  <c r="BK164"/>
  <c i="4" r="BK136"/>
  <c r="BK131"/>
  <c r="J133"/>
  <c i="5" r="J211"/>
  <c r="BK162"/>
  <c r="BK214"/>
  <c r="BK183"/>
  <c r="BK236"/>
  <c r="J223"/>
  <c r="J154"/>
  <c r="J234"/>
  <c i="6" r="BK138"/>
  <c i="7" r="J140"/>
  <c r="BK152"/>
  <c r="BK155"/>
  <c i="8" r="J152"/>
  <c r="J148"/>
  <c r="J159"/>
  <c r="BK159"/>
  <c i="9" r="J146"/>
  <c r="BK146"/>
  <c i="10" r="BK135"/>
  <c i="11" r="BK132"/>
  <c r="J158"/>
  <c r="BK156"/>
  <c r="J156"/>
  <c i="12" r="J145"/>
  <c r="J133"/>
  <c i="2" r="BK148"/>
  <c r="J141"/>
  <c i="1" r="AS106"/>
  <c i="3" r="J183"/>
  <c r="J203"/>
  <c r="BK196"/>
  <c r="BK140"/>
  <c r="BK180"/>
  <c r="BK152"/>
  <c r="J187"/>
  <c r="BK137"/>
  <c i="4" r="J131"/>
  <c r="J129"/>
  <c i="5" r="J188"/>
  <c r="J166"/>
  <c r="J236"/>
  <c r="J179"/>
  <c r="J135"/>
  <c r="BK179"/>
  <c r="BK139"/>
  <c r="BK201"/>
  <c i="6" r="BK179"/>
  <c r="J179"/>
  <c r="BK173"/>
  <c r="J173"/>
  <c r="J188"/>
  <c i="7" r="J144"/>
  <c r="J152"/>
  <c r="J132"/>
  <c r="BK136"/>
  <c i="8" r="BK143"/>
  <c r="J143"/>
  <c r="BK156"/>
  <c i="9" r="BK155"/>
  <c r="BK142"/>
  <c r="J133"/>
  <c i="10" r="J139"/>
  <c i="11" r="BK135"/>
  <c r="J132"/>
  <c r="BK143"/>
  <c r="J151"/>
  <c i="12" r="J143"/>
  <c r="BK136"/>
  <c i="2" l="1" r="P125"/>
  <c i="3" r="T128"/>
  <c r="BK171"/>
  <c r="J171"/>
  <c r="J102"/>
  <c r="T195"/>
  <c i="4" r="R127"/>
  <c r="R126"/>
  <c r="R125"/>
  <c i="5" r="BK134"/>
  <c r="J134"/>
  <c r="J102"/>
  <c r="BK169"/>
  <c r="J169"/>
  <c r="J103"/>
  <c r="R187"/>
  <c r="T200"/>
  <c r="T199"/>
  <c i="6" r="R133"/>
  <c r="BK166"/>
  <c r="J166"/>
  <c r="J104"/>
  <c i="7" r="BK139"/>
  <c r="J139"/>
  <c r="J103"/>
  <c r="BK147"/>
  <c r="J147"/>
  <c r="J104"/>
  <c i="8" r="BK133"/>
  <c r="J133"/>
  <c r="J102"/>
  <c r="BK160"/>
  <c r="J160"/>
  <c r="J105"/>
  <c i="9" r="T132"/>
  <c r="T131"/>
  <c r="T130"/>
  <c i="12" r="BK132"/>
  <c r="J132"/>
  <c r="J101"/>
  <c r="BK142"/>
  <c r="J142"/>
  <c r="J103"/>
  <c i="2" r="T125"/>
  <c r="T124"/>
  <c r="T123"/>
  <c i="3" r="BK128"/>
  <c r="J128"/>
  <c r="J100"/>
  <c r="BK160"/>
  <c r="J160"/>
  <c r="J101"/>
  <c r="T160"/>
  <c r="R195"/>
  <c i="5" r="P134"/>
  <c r="P169"/>
  <c r="BK187"/>
  <c r="J187"/>
  <c r="J105"/>
  <c i="6" r="P133"/>
  <c r="T166"/>
  <c i="7" r="T131"/>
  <c r="T147"/>
  <c i="8" r="R160"/>
  <c i="9" r="P132"/>
  <c r="P131"/>
  <c r="P130"/>
  <c i="1" r="AU107"/>
  <c i="12" r="P132"/>
  <c r="P126"/>
  <c r="P125"/>
  <c i="1" r="AU110"/>
  <c i="2" r="R125"/>
  <c r="R124"/>
  <c r="R123"/>
  <c i="8" r="T133"/>
  <c r="P151"/>
  <c r="T151"/>
  <c i="11" r="R131"/>
  <c i="12" r="T132"/>
  <c r="T126"/>
  <c r="T125"/>
  <c i="2" r="BK125"/>
  <c i="3" r="R128"/>
  <c r="R160"/>
  <c r="P171"/>
  <c r="BK195"/>
  <c r="J195"/>
  <c r="J103"/>
  <c i="4" r="T127"/>
  <c r="T126"/>
  <c r="T125"/>
  <c i="5" r="T134"/>
  <c r="R169"/>
  <c r="P187"/>
  <c r="P200"/>
  <c r="P199"/>
  <c i="6" r="BK133"/>
  <c r="J133"/>
  <c r="J102"/>
  <c r="R166"/>
  <c i="7" r="P131"/>
  <c r="P139"/>
  <c r="R147"/>
  <c i="8" r="P160"/>
  <c i="9" r="BK132"/>
  <c i="11" r="P131"/>
  <c i="12" r="R132"/>
  <c r="R126"/>
  <c r="R125"/>
  <c r="P142"/>
  <c i="2" r="P147"/>
  <c i="4" r="BK127"/>
  <c r="J127"/>
  <c r="J100"/>
  <c i="5" r="BK200"/>
  <c r="J200"/>
  <c r="J108"/>
  <c i="7" r="R131"/>
  <c r="T139"/>
  <c i="8" r="R133"/>
  <c r="T160"/>
  <c i="9" r="R132"/>
  <c r="R131"/>
  <c r="R130"/>
  <c i="11" r="BK131"/>
  <c r="J131"/>
  <c r="J102"/>
  <c i="12" r="R142"/>
  <c i="3" r="P128"/>
  <c r="P127"/>
  <c r="P126"/>
  <c i="1" r="AU97"/>
  <c i="3" r="P160"/>
  <c r="R171"/>
  <c r="R127"/>
  <c r="R126"/>
  <c r="P195"/>
  <c i="4" r="P127"/>
  <c r="P126"/>
  <c r="P125"/>
  <c i="1" r="AU98"/>
  <c i="5" r="R134"/>
  <c r="R133"/>
  <c r="T169"/>
  <c r="T187"/>
  <c r="R200"/>
  <c r="R199"/>
  <c i="6" r="T133"/>
  <c r="T132"/>
  <c r="T131"/>
  <c r="P166"/>
  <c i="7" r="BK131"/>
  <c r="J131"/>
  <c r="J102"/>
  <c r="R139"/>
  <c r="P147"/>
  <c i="8" r="P133"/>
  <c r="P132"/>
  <c r="P131"/>
  <c i="1" r="AU105"/>
  <c i="8" r="BK151"/>
  <c r="J151"/>
  <c r="J104"/>
  <c r="R151"/>
  <c i="11" r="T131"/>
  <c r="BK150"/>
  <c r="J150"/>
  <c r="J104"/>
  <c r="P150"/>
  <c r="R150"/>
  <c r="T150"/>
  <c i="12" r="T142"/>
  <c i="2" r="BK147"/>
  <c r="J147"/>
  <c r="J101"/>
  <c i="5" r="BK182"/>
  <c r="J182"/>
  <c r="J104"/>
  <c i="8" r="BK175"/>
  <c r="J175"/>
  <c r="J106"/>
  <c i="10" r="BK130"/>
  <c r="J130"/>
  <c r="J102"/>
  <c i="4" r="BK135"/>
  <c r="J135"/>
  <c r="J103"/>
  <c i="8" r="BK179"/>
  <c r="J179"/>
  <c r="J107"/>
  <c i="11" r="BK146"/>
  <c r="J146"/>
  <c r="J103"/>
  <c i="3" r="F123"/>
  <c i="5" r="BK197"/>
  <c r="J197"/>
  <c r="J106"/>
  <c i="6" r="BK202"/>
  <c r="J202"/>
  <c r="J107"/>
  <c i="8" r="BK147"/>
  <c r="J147"/>
  <c r="J103"/>
  <c i="9" r="BK145"/>
  <c r="J145"/>
  <c r="J104"/>
  <c r="BK152"/>
  <c r="J152"/>
  <c r="J105"/>
  <c i="10" r="BK134"/>
  <c r="J134"/>
  <c r="J103"/>
  <c i="12" r="BK127"/>
  <c r="J127"/>
  <c r="J100"/>
  <c i="4" r="BK130"/>
  <c r="J130"/>
  <c r="J101"/>
  <c r="BK132"/>
  <c r="J132"/>
  <c r="J102"/>
  <c i="6" r="BK159"/>
  <c r="J159"/>
  <c r="J103"/>
  <c r="BK194"/>
  <c r="J194"/>
  <c r="J106"/>
  <c i="7" r="BK154"/>
  <c r="J154"/>
  <c r="J105"/>
  <c i="3" r="BK207"/>
  <c r="J207"/>
  <c r="J104"/>
  <c i="6" r="BK180"/>
  <c r="J180"/>
  <c r="J105"/>
  <c i="9" r="BK141"/>
  <c r="J141"/>
  <c r="J103"/>
  <c r="BK154"/>
  <c r="J154"/>
  <c r="J106"/>
  <c i="10" r="BK138"/>
  <c r="J138"/>
  <c r="J104"/>
  <c i="11" r="BK161"/>
  <c r="J161"/>
  <c r="J105"/>
  <c i="12" r="BK139"/>
  <c r="J139"/>
  <c r="J102"/>
  <c r="E113"/>
  <c r="BE133"/>
  <c r="BE140"/>
  <c r="J94"/>
  <c r="J121"/>
  <c r="BE128"/>
  <c r="BE145"/>
  <c r="F94"/>
  <c r="J119"/>
  <c i="11" r="BK130"/>
  <c r="BK129"/>
  <c r="J129"/>
  <c i="12" r="F93"/>
  <c r="BE136"/>
  <c r="BE143"/>
  <c i="11" r="J96"/>
  <c r="F125"/>
  <c r="BE137"/>
  <c r="BE143"/>
  <c r="BE153"/>
  <c r="F126"/>
  <c r="BE162"/>
  <c r="E85"/>
  <c r="J125"/>
  <c r="BE147"/>
  <c r="BE156"/>
  <c r="J123"/>
  <c r="BE132"/>
  <c r="BE151"/>
  <c r="BE135"/>
  <c r="BE140"/>
  <c r="BE158"/>
  <c i="9" r="J132"/>
  <c r="J102"/>
  <c i="10" r="J93"/>
  <c r="F96"/>
  <c r="F124"/>
  <c r="BE131"/>
  <c r="E114"/>
  <c r="BE139"/>
  <c r="J124"/>
  <c r="BE135"/>
  <c r="J125"/>
  <c i="8" r="BK132"/>
  <c r="J132"/>
  <c r="J101"/>
  <c i="9" r="F95"/>
  <c r="BE142"/>
  <c r="BE153"/>
  <c r="E116"/>
  <c r="F127"/>
  <c r="J93"/>
  <c r="J96"/>
  <c r="BE133"/>
  <c r="BE137"/>
  <c r="J95"/>
  <c r="BE155"/>
  <c r="BE146"/>
  <c i="8" r="J93"/>
  <c r="BE139"/>
  <c r="BE148"/>
  <c r="BE156"/>
  <c r="BE169"/>
  <c r="BE180"/>
  <c r="F96"/>
  <c r="F127"/>
  <c r="J128"/>
  <c r="BE143"/>
  <c r="E85"/>
  <c r="J127"/>
  <c r="BE134"/>
  <c r="BE159"/>
  <c r="BE152"/>
  <c r="BE161"/>
  <c r="BE176"/>
  <c i="6" r="BK132"/>
  <c r="BK131"/>
  <c r="J131"/>
  <c r="J100"/>
  <c i="7" r="E85"/>
  <c r="F95"/>
  <c r="J96"/>
  <c r="J123"/>
  <c r="F126"/>
  <c r="J125"/>
  <c r="BE144"/>
  <c r="BE148"/>
  <c r="BE153"/>
  <c r="BE155"/>
  <c r="BE136"/>
  <c r="BE140"/>
  <c r="BE146"/>
  <c r="BE132"/>
  <c r="BE152"/>
  <c i="6" r="J95"/>
  <c r="F128"/>
  <c i="5" r="BK199"/>
  <c r="J199"/>
  <c r="J107"/>
  <c i="6" r="E85"/>
  <c r="BE179"/>
  <c i="5" r="BK133"/>
  <c r="J133"/>
  <c r="J101"/>
  <c i="6" r="J93"/>
  <c r="BE134"/>
  <c r="BE167"/>
  <c r="BE195"/>
  <c r="J96"/>
  <c r="F127"/>
  <c r="BE152"/>
  <c r="BE173"/>
  <c r="BE188"/>
  <c r="BE203"/>
  <c r="BE138"/>
  <c r="BE181"/>
  <c r="BE145"/>
  <c r="BE160"/>
  <c i="5" r="E85"/>
  <c r="F128"/>
  <c r="BE135"/>
  <c r="BE154"/>
  <c r="BE160"/>
  <c r="BE188"/>
  <c r="BE211"/>
  <c r="BE231"/>
  <c r="BE234"/>
  <c r="BE239"/>
  <c r="J126"/>
  <c r="J129"/>
  <c r="BE177"/>
  <c r="BE183"/>
  <c r="BE195"/>
  <c r="BE214"/>
  <c r="BE245"/>
  <c r="F96"/>
  <c r="BE139"/>
  <c r="BE162"/>
  <c r="BE170"/>
  <c r="BE208"/>
  <c r="BE242"/>
  <c r="BE166"/>
  <c r="BE201"/>
  <c r="BE223"/>
  <c r="J95"/>
  <c r="BE141"/>
  <c r="BE179"/>
  <c r="BE198"/>
  <c r="BE236"/>
  <c i="4" r="F93"/>
  <c r="BE128"/>
  <c r="BE131"/>
  <c r="BE136"/>
  <c r="E85"/>
  <c r="J93"/>
  <c r="J122"/>
  <c r="J91"/>
  <c r="F122"/>
  <c r="BE129"/>
  <c r="BE133"/>
  <c i="3" r="E85"/>
  <c r="J93"/>
  <c r="BE133"/>
  <c r="BE148"/>
  <c r="BE152"/>
  <c r="BE156"/>
  <c r="BE172"/>
  <c r="BE176"/>
  <c r="BE183"/>
  <c i="2" r="J125"/>
  <c r="J100"/>
  <c i="3" r="J123"/>
  <c r="BE137"/>
  <c r="BE140"/>
  <c r="BE144"/>
  <c r="BE187"/>
  <c r="BE191"/>
  <c r="BE196"/>
  <c r="BE200"/>
  <c r="BE203"/>
  <c r="J91"/>
  <c r="BE161"/>
  <c r="BE168"/>
  <c r="BE208"/>
  <c i="1" r="AW97"/>
  <c i="3" r="F93"/>
  <c r="BE129"/>
  <c r="BE164"/>
  <c r="BE180"/>
  <c r="BE199"/>
  <c i="2" r="E85"/>
  <c r="J91"/>
  <c r="F93"/>
  <c r="J93"/>
  <c r="F94"/>
  <c r="J94"/>
  <c r="BE130"/>
  <c r="BE134"/>
  <c r="BE137"/>
  <c r="BE143"/>
  <c r="BE126"/>
  <c r="BE141"/>
  <c r="BE148"/>
  <c r="F38"/>
  <c i="1" r="BC96"/>
  <c i="3" r="F38"/>
  <c i="1" r="BC97"/>
  <c i="5" r="F38"/>
  <c i="1" r="BA101"/>
  <c r="BA100"/>
  <c r="AW100"/>
  <c i="6" r="J38"/>
  <c i="1" r="AW103"/>
  <c i="7" r="F40"/>
  <c i="1" r="BC104"/>
  <c i="8" r="F40"/>
  <c i="1" r="BC105"/>
  <c i="9" r="F41"/>
  <c i="1" r="BD107"/>
  <c i="10" r="F40"/>
  <c i="1" r="BC108"/>
  <c i="11" r="F40"/>
  <c i="1" r="BC109"/>
  <c i="12" r="F36"/>
  <c i="1" r="BA110"/>
  <c i="2" r="F39"/>
  <c i="1" r="BD96"/>
  <c i="3" r="F37"/>
  <c i="1" r="BB97"/>
  <c i="5" r="F41"/>
  <c i="1" r="BD101"/>
  <c r="BD100"/>
  <c i="6" r="F38"/>
  <c i="1" r="BA103"/>
  <c i="7" r="F39"/>
  <c i="1" r="BB104"/>
  <c i="8" r="J38"/>
  <c i="1" r="AW105"/>
  <c i="9" r="J38"/>
  <c i="1" r="AW107"/>
  <c i="10" r="F39"/>
  <c i="1" r="BB108"/>
  <c i="11" r="F38"/>
  <c i="1" r="BA109"/>
  <c i="12" r="F37"/>
  <c i="1" r="BB110"/>
  <c i="2" r="J36"/>
  <c i="1" r="AW96"/>
  <c i="3" r="F36"/>
  <c i="1" r="BA97"/>
  <c i="4" r="F38"/>
  <c i="1" r="BC98"/>
  <c i="4" r="F36"/>
  <c i="1" r="BA98"/>
  <c i="4" r="F37"/>
  <c i="1" r="BB98"/>
  <c i="5" r="J38"/>
  <c i="1" r="AW101"/>
  <c i="6" r="F41"/>
  <c i="1" r="BD103"/>
  <c i="7" r="J38"/>
  <c i="1" r="AW104"/>
  <c i="8" r="F38"/>
  <c i="1" r="BA105"/>
  <c i="9" r="F38"/>
  <c i="1" r="BA107"/>
  <c i="10" r="F38"/>
  <c i="1" r="BA108"/>
  <c i="11" r="J38"/>
  <c i="1" r="AW109"/>
  <c i="12" r="F39"/>
  <c i="1" r="BD110"/>
  <c i="2" r="F37"/>
  <c i="1" r="BB96"/>
  <c r="AS99"/>
  <c i="4" r="F39"/>
  <c i="1" r="BD98"/>
  <c i="4" r="J36"/>
  <c i="1" r="AW98"/>
  <c i="5" r="F40"/>
  <c i="1" r="BC101"/>
  <c r="BC100"/>
  <c r="AY100"/>
  <c i="6" r="F39"/>
  <c i="1" r="BB103"/>
  <c i="7" r="F41"/>
  <c i="1" r="BD104"/>
  <c i="8" r="F39"/>
  <c i="1" r="BB105"/>
  <c i="9" r="F39"/>
  <c i="1" r="BB107"/>
  <c i="10" r="F41"/>
  <c i="1" r="BD108"/>
  <c i="11" r="F41"/>
  <c i="1" r="BD109"/>
  <c i="12" r="F38"/>
  <c i="1" r="BC110"/>
  <c i="2" r="F36"/>
  <c i="1" r="BA96"/>
  <c i="3" r="F39"/>
  <c i="1" r="BD97"/>
  <c i="5" r="F39"/>
  <c i="1" r="BB101"/>
  <c r="BB100"/>
  <c i="6" r="F40"/>
  <c i="1" r="BC103"/>
  <c i="7" r="F38"/>
  <c i="1" r="BA104"/>
  <c i="8" r="F41"/>
  <c i="1" r="BD105"/>
  <c i="9" r="F40"/>
  <c i="1" r="BC107"/>
  <c i="10" r="J38"/>
  <c i="1" r="AW108"/>
  <c i="11" r="F39"/>
  <c i="1" r="BB109"/>
  <c i="11" r="J34"/>
  <c i="12" r="J36"/>
  <c i="1" r="AW110"/>
  <c i="11" l="1" r="T130"/>
  <c r="T129"/>
  <c i="8" r="R132"/>
  <c r="R131"/>
  <c i="5" r="P133"/>
  <c r="P132"/>
  <c i="1" r="AU101"/>
  <c i="7" r="R130"/>
  <c r="R129"/>
  <c i="11" r="P130"/>
  <c r="P129"/>
  <c i="1" r="AU109"/>
  <c i="8" r="T132"/>
  <c r="T131"/>
  <c i="6" r="P132"/>
  <c r="P131"/>
  <c i="1" r="AU103"/>
  <c i="7" r="P130"/>
  <c r="P129"/>
  <c i="1" r="AU104"/>
  <c i="11" r="R130"/>
  <c r="R129"/>
  <c i="6" r="R132"/>
  <c r="R131"/>
  <c i="3" r="T127"/>
  <c r="T126"/>
  <c i="5" r="R132"/>
  <c i="9" r="BK131"/>
  <c r="J131"/>
  <c r="J101"/>
  <c i="5" r="T133"/>
  <c r="T132"/>
  <c i="2" r="BK124"/>
  <c r="J124"/>
  <c r="J99"/>
  <c i="7" r="T130"/>
  <c r="T129"/>
  <c i="2" r="P124"/>
  <c r="P123"/>
  <c i="1" r="AU96"/>
  <c i="12" r="BK126"/>
  <c r="J126"/>
  <c r="J99"/>
  <c i="3" r="BK127"/>
  <c r="J127"/>
  <c r="J99"/>
  <c i="4" r="BK126"/>
  <c r="J126"/>
  <c r="J99"/>
  <c i="7" r="BK130"/>
  <c r="J130"/>
  <c r="J101"/>
  <c i="10" r="BK129"/>
  <c r="J129"/>
  <c r="J101"/>
  <c i="1" r="AG109"/>
  <c i="11" r="J130"/>
  <c r="J101"/>
  <c r="J100"/>
  <c i="8" r="BK131"/>
  <c r="J131"/>
  <c r="J100"/>
  <c i="6" r="J132"/>
  <c r="J101"/>
  <c i="5" r="BK132"/>
  <c r="J132"/>
  <c i="1" r="AU100"/>
  <c r="AS94"/>
  <c i="3" r="J35"/>
  <c i="1" r="AV97"/>
  <c r="AT97"/>
  <c r="BA95"/>
  <c r="AW95"/>
  <c i="6" r="J37"/>
  <c i="1" r="AV103"/>
  <c r="AT103"/>
  <c r="BB102"/>
  <c r="AX102"/>
  <c r="BD102"/>
  <c i="9" r="J37"/>
  <c i="1" r="AV107"/>
  <c r="AT107"/>
  <c r="BA106"/>
  <c r="AW106"/>
  <c r="BB106"/>
  <c r="AX106"/>
  <c i="2" r="F35"/>
  <c i="1" r="AZ96"/>
  <c r="BB95"/>
  <c r="AX95"/>
  <c i="4" r="J35"/>
  <c i="1" r="AV98"/>
  <c r="AT98"/>
  <c i="5" r="J34"/>
  <c i="1" r="AG101"/>
  <c r="AG100"/>
  <c i="6" r="F37"/>
  <c i="1" r="AZ103"/>
  <c i="8" r="J37"/>
  <c i="1" r="AV105"/>
  <c r="AT105"/>
  <c i="10" r="F37"/>
  <c i="1" r="AZ108"/>
  <c r="BC106"/>
  <c r="AY106"/>
  <c r="BD106"/>
  <c i="12" r="J35"/>
  <c i="1" r="AV110"/>
  <c r="AT110"/>
  <c r="AU106"/>
  <c i="2" r="J35"/>
  <c i="1" r="AV96"/>
  <c r="AT96"/>
  <c i="4" r="F35"/>
  <c i="1" r="AZ98"/>
  <c r="BD95"/>
  <c r="AX100"/>
  <c i="5" r="J37"/>
  <c i="1" r="AV101"/>
  <c r="AT101"/>
  <c i="7" r="F37"/>
  <c i="1" r="AZ104"/>
  <c i="8" r="F37"/>
  <c i="1" r="AZ105"/>
  <c i="10" r="J37"/>
  <c i="1" r="AV108"/>
  <c r="AT108"/>
  <c i="11" r="F37"/>
  <c i="1" r="AZ109"/>
  <c r="AU95"/>
  <c i="3" r="F35"/>
  <c i="1" r="AZ97"/>
  <c r="BC95"/>
  <c r="AY95"/>
  <c i="5" r="F37"/>
  <c i="1" r="AZ101"/>
  <c r="AZ100"/>
  <c r="AV100"/>
  <c r="AT100"/>
  <c i="6" r="J34"/>
  <c i="1" r="AG103"/>
  <c i="7" r="J37"/>
  <c i="1" r="AV104"/>
  <c r="AT104"/>
  <c r="BA102"/>
  <c r="AW102"/>
  <c r="BC102"/>
  <c r="AY102"/>
  <c i="9" r="F37"/>
  <c i="1" r="AZ107"/>
  <c i="11" r="J37"/>
  <c i="1" r="AV109"/>
  <c r="AT109"/>
  <c r="AN109"/>
  <c i="12" r="F35"/>
  <c i="1" r="AZ110"/>
  <c i="12" l="1" r="BK125"/>
  <c r="J125"/>
  <c r="J98"/>
  <c i="3" r="BK126"/>
  <c r="J126"/>
  <c r="J98"/>
  <c i="10" r="BK128"/>
  <c r="J128"/>
  <c r="J100"/>
  <c i="9" r="BK130"/>
  <c r="J130"/>
  <c r="J100"/>
  <c i="4" r="BK125"/>
  <c r="J125"/>
  <c i="2" r="BK123"/>
  <c r="J123"/>
  <c r="J98"/>
  <c i="7" r="BK129"/>
  <c r="J129"/>
  <c r="J100"/>
  <c i="11" r="J43"/>
  <c i="1" r="AN103"/>
  <c r="AN100"/>
  <c r="AN101"/>
  <c i="6" r="J43"/>
  <c i="5" r="J100"/>
  <c r="J43"/>
  <c i="1" r="AU102"/>
  <c r="AZ102"/>
  <c r="AV102"/>
  <c r="AT102"/>
  <c r="BA99"/>
  <c r="AW99"/>
  <c r="AZ95"/>
  <c r="BB99"/>
  <c r="AX99"/>
  <c r="BC99"/>
  <c r="AY99"/>
  <c i="4" r="J32"/>
  <c i="1" r="AG98"/>
  <c i="8" r="J34"/>
  <c i="1" r="AG105"/>
  <c r="AZ106"/>
  <c r="AV106"/>
  <c r="AT106"/>
  <c r="BD99"/>
  <c i="4" l="1" r="J41"/>
  <c r="J98"/>
  <c i="8" r="J43"/>
  <c i="1" r="AN105"/>
  <c r="AU99"/>
  <c r="AN98"/>
  <c i="7" r="J34"/>
  <c i="1" r="AG104"/>
  <c i="10" r="J34"/>
  <c i="1" r="AG108"/>
  <c i="12" r="J32"/>
  <c i="1" r="AG110"/>
  <c i="9" r="J34"/>
  <c i="1" r="AG107"/>
  <c r="AN107"/>
  <c r="BA94"/>
  <c r="W30"/>
  <c i="2" r="J32"/>
  <c i="1" r="AG96"/>
  <c r="AN96"/>
  <c r="AV95"/>
  <c r="AT95"/>
  <c r="BD94"/>
  <c r="W33"/>
  <c r="BC94"/>
  <c r="W32"/>
  <c r="BB94"/>
  <c r="W31"/>
  <c i="3" r="J32"/>
  <c i="1" r="AG97"/>
  <c r="AZ99"/>
  <c r="AV99"/>
  <c r="AT99"/>
  <c i="9" l="1" r="J43"/>
  <c i="2" r="J41"/>
  <c i="3" r="J41"/>
  <c i="10" r="J43"/>
  <c i="12" r="J41"/>
  <c i="7" r="J43"/>
  <c i="1" r="AN97"/>
  <c r="AN110"/>
  <c r="AN108"/>
  <c r="AN104"/>
  <c r="AG102"/>
  <c r="AG106"/>
  <c r="AY94"/>
  <c r="AG95"/>
  <c r="AU94"/>
  <c r="AX94"/>
  <c r="AZ94"/>
  <c r="W29"/>
  <c r="AW94"/>
  <c r="AK30"/>
  <c l="1" r="AN102"/>
  <c r="AG99"/>
  <c r="AN106"/>
  <c r="AN95"/>
  <c r="AN99"/>
  <c r="AG94"/>
  <c r="AK26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<sst xmlns="http://schemas.openxmlformats.org/spreadsheetml/2006/main">
  <si>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</si>
  <si>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</si>
  <si>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</si>
  <si>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</si>
  <si>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</si>
  <si>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{ebb37f69-2652-421b-b00d-c57c96a449ab}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</si>
  <si>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</si>
  <si>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</si>
  <si>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</si>
  <si>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</si>
  <si>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</si>
  <si>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</si>
  <si>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</si>
  <si>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</si>
  <si>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27_29/21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</si>
  <si>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</si>
  <si>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</si>
  <si>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Úprava Bělé km 23,900 – 24,735 DHM Č. 00029</t>
  </si>
  <si>
    <t>KSO:</t>
  </si>
  <si>
    <t>CC-CZ:</t>
  </si>
  <si>
    <t>Místo:</t>
  </si>
  <si>
    <t>Domašov</t>
  </si>
  <si>
    <t>Datum:</t>
  </si>
  <si>
    <t>16. 2. 2023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</si>
  <si>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</si>
  <si>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</si>
  <si>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</si>
  <si>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</si>
  <si>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</si>
  <si>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</si>
  <si>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</si>
  <si>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</si>
  <si>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</si>
  <si>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</si>
  <si>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</si>
  <si>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</si>
  <si>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</si>
  <si>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</si>
  <si>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</si>
  <si>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</si>
  <si>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</si>
  <si>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</si>
  <si>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</si>
  <si>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</si>
  <si>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</si>
  <si>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</si>
  <si>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</si>
  <si>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</si>
  <si>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</si>
  <si>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</si>
  <si>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</si>
  <si>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</si>
  <si>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</si>
  <si>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</si>
  <si>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</si>
  <si>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</si>
  <si>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</si>
  <si>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</si>
  <si>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</si>
  <si>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</si>
  <si>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</si>
  <si>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</si>
  <si>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</si>
  <si>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</si>
  <si>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</si>
  <si>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</si>
  <si>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</si>
  <si>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</si>
  <si>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</si>
  <si>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</si>
  <si>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</si>
  <si>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</si>
  <si>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</si>
  <si>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</si>
  <si>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</si>
  <si>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</si>
  <si>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</si>
  <si>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</si>
  <si>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27/21</t>
  </si>
  <si>
    <t>Bělá – Domašov km 23,900 – 23,940</t>
  </si>
  <si>
    <t>STA</t>
  </si>
  <si>
    <t>1</t>
  </si>
  <si>
    <t>{79cb8ac8-623d-44e6-a58b-7241a33f46a1}</t>
  </si>
  <si>
    <t>2</t>
  </si>
  <si>
    <t>/</t>
  </si>
  <si>
    <t>SO-01</t>
  </si>
  <si>
    <t>odtěžení štěrkoviska</t>
  </si>
  <si>
    <t>Soupis</t>
  </si>
  <si>
    <t>{88087c0e-b07d-4362-a38e-bb257e5b7136}</t>
  </si>
  <si>
    <t>SO-02</t>
  </si>
  <si>
    <t>oprava opevnění levého břehu</t>
  </si>
  <si>
    <t>{f53a4539-cc70-44c9-9b27-c66bb5e63d9d}</t>
  </si>
  <si>
    <t>VON</t>
  </si>
  <si>
    <t>vedlejší a ostatní náklady</t>
  </si>
  <si>
    <t>{3f94e782-74d2-47c4-bc84-6cfd2bae65d6}</t>
  </si>
  <si>
    <t>29/21</t>
  </si>
  <si>
    <t>Bělá - Domašov km 24,080 - 24,720</t>
  </si>
  <si>
    <t>{50b5daa0-18c1-45b5-b93e-b4a1fb3c4e95}</t>
  </si>
  <si>
    <t>převedení vody</t>
  </si>
  <si>
    <t>{ede6e97f-b360-4ccc-aff6-bff6d15cda2b}</t>
  </si>
  <si>
    <t>SO-01.01</t>
  </si>
  <si>
    <t>žlab</t>
  </si>
  <si>
    <t>3</t>
  </si>
  <si>
    <t>{2e2e6f22-03a9-4eec-8fb5-a8cff55bfd06}</t>
  </si>
  <si>
    <t>oprava toku km 24,080 - 24,227</t>
  </si>
  <si>
    <t>{40dbad57-d0e0-44ff-baa0-715ad57327d1}</t>
  </si>
  <si>
    <t>SO-02.01</t>
  </si>
  <si>
    <t>dnové prahy</t>
  </si>
  <si>
    <t>{de8b871e-4407-4672-be92-283c42244099}</t>
  </si>
  <si>
    <t>SO-02.02</t>
  </si>
  <si>
    <t>oprava PB zdi km 24,122 - 24,194</t>
  </si>
  <si>
    <t>{f8d0cb30-4b7f-4b9e-95e7-1b6a7811ca83}</t>
  </si>
  <si>
    <t>SO-02.03</t>
  </si>
  <si>
    <t>oprava LB km 24,142 - 24,227</t>
  </si>
  <si>
    <t>{cf46adda-ab42-466b-a493-b8f30e6f35f5}</t>
  </si>
  <si>
    <t>SO-03</t>
  </si>
  <si>
    <t>oprava toku km 24,315 - 24,720</t>
  </si>
  <si>
    <t>{3757e7f1-7424-4ad4-aec4-5b7efbace196}</t>
  </si>
  <si>
    <t>SO-03.01</t>
  </si>
  <si>
    <t>oprava PB pomístně</t>
  </si>
  <si>
    <t>{b2ede40a-e116-471e-ad0c-c0e6c3ddc12c}</t>
  </si>
  <si>
    <t>SO-03.02</t>
  </si>
  <si>
    <t>oprava LB km 24,564 - 24,570</t>
  </si>
  <si>
    <t>{f07756f0-88e6-49d4-819f-25d0ff539e73}</t>
  </si>
  <si>
    <t>SO-03.03</t>
  </si>
  <si>
    <t>oprava PB paty zdi km 24,695 - 24,705</t>
  </si>
  <si>
    <t>{d2b57bb4-3324-47ca-b804-b36d68650d9e}</t>
  </si>
  <si>
    <t>{40f0e2b1-6065-45d8-9d74-a87b254c04f7}</t>
  </si>
  <si>
    <t>KRYCÍ LIST SOUPISU PRACÍ</t>
  </si>
  <si>
    <t>Objekt:</t>
  </si>
  <si>
    <t>27/21 - Bělá – Domašov km 23,900 – 23,940</t>
  </si>
  <si>
    <t>Soupis:</t>
  </si>
  <si>
    <t>SO-01 - odtěžení štěrkoviska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</si>
  <si>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</si>
  <si>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</si>
  <si>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</si>
  <si>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</si>
  <si>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</si>
  <si>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</si>
  <si>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</si>
  <si>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</si>
  <si>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</si>
  <si>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</si>
  <si>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</si>
  <si>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</si>
  <si>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</si>
  <si>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</si>
  <si>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</si>
  <si>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</si>
  <si>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</si>
  <si>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</si>
  <si>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</si>
  <si>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</si>
  <si>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</si>
  <si>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</si>
  <si>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</si>
  <si>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</si>
  <si>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</si>
  <si>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</si>
  <si>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124253100</t>
  </si>
  <si>
    <t>Vykopávky pro koryta vodotečí strojně v hornině třídy těžitelnosti I skupiny 3 do 100 m3</t>
  </si>
  <si>
    <t>m3</t>
  </si>
  <si>
    <t>CS ÚRS 2023 01</t>
  </si>
  <si>
    <t>4</t>
  </si>
  <si>
    <t>841828199</t>
  </si>
  <si>
    <t>P</t>
  </si>
  <si>
    <t>Poznámka k položce:_x000d_
Viz výpočet kubatur příloha G.2., Tab.1.</t>
  </si>
  <si>
    <t>VV</t>
  </si>
  <si>
    <t>80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</si>
  <si>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</si>
  <si>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</si>
  <si>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</si>
  <si>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76372422</t>
  </si>
  <si>
    <t>Poznámka k položce:_x000d_
Viz výpočet kubatur příloha G.2.</t>
  </si>
  <si>
    <t>171251201</t>
  </si>
  <si>
    <t>Uložení sypaniny na skládky nebo meziskládky bez hutnění s upravením uložené sypaniny do předepsaného tvaru</t>
  </si>
  <si>
    <t>1877078969</t>
  </si>
  <si>
    <t>5</t>
  </si>
  <si>
    <t>181411123</t>
  </si>
  <si>
    <t>Založení trávníku na půdě předem připravené plochy do 1000 m2 výsevem včetně utažení lučního na svahu přes 1:2 do 1:1</t>
  </si>
  <si>
    <t>m2</t>
  </si>
  <si>
    <t>1610732570</t>
  </si>
  <si>
    <t>Poznámka k položce:_x000d_
Založení trávníku na pravém břehu</t>
  </si>
  <si>
    <t>170</t>
  </si>
  <si>
    <t>6</t>
  </si>
  <si>
    <t>M</t>
  </si>
  <si>
    <t>00572474</t>
  </si>
  <si>
    <t>osivo směs travní krajinná-svahová</t>
  </si>
  <si>
    <t>kg</t>
  </si>
  <si>
    <t>8</t>
  </si>
  <si>
    <t>811433048</t>
  </si>
  <si>
    <t>170*0,02 'Přepočtené koeficientem množství</t>
  </si>
  <si>
    <t>182151111</t>
  </si>
  <si>
    <t>Svahování trvalých svahů do projektovaných profilů strojně s potřebným přemístěním výkopku při svahování v zářezech v hornině třídy těžitelnosti I, skupiny 1 až 3</t>
  </si>
  <si>
    <t>-97586748</t>
  </si>
  <si>
    <t>Poznámka k položce:_x000d_
Svahování pravého břehu</t>
  </si>
  <si>
    <t>998</t>
  </si>
  <si>
    <t>Přesun hmot</t>
  </si>
  <si>
    <t>7</t>
  </si>
  <si>
    <t>998332011</t>
  </si>
  <si>
    <t xml:space="preserve">Přesun hmot pro úpravy vodních toků a kanály, hráze rybníků apod.  dopravní vzdálenost do 500 m</t>
  </si>
  <si>
    <t>t</t>
  </si>
  <si>
    <t>1577841525</t>
  </si>
  <si>
    <t>SO-02 - oprava opevnění levého břehu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</si>
  <si>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</si>
  <si>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</si>
  <si>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</si>
  <si>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>114203102</t>
  </si>
  <si>
    <t>Rozebrání dlažeb nebo záhozů s naložením na dopravní prostředek dlažeb z lomového kamene nebo betonových tvárnic na sucho se zalitými spárami cementovou maltou</t>
  </si>
  <si>
    <t>-458852969</t>
  </si>
  <si>
    <t>Poznámka k položce:_x000d_
Rozebrání stávajícího opevnění pod lávkou</t>
  </si>
  <si>
    <t>115101201</t>
  </si>
  <si>
    <t>Čerpání vody na dopravní výšku do 10 m s uvažovaným průměrným přítokem do 500 l/min</t>
  </si>
  <si>
    <t>hod</t>
  </si>
  <si>
    <t>605510470</t>
  </si>
  <si>
    <t>Poznámka k položce:_x000d_
10 dní* 10 hodin</t>
  </si>
  <si>
    <t>10*10</t>
  </si>
  <si>
    <t>115101301</t>
  </si>
  <si>
    <t>Pohotovost záložní čerpací soupravy pro dopravní výšku do 10 m s uvažovaným průměrným přítokem do 500 l/min</t>
  </si>
  <si>
    <t>den</t>
  </si>
  <si>
    <t>-2062700122</t>
  </si>
  <si>
    <t>10</t>
  </si>
  <si>
    <t>122151403</t>
  </si>
  <si>
    <t>Vykopávky v zemnících na suchu strojně zapažených i nezapažených v hornině třídy těžitelnosti I skupiny 1 a 2 přes 50 do 100 m3</t>
  </si>
  <si>
    <t>542856785</t>
  </si>
  <si>
    <t>Poznámka k položce:_x000d_
Zemina pro hrázku jímky</t>
  </si>
  <si>
    <t>82</t>
  </si>
  <si>
    <t>132251401</t>
  </si>
  <si>
    <t>Hloubení rýh pod vodou strojně v hloubce do 5 m pod projektem stanovenou pracovní hladinou vody, pro nábřežní zdi, patky, záhozy, prahy, podélné a příčné zpevnění atd. pod obrysem výkopu množství do 1 000 m3 v hornině třídy těžitelnosti I skupiny 3</t>
  </si>
  <si>
    <t>1543500362</t>
  </si>
  <si>
    <t>Poznámka k položce:_x000d_
Rýha pro bet. patku a prostor jímky_x000d_
viz příloha G.2.</t>
  </si>
  <si>
    <t>109</t>
  </si>
  <si>
    <t>730765597</t>
  </si>
  <si>
    <t>Poznámka k položce:_x000d_
Dovoz a odvoz zeminy na hrázku jímky</t>
  </si>
  <si>
    <t>82*2</t>
  </si>
  <si>
    <t>171151103</t>
  </si>
  <si>
    <t>Uložení sypanin do násypů strojně s rozprostřením sypaniny ve vrstvách a s hrubým urovnáním zhutněných z hornin soudržných jakékoliv třídy těžitelnosti</t>
  </si>
  <si>
    <t>-937671073</t>
  </si>
  <si>
    <t>Poznámka k položce:_x000d_
Hrázka jímky</t>
  </si>
  <si>
    <t>182111121</t>
  </si>
  <si>
    <t>Svahování trvalých svahů do projektovaných profilů ručně s potřebným přemístěním výkopku při svahování v zářezech v hornině třídy těžitelnosti I skupiny 1 až 2</t>
  </si>
  <si>
    <t>-982360596</t>
  </si>
  <si>
    <t>Poznámka k položce:_x000d_
Plocha opevňovaného svahu</t>
  </si>
  <si>
    <t>232</t>
  </si>
  <si>
    <t>Svislé a kompletní konstrukce</t>
  </si>
  <si>
    <t>9</t>
  </si>
  <si>
    <t>321311115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</si>
  <si>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</si>
  <si>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-628831534</t>
  </si>
  <si>
    <t>37*1,3*1</t>
  </si>
  <si>
    <t>321351010</t>
  </si>
  <si>
    <t xml:space="preserve"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</si>
  <si>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1186226722</t>
  </si>
  <si>
    <t xml:space="preserve">Poznámka k položce:_x000d_
Bednění bet. patky </t>
  </si>
  <si>
    <t>37*1,3*2</t>
  </si>
  <si>
    <t>11</t>
  </si>
  <si>
    <t>321352010</t>
  </si>
  <si>
    <t xml:space="preserve"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</si>
  <si>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-476395082</t>
  </si>
  <si>
    <t>Vodorovné konstrukce</t>
  </si>
  <si>
    <t>12</t>
  </si>
  <si>
    <t>451571111</t>
  </si>
  <si>
    <t xml:space="preserve">Lože pod dlažby  ze štěrkopísků, tl. vrstvy do 100 mm</t>
  </si>
  <si>
    <t>-1520797892</t>
  </si>
  <si>
    <t>13</t>
  </si>
  <si>
    <t>457312814</t>
  </si>
  <si>
    <t>Těsnicí nebo opevňovací vrstva z prostého betonu pro prostředí s mrazovými cykly tř. C 25/30, tl. vrstvy 250 mm</t>
  </si>
  <si>
    <t>-859570601</t>
  </si>
  <si>
    <t>14</t>
  </si>
  <si>
    <t>462512370</t>
  </si>
  <si>
    <t xml:space="preserve">Zához z lomového kamene neupraveného záhozového  s proštěrkováním z terénu, hmotnosti jednotlivých kamenů přes 200 do 500 kg</t>
  </si>
  <si>
    <t>927506936</t>
  </si>
  <si>
    <t>1,5*51</t>
  </si>
  <si>
    <t>463212111</t>
  </si>
  <si>
    <t xml:space="preserve">Rovnanina z lomového kamene upraveného, tříděného  jakékoliv tloušťky rovnaniny s vyklínováním spár a dutin úlomky kamene</t>
  </si>
  <si>
    <t>82336712</t>
  </si>
  <si>
    <t>Poznámka k položce:_x000d_
Plocha opevňovaného svahu*tl 0,5 m</t>
  </si>
  <si>
    <t>232*0,5</t>
  </si>
  <si>
    <t>16</t>
  </si>
  <si>
    <t>463212191</t>
  </si>
  <si>
    <t xml:space="preserve">Rovnanina z lomového kamene upraveného, tříděného  Příplatek k cenám za vypracování líce</t>
  </si>
  <si>
    <t>847583701</t>
  </si>
  <si>
    <t>17</t>
  </si>
  <si>
    <t>463451113</t>
  </si>
  <si>
    <t>Prolití konstrukce z kamene rovnaniny cementovou maltou MC-15</t>
  </si>
  <si>
    <t>1470440039</t>
  </si>
  <si>
    <t>Poznámka k položce:_x000d_
30% objemu rovnaniny</t>
  </si>
  <si>
    <t>116*0,3</t>
  </si>
  <si>
    <t>Ostatní konstrukce a práce, bourání</t>
  </si>
  <si>
    <t>18</t>
  </si>
  <si>
    <t>931991112</t>
  </si>
  <si>
    <t xml:space="preserve">Zřízení těsnění dilatační spáry pásem gumovým profilovým nebo z PVC  ve stěně</t>
  </si>
  <si>
    <t>m</t>
  </si>
  <si>
    <t>1701049818</t>
  </si>
  <si>
    <t>14,5</t>
  </si>
  <si>
    <t>19</t>
  </si>
  <si>
    <t>28376628</t>
  </si>
  <si>
    <t>provazec těsnící z pěnového polyetylénu D 50mm</t>
  </si>
  <si>
    <t>758025765</t>
  </si>
  <si>
    <t>20</t>
  </si>
  <si>
    <t>931994142</t>
  </si>
  <si>
    <t xml:space="preserve">Těsnění spáry betonové konstrukce pásy, profily, tmely  tmelem polyuretanovým spáry dilatační do 4,0 cm2</t>
  </si>
  <si>
    <t>-1189804252</t>
  </si>
  <si>
    <t>953312125</t>
  </si>
  <si>
    <t xml:space="preserve">Vložky svislé do dilatačních spár z polystyrenových desek  extrudovaných včetně dodání a osazení, v jakémkoliv zdivu přes 40 do 50 mm</t>
  </si>
  <si>
    <t>-1715889915</t>
  </si>
  <si>
    <t>Poznámka k položce:_x000d_
délka spáry*tloušťka bet lože a rovnaniny</t>
  </si>
  <si>
    <t>14,5*0,75</t>
  </si>
  <si>
    <t>22</t>
  </si>
  <si>
    <t>-207006270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</si>
  <si>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</si>
  <si>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</si>
  <si>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</si>
  <si>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</si>
  <si>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</si>
  <si>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</si>
  <si>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</si>
  <si>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</si>
  <si>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</si>
  <si>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</si>
  <si>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</si>
  <si>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</si>
  <si>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kpl</t>
  </si>
  <si>
    <t>1024</t>
  </si>
  <si>
    <t>-1954028233</t>
  </si>
  <si>
    <t>013254000</t>
  </si>
  <si>
    <t>Dokumentace skutečného provedení stavby</t>
  </si>
  <si>
    <t>-1530805440</t>
  </si>
  <si>
    <t>VRN2</t>
  </si>
  <si>
    <t>Příprava staveniště</t>
  </si>
  <si>
    <t>021002000</t>
  </si>
  <si>
    <t>Záchranné práce</t>
  </si>
  <si>
    <t>-1670216958</t>
  </si>
  <si>
    <t>VRN3</t>
  </si>
  <si>
    <t>Zařízení staveniště</t>
  </si>
  <si>
    <t>030001000</t>
  </si>
  <si>
    <t>-203501040</t>
  </si>
  <si>
    <t>Poznámka k položce:_x000d_
zřízení, provoz, likvidace, úprava pozemku, norná stěna</t>
  </si>
  <si>
    <t>VRN9</t>
  </si>
  <si>
    <t>Ostatní náklady</t>
  </si>
  <si>
    <t>090001000</t>
  </si>
  <si>
    <t>-380480817</t>
  </si>
  <si>
    <t>Poznámka k položce:_x000d_
 čištění komunikací</t>
  </si>
  <si>
    <t>29/21 - Bělá - Domašov km 24,080 - 24,720</t>
  </si>
  <si>
    <t>SO-01 - převedení vody</t>
  </si>
  <si>
    <t>Úroveň 3:</t>
  </si>
  <si>
    <t>SO-01.01 - žlab</t>
  </si>
  <si>
    <t xml:space="preserve">    2 - Zakládání</t>
  </si>
  <si>
    <t>PSV - Práce a dodávky PSV</t>
  </si>
  <si>
    <t xml:space="preserve">    762 - Konstrukce tesařské</t>
  </si>
  <si>
    <t>-405632453</t>
  </si>
  <si>
    <t>"ze zajímkovaného prostoru:</t>
  </si>
  <si>
    <t>"40 dní á 10 hodin</t>
  </si>
  <si>
    <t>40 * 10</t>
  </si>
  <si>
    <t>1268693264</t>
  </si>
  <si>
    <t>40</t>
  </si>
  <si>
    <t>153191121</t>
  </si>
  <si>
    <t>Těsnění hradicích stěn nepropustnou hrázkou ze zhutněné sypaniny při stěně nebo nepropustnou výplní ze zhutněné sypaniny mezi stěnami zřízení</t>
  </si>
  <si>
    <t>498394823</t>
  </si>
  <si>
    <t>Poznámka k položce:_x000d_
jíka z vaků se štěrkopískem</t>
  </si>
  <si>
    <t>jímka z vaků 0,9x0,9x0,9 m: - 15 ks á 0,729 l:</t>
  </si>
  <si>
    <t>I. etapa km 24,150 - 24,200:</t>
  </si>
  <si>
    <t>"km 24,200 - 15 ks:" 15 * 0,729</t>
  </si>
  <si>
    <t>"km 24,150 - 15 ks:" 15 * 0,729</t>
  </si>
  <si>
    <t>II. etapa km 2,100 - 2,150</t>
  </si>
  <si>
    <t>"24,150 - 15 ks přeskládání:" 15 * 0,729</t>
  </si>
  <si>
    <t>"24,100 - 0 ks - na terén" 0</t>
  </si>
  <si>
    <t>dotěsnění jímky pytly s pískem - 10ks:</t>
  </si>
  <si>
    <t>"1 naplněný pytel = 0,80m x 0,50m x 0,25m = 0,05 m3/kus</t>
  </si>
  <si>
    <t>0,05 * 10</t>
  </si>
  <si>
    <t>58331351</t>
  </si>
  <si>
    <t>kamenivo těžené drobné frakce 0/4</t>
  </si>
  <si>
    <t>-675036680</t>
  </si>
  <si>
    <t>vaky - celkem 15 ks:</t>
  </si>
  <si>
    <t xml:space="preserve">15 * 0,729 * 1,67 </t>
  </si>
  <si>
    <t>pytle na dotěsnění - 10 ks:</t>
  </si>
  <si>
    <t>0,05 *10 * 1,67</t>
  </si>
  <si>
    <t>DKP I-sml.cena</t>
  </si>
  <si>
    <t>Pytle jutové</t>
  </si>
  <si>
    <t>kus</t>
  </si>
  <si>
    <t>-133020470</t>
  </si>
  <si>
    <t>DKP II-sml.cena</t>
  </si>
  <si>
    <t>Big Bag, plné dno, vhodné pro kameny</t>
  </si>
  <si>
    <t>677830304</t>
  </si>
  <si>
    <t>Poznámka k položce:_x000d_
www.kaiserkraft.cz</t>
  </si>
  <si>
    <t>celkem 30 ks</t>
  </si>
  <si>
    <t>30</t>
  </si>
  <si>
    <t>153191131</t>
  </si>
  <si>
    <t>Těsnění hradicích stěn nepropustnou hrázkou ze zhutněné sypaniny při stěně nebo nepropustnou výplní ze zhutněné sypaniny mezi stěnami odstranění</t>
  </si>
  <si>
    <t>1505479474</t>
  </si>
  <si>
    <t>viz zřízení:</t>
  </si>
  <si>
    <t>33,305</t>
  </si>
  <si>
    <t>Zakládání</t>
  </si>
  <si>
    <t>292111111</t>
  </si>
  <si>
    <t xml:space="preserve">Pomocná konstrukce pro zvláštní zakládání staveb  ocelová z terénu zřízení</t>
  </si>
  <si>
    <t>-1429187453</t>
  </si>
  <si>
    <t>Poznámka k položce:_x000d_
10 polí</t>
  </si>
  <si>
    <t>spojovací drát - 1 pole</t>
  </si>
  <si>
    <t>3 ks x 3,00m/kus á 0,617 kg/m</t>
  </si>
  <si>
    <t>3 * 3 * 0,617/1000</t>
  </si>
  <si>
    <t>10 polí:</t>
  </si>
  <si>
    <t>10 * 0,006</t>
  </si>
  <si>
    <t>15611626</t>
  </si>
  <si>
    <t>drát černý žíhaný ČSN 42 6410 D 5,00mm</t>
  </si>
  <si>
    <t>1321869966</t>
  </si>
  <si>
    <t>0,06*1000 'Přepočtené koeficientem množství</t>
  </si>
  <si>
    <t>292111112</t>
  </si>
  <si>
    <t xml:space="preserve">Pomocná konstrukce pro zvláštní zakládání staveb  ocelová z terénu odstranění</t>
  </si>
  <si>
    <t>1826256872</t>
  </si>
  <si>
    <t>viz montáž</t>
  </si>
  <si>
    <t>0,060</t>
  </si>
  <si>
    <t>32010111R</t>
  </si>
  <si>
    <t>Osazení betonových a železobetonových prefabrikátů hmotnosti jednotlivě přes 1 000 do 5 000 kg</t>
  </si>
  <si>
    <t>380292855</t>
  </si>
  <si>
    <t>Poznámka k položce:_x000d_
náhradní položka pro uložení vaků do koryta</t>
  </si>
  <si>
    <t>15 ks á 0,729 m3 - 2x osazení + 1x přeskládání:</t>
  </si>
  <si>
    <t>15 * 0,729 * 3</t>
  </si>
  <si>
    <t>461991111</t>
  </si>
  <si>
    <t xml:space="preserve">Zřízení ochranného opevnění dna a svahů melioračních kanálů  z geotextilií, fólie nebo síťoviny</t>
  </si>
  <si>
    <t>327858267</t>
  </si>
  <si>
    <t>Poznámka k položce:_x000d_
dotěsnění návodní strany jímky</t>
  </si>
  <si>
    <t>I. etapa:</t>
  </si>
  <si>
    <t>8 * 2,5 * 2</t>
  </si>
  <si>
    <t>II. etapa:</t>
  </si>
  <si>
    <t>8 * 2,5</t>
  </si>
  <si>
    <t>28322014</t>
  </si>
  <si>
    <t>fólie hydroizolační střešní mPVC mechanicky kotvená tl 1,2mm šedá</t>
  </si>
  <si>
    <t>1724974231</t>
  </si>
  <si>
    <t>60*1,02 'Přepočtené koeficientem množství</t>
  </si>
  <si>
    <t>-1136399479</t>
  </si>
  <si>
    <t>PSV</t>
  </si>
  <si>
    <t>Práce a dodávky PSV</t>
  </si>
  <si>
    <t>762</t>
  </si>
  <si>
    <t>Konstrukce tesařské</t>
  </si>
  <si>
    <t>762111811</t>
  </si>
  <si>
    <t xml:space="preserve">Demontáž stěn a příček  z hranolků, fošen nebo latí</t>
  </si>
  <si>
    <t>-14747639</t>
  </si>
  <si>
    <t>Poznámka k položce:_x000d_
žlab</t>
  </si>
  <si>
    <t>50 * (1,5 + 0,6 + 0,6)</t>
  </si>
  <si>
    <t>II. etapa</t>
  </si>
  <si>
    <t>762112230</t>
  </si>
  <si>
    <t xml:space="preserve">Montáž konstrukce stěn a příček na hladko (bez zářezů)  z hraněného a polohraněného řeziva, s použitím ocelových spojek (spojky ve specifikaci), průřezové plochy přes 224 do 288 cm2</t>
  </si>
  <si>
    <t>1792469149</t>
  </si>
  <si>
    <t>Poznámka k položce:_x000d_
2 úseky á 50 m_x000d_
1 úsek = 10 polí á 5 m</t>
  </si>
  <si>
    <t>50 + 50</t>
  </si>
  <si>
    <t>60516100</t>
  </si>
  <si>
    <t>řezivo smrkové sušené tl 30mm</t>
  </si>
  <si>
    <t>32</t>
  </si>
  <si>
    <t>367853162</t>
  </si>
  <si>
    <t>boky:</t>
  </si>
  <si>
    <t>(0,6 * 2 * 5) * 0,03 * 10</t>
  </si>
  <si>
    <t>60516101</t>
  </si>
  <si>
    <t>řezivo smrkové sušené tl 50mm</t>
  </si>
  <si>
    <t>-1936131807</t>
  </si>
  <si>
    <t>podlaha:</t>
  </si>
  <si>
    <t>(1,56 * 5) * 0,05 * 10</t>
  </si>
  <si>
    <t>zavětrování:</t>
  </si>
  <si>
    <t>příčné:</t>
  </si>
  <si>
    <t>(1,8 * 0,15 * 0,05) * 2 * 21</t>
  </si>
  <si>
    <t>podélné:</t>
  </si>
  <si>
    <t>(2,6 * 0,15 * 0,05) * 2 * 20</t>
  </si>
  <si>
    <t>60512135</t>
  </si>
  <si>
    <t>hranol stavební řezivo průřezu do 288cm2 do dl 6m</t>
  </si>
  <si>
    <t>-1419216430</t>
  </si>
  <si>
    <t>nosník</t>
  </si>
  <si>
    <t>(0,15 * 0,15 * 2,86) * 21</t>
  </si>
  <si>
    <t>stojka</t>
  </si>
  <si>
    <t>(0,15 * 0,15 * 0,70) * 2 * 21</t>
  </si>
  <si>
    <t>svlak</t>
  </si>
  <si>
    <t>05213011</t>
  </si>
  <si>
    <t>výřezy tyčové</t>
  </si>
  <si>
    <t>688787687</t>
  </si>
  <si>
    <t>podpěry:</t>
  </si>
  <si>
    <t>(PI*0,075*0,075*0,7) * 2 * 21</t>
  </si>
  <si>
    <t>54872510</t>
  </si>
  <si>
    <t>kramle kovaná hladká 10x300mm</t>
  </si>
  <si>
    <t>-1756316171</t>
  </si>
  <si>
    <t>2 * 6 * 21</t>
  </si>
  <si>
    <t>31412818</t>
  </si>
  <si>
    <t>hřebík stavební hlava zápustná mřížkovaná 3,1x70mm</t>
  </si>
  <si>
    <t>-2046020432</t>
  </si>
  <si>
    <t>cca 200 ks x 0,00435 kg</t>
  </si>
  <si>
    <t>23</t>
  </si>
  <si>
    <t>31412858</t>
  </si>
  <si>
    <t>hřebík stavební hlava zápustná mřížkovaná 4x100mm</t>
  </si>
  <si>
    <t>832135135</t>
  </si>
  <si>
    <t>cca 400 ks x 0,0105 kg</t>
  </si>
  <si>
    <t>24</t>
  </si>
  <si>
    <t>31412970</t>
  </si>
  <si>
    <t>hřebík stavební hlava zápustná mřížkovaná 7,1x200mm</t>
  </si>
  <si>
    <t>922604587</t>
  </si>
  <si>
    <t>cca 420 ks x 0,0634 kg</t>
  </si>
  <si>
    <t>28,5</t>
  </si>
  <si>
    <t>25</t>
  </si>
  <si>
    <t>998762101</t>
  </si>
  <si>
    <t xml:space="preserve">Přesun hmot pro konstrukce tesařské  stanovený z hmotnosti přesunovaného materiálu vodorovná dopravní vzdálenost do 50 m v objektech výšky do 6 m</t>
  </si>
  <si>
    <t>111988557</t>
  </si>
  <si>
    <t>SO-02 - oprava toku km 24,080 - 24,227</t>
  </si>
  <si>
    <t>SO-02.01 - dnové prahy</t>
  </si>
  <si>
    <t>114203101</t>
  </si>
  <si>
    <t>Rozebrání dlažeb nebo záhozů s naložením na dopravní prostředek dlažeb z lomového kamene nebo betonových tvárnic na sucho nebo se spárami vyplněnými pískem nebo drnem</t>
  </si>
  <si>
    <t>517664685</t>
  </si>
  <si>
    <t>Poznámka k položce:_x000d_
kámen se znovu použije, příp uloží v místě stavby</t>
  </si>
  <si>
    <t>práh km 24,133</t>
  </si>
  <si>
    <t>1,5 * 2,6 * 0,4</t>
  </si>
  <si>
    <t>132351251</t>
  </si>
  <si>
    <t>Hloubení nezapažených rýh šířky přes 800 do 2 000 mm strojně s urovnáním dna do předepsaného profilu a spádu v hornině třídy těžitelnosti II skupiny 4 do 20 m3</t>
  </si>
  <si>
    <t>362491216</t>
  </si>
  <si>
    <t>Poznámka k položce:_x000d_
materiál bude uložen v lokalitě stavby</t>
  </si>
  <si>
    <t xml:space="preserve">4,5 * 1,5 </t>
  </si>
  <si>
    <t>práh km 24,170</t>
  </si>
  <si>
    <t>2,8 * 1,5</t>
  </si>
  <si>
    <t>153812111</t>
  </si>
  <si>
    <t xml:space="preserve">Trn z betonářské oceli včetně zainjektování  při průměru oceli od 16 do 20 mm, délky přes 0,4 do 3,0 m</t>
  </si>
  <si>
    <t>1733132309</t>
  </si>
  <si>
    <t>Poznámka k položce:_x000d_
dl. 0,5 m</t>
  </si>
  <si>
    <t>174151101</t>
  </si>
  <si>
    <t>Zásyp sypaninou z jakékoliv horniny strojně s uložením výkopku ve vrstvách se zhutněním jam, šachet, rýh nebo kolem objektů v těchto vykopávkách</t>
  </si>
  <si>
    <t>679585804</t>
  </si>
  <si>
    <t>Poznámka k položce:_x000d_
zpětný tásyp v LB svahu rýhy pro práh</t>
  </si>
  <si>
    <t>1,1 * 1,5</t>
  </si>
  <si>
    <t>1,5 * 1,5</t>
  </si>
  <si>
    <t>221211115</t>
  </si>
  <si>
    <t xml:space="preserve">Vrty přenosnými vrtacími kladivy v hloubce 0 až 10 m  průměru přes 13 do 56 mm, do úklonu 90° (úpadně až horizontálně ), v hornině tř. V</t>
  </si>
  <si>
    <t>-1425525549</t>
  </si>
  <si>
    <t>7 * 2,1</t>
  </si>
  <si>
    <t>6 * 2,1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</si>
  <si>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</si>
  <si>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</si>
  <si>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1948858823</t>
  </si>
  <si>
    <t>9,5 * 1,5 * 1,0</t>
  </si>
  <si>
    <t>9,0 * 1,5 * 1,0</t>
  </si>
  <si>
    <t>-1255039151</t>
  </si>
  <si>
    <t>9,5 * 1,0 *2</t>
  </si>
  <si>
    <t>9,0 * 1,0 *2</t>
  </si>
  <si>
    <t>-1235536041</t>
  </si>
  <si>
    <t>-761168421</t>
  </si>
  <si>
    <t>Poznámka k položce:_x000d_
obnovení opevnění na LB</t>
  </si>
  <si>
    <t>1,5 * 2 * 0,4</t>
  </si>
  <si>
    <t>1,5 * 1,6 * 0,4</t>
  </si>
  <si>
    <t>779932936</t>
  </si>
  <si>
    <t>1,5 * 2,0</t>
  </si>
  <si>
    <t>1,5 * 1,6</t>
  </si>
  <si>
    <t>985131111</t>
  </si>
  <si>
    <t>Očištění ploch stěn, rubu kleneb a podlah tlakovou vodou</t>
  </si>
  <si>
    <t>-15496870</t>
  </si>
  <si>
    <t>Poznámka k položce:_x000d_
očištění základové spáry</t>
  </si>
  <si>
    <t>9,5 * 1,5</t>
  </si>
  <si>
    <t>9,0 * 1,5</t>
  </si>
  <si>
    <t>-1130939077</t>
  </si>
  <si>
    <t>SO-02.02 - oprava PB zdi km 24,122 - 24,194</t>
  </si>
  <si>
    <t>278311213</t>
  </si>
  <si>
    <t>Zálivka kotevních otvorů z cementové zálivkové malty do 0,25 m3</t>
  </si>
  <si>
    <t>2083722774</t>
  </si>
  <si>
    <t>Poznámka k položce:_x000d_
trhací cement</t>
  </si>
  <si>
    <t>viz vrtání:</t>
  </si>
  <si>
    <t>(PI*0,015*0,015*13,8)</t>
  </si>
  <si>
    <t>58564100</t>
  </si>
  <si>
    <t>směs suchá maltová výplňová cementová expanzivní</t>
  </si>
  <si>
    <t>-87817282</t>
  </si>
  <si>
    <t>10 kg / 3 l vody:</t>
  </si>
  <si>
    <t>-309083468</t>
  </si>
  <si>
    <t>Poznámka k položce:_x000d_
čerpaný beton</t>
  </si>
  <si>
    <t>0,5 m3/bm, 72 m:</t>
  </si>
  <si>
    <t>0,5 * 72</t>
  </si>
  <si>
    <t>321351030</t>
  </si>
  <si>
    <t xml:space="preserve"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jinak zakřivených než válcově</t>
  </si>
  <si>
    <t>560562498</t>
  </si>
  <si>
    <t xml:space="preserve">72 * 1,0 </t>
  </si>
  <si>
    <t>321352030</t>
  </si>
  <si>
    <t xml:space="preserve"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jinak zakřivených než válcově</t>
  </si>
  <si>
    <t>-955240585</t>
  </si>
  <si>
    <t>977131119</t>
  </si>
  <si>
    <t>Vrty příklepovými vrtáky do cihelného zdiva nebo prostého betonu průměru přes 28 do 32 mm</t>
  </si>
  <si>
    <t>1923168201</t>
  </si>
  <si>
    <t>Poznámka k položce:_x000d_
vrty pro trhací cement</t>
  </si>
  <si>
    <t>23 m á 0,5 m x 0,3 m hl.:</t>
  </si>
  <si>
    <t>23 / 0,5 * 0,3</t>
  </si>
  <si>
    <t>1007739039</t>
  </si>
  <si>
    <t>985131311</t>
  </si>
  <si>
    <t>Očištění ploch stěn, rubu kleneb a podlah ruční dočištění ocelovými kartáči</t>
  </si>
  <si>
    <t>-1621847270</t>
  </si>
  <si>
    <t>-614876533</t>
  </si>
  <si>
    <t>SO-02.03 - oprava LB km 24,142 - 24,227</t>
  </si>
  <si>
    <t>114203104</t>
  </si>
  <si>
    <t>Rozebrání dlažeb nebo záhozů s naložením na dopravní prostředek záhozů, rovnanin a soustřeďovacích staveb provedených na sucho</t>
  </si>
  <si>
    <t>-1590654301</t>
  </si>
  <si>
    <t>Poznámka k položce:_x000d_
materiál bude použit v lokalitě stavby</t>
  </si>
  <si>
    <t>km 24.217 - 24.227:</t>
  </si>
  <si>
    <t>3,9 m3/bm</t>
  </si>
  <si>
    <t>3,9 * 10</t>
  </si>
  <si>
    <t>132251251</t>
  </si>
  <si>
    <t>Hloubení nezapažených rýh šířky přes 800 do 2 000 mm strojně s urovnáním dna do předepsaného profilu a spádu v hornině třídy těžitelnosti I skupiny 3 do 20 m3</t>
  </si>
  <si>
    <t>-329360213</t>
  </si>
  <si>
    <t>Poznámka k položce:_x000d_
úprava terénu v místě nátrže; materiál se použije pro zpětná zásyp nátrže</t>
  </si>
  <si>
    <t>km 24,169 - 24,179:</t>
  </si>
  <si>
    <t>-1127585541</t>
  </si>
  <si>
    <t>km 24,142 - 24,152:</t>
  </si>
  <si>
    <t>1010232012</t>
  </si>
  <si>
    <t>km 24,142 - 24,152 - 19 ks á 0,5 m:</t>
  </si>
  <si>
    <t>19 * 0,5</t>
  </si>
  <si>
    <t>-2077855005</t>
  </si>
  <si>
    <t>0,3 m3/bm, 10 m:</t>
  </si>
  <si>
    <t>0,3 * 10</t>
  </si>
  <si>
    <t>694551057</t>
  </si>
  <si>
    <t>0,5 * 10</t>
  </si>
  <si>
    <t>1413436959</t>
  </si>
  <si>
    <t>463212121</t>
  </si>
  <si>
    <t xml:space="preserve">Rovnanina z lomového kamene upraveného, tříděného  jakékoliv tloušťky rovnaniny s vyplněním spár a dutin těženým kamenivem</t>
  </si>
  <si>
    <t>-366217679</t>
  </si>
  <si>
    <t>2,5 m3/bm</t>
  </si>
  <si>
    <t>2,5 * 10</t>
  </si>
  <si>
    <t>-1681522654</t>
  </si>
  <si>
    <t xml:space="preserve">km 24,169 - 24,179: </t>
  </si>
  <si>
    <t>10 * 2,65</t>
  </si>
  <si>
    <t>10 * 5,2</t>
  </si>
  <si>
    <t>-1701286453</t>
  </si>
  <si>
    <t>10 * 0,5</t>
  </si>
  <si>
    <t>-1742028630</t>
  </si>
  <si>
    <t>SO-03 - oprava toku km 24,315 - 24,720</t>
  </si>
  <si>
    <t>SO-03.01 - oprava PB pomístně</t>
  </si>
  <si>
    <t xml:space="preserve">    6 - Úpravy povrchů, podlahy a osazování výplní</t>
  </si>
  <si>
    <t xml:space="preserve">    997 - Přesun sutě</t>
  </si>
  <si>
    <t>321212115</t>
  </si>
  <si>
    <t xml:space="preserve">Oprava zdiva nadzákladového z lomového kamene vodních staveb 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tříděného, zdiva výplňového</t>
  </si>
  <si>
    <t>1790583733</t>
  </si>
  <si>
    <t>Poznámka k položce:_x000d_
vyklínování větších dutin úlomky kamene</t>
  </si>
  <si>
    <t>na cca 100 m dl., prům. tl. spáry 0,15 m, hl. 0,20 m</t>
  </si>
  <si>
    <t>100 * 0,15 * 0,2</t>
  </si>
  <si>
    <t>321212345</t>
  </si>
  <si>
    <t xml:space="preserve">Oprava zdiva nadzákladového z lomového kamene vodních staveb 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</si>
  <si>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-1198318988</t>
  </si>
  <si>
    <t xml:space="preserve">Poznámka k položce:_x000d_
pomístní opravy zdiva_x000d_
</t>
  </si>
  <si>
    <t>30 m2</t>
  </si>
  <si>
    <t>30 * 0,3</t>
  </si>
  <si>
    <t>Úpravy povrchů, podlahy a osazování výplní</t>
  </si>
  <si>
    <t>628635512</t>
  </si>
  <si>
    <t xml:space="preserve">Vyplnění spár dosavadních konstrukcí zdiva  cementovou maltou s vyčištěním spár hloubky do 70 mm, zdiva z lomového kamene s vyspárováním</t>
  </si>
  <si>
    <t>474167235</t>
  </si>
  <si>
    <t>viz vysekání:</t>
  </si>
  <si>
    <t>343</t>
  </si>
  <si>
    <t>938903113</t>
  </si>
  <si>
    <t xml:space="preserve">Dokončovací práce na dosavadních konstrukcích  vysekání spár s očištěním zdiva nebo dlažby, s naložením suti na dopravní prostředek nebo s odklizením na hromady do vzdálenosti 50 m při hloubce spáry do 70 mm ve zdivu z lomového kamene</t>
  </si>
  <si>
    <t>-2086463350</t>
  </si>
  <si>
    <t>km 24,315 - 24,421: 106 m</t>
  </si>
  <si>
    <t>km 24,423 - 24,493: 70 m</t>
  </si>
  <si>
    <t>km 24,500 - 24,540: 40 m</t>
  </si>
  <si>
    <t>km 24,593 - 24,720: 127 m</t>
  </si>
  <si>
    <t>(106 + 70 + 40 + 127) * 1,0</t>
  </si>
  <si>
    <t>997</t>
  </si>
  <si>
    <t>Přesun sutě</t>
  </si>
  <si>
    <t>997321511</t>
  </si>
  <si>
    <t xml:space="preserve">Vodorovná doprava suti a vybouraných hmot  bez naložení, s vyložením a hrubým urovnáním po suchu, na vzdálenost do 1 km</t>
  </si>
  <si>
    <t>-418790664</t>
  </si>
  <si>
    <t>-123016353</t>
  </si>
  <si>
    <t>SO-03.02 - oprava LB km 24,564 - 24,570</t>
  </si>
  <si>
    <t>463451114</t>
  </si>
  <si>
    <t>Prolití konstrukce z kamene rovnaniny cementovou maltou MC-25</t>
  </si>
  <si>
    <t>-12110497</t>
  </si>
  <si>
    <t xml:space="preserve">Poznámka k položce:_x000d_
prolití stávající rovnaniny - 30%_x000d_
</t>
  </si>
  <si>
    <t>(6 * 4,5) * 0,5 * 0,3</t>
  </si>
  <si>
    <t>938903211</t>
  </si>
  <si>
    <t xml:space="preserve">Dokončovací práce na dosavadních konstrukcích  vysekání spár s očištěním zdiva nebo dlažby, s naložením suti na dopravní prostředek nebo s odklizením na hromady do vzdálenosti 50 m při hloubce spáry přes 70 do 120 mm ve zdivu z lomového kamene</t>
  </si>
  <si>
    <t>1430018489</t>
  </si>
  <si>
    <t>Poznámka k položce:_x000d_
vyčištění spár v rovnanině na délce 6m; materiál ze spár bude ponechán na místě</t>
  </si>
  <si>
    <t>6 * 4,5</t>
  </si>
  <si>
    <t>-2136560372</t>
  </si>
  <si>
    <t>SO-03.03 - oprava PB paty zdi km 24,695 - 24,705</t>
  </si>
  <si>
    <t>115101202</t>
  </si>
  <si>
    <t>Čerpání vody na dopravní výšku do 10 m s uvažovaným průměrným přítokem přes 500 do 1 000 l/min</t>
  </si>
  <si>
    <t>-1609825287</t>
  </si>
  <si>
    <t>5 dní á 12 hod</t>
  </si>
  <si>
    <t>5 * 12</t>
  </si>
  <si>
    <t>115101302</t>
  </si>
  <si>
    <t>Pohotovost záložní čerpací soupravy pro dopravní výšku do 10 m s uvažovaným průměrným přítokem přes 500 do 1 000 l/min</t>
  </si>
  <si>
    <t>473177810</t>
  </si>
  <si>
    <t>-612130747</t>
  </si>
  <si>
    <t>hl. 0,5 m, š. 0,5, 1:1, 12 m</t>
  </si>
  <si>
    <t>0,375 * 12</t>
  </si>
  <si>
    <t>Trn z betonářské oceli včetně zainjektování při průměru oceli od 16 do 20 mm, délky přes 0,4 do 3,0 m</t>
  </si>
  <si>
    <t>567112276</t>
  </si>
  <si>
    <t>viz vrty:</t>
  </si>
  <si>
    <t>1233519192</t>
  </si>
  <si>
    <t>viz hloubení rýh:</t>
  </si>
  <si>
    <t>4,5</t>
  </si>
  <si>
    <t>Vrty přenosnými vrtacími kladivy v hloubce 0 až 10 m průměru přes 13 do 56 mm, do úklonu 90 st. (úpadně až horizontálně ), v hornině tř. V</t>
  </si>
  <si>
    <t>1105495749</t>
  </si>
  <si>
    <t>přikotvení dobetonávky patky á 0,5 m = 9 ks x 0,4 m</t>
  </si>
  <si>
    <t>9 * 0,4</t>
  </si>
  <si>
    <t>1525742610</t>
  </si>
  <si>
    <t>10 * 0,5 * 0,3</t>
  </si>
  <si>
    <t>321311116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</si>
  <si>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</si>
  <si>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1428372010</t>
  </si>
  <si>
    <t>přibetonávka patky:</t>
  </si>
  <si>
    <t>0,2 * 0,5 * 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</si>
  <si>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</si>
  <si>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-1951142158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</si>
  <si>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</si>
  <si>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-1029032252</t>
  </si>
  <si>
    <t>viz bednění</t>
  </si>
  <si>
    <t>455070120</t>
  </si>
  <si>
    <t xml:space="preserve">    VRN4 - Inženýrská činnost</t>
  </si>
  <si>
    <t>021203000</t>
  </si>
  <si>
    <t>Příprava staveniště záchranné práce stěhování přírodních hodnot</t>
  </si>
  <si>
    <t>215548951</t>
  </si>
  <si>
    <t>Poznámka k položce:_x000d_
slovení rybí obsádky</t>
  </si>
  <si>
    <t>min 2x každý úsek:</t>
  </si>
  <si>
    <t>2 + 2</t>
  </si>
  <si>
    <t>Základní rozdělení průvodních činností a nákladů zařízení staveniště</t>
  </si>
  <si>
    <t>-1857817871</t>
  </si>
  <si>
    <t>Poznámka k položce:_x000d_
3,4% ZRN_x000d_
vč. norné stěny</t>
  </si>
  <si>
    <t>1*0,034 'Přepočtené koeficientem množství</t>
  </si>
  <si>
    <t>032200000</t>
  </si>
  <si>
    <t>Vybavení staveniště</t>
  </si>
  <si>
    <t>-885969192</t>
  </si>
  <si>
    <t xml:space="preserve">Poznámka k položce:_x000d_
plocha pro připravu </t>
  </si>
  <si>
    <t>450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</si>
  <si>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</si>
  <si>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</si>
  <si>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</si>
  <si>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</si>
  <si>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-631952687</t>
  </si>
  <si>
    <t>Poznámka k položce:_x000d_
fotodokumentace průběhu stavby</t>
  </si>
  <si>
    <t>091704000</t>
  </si>
  <si>
    <t>Ostatní náklady související s objektem náklady na údržbu</t>
  </si>
  <si>
    <t>873591465</t>
  </si>
  <si>
    <t>Poznámka k položce:_x000d_
čištění a údržba komunikací</t>
  </si>
  <si>
    <t>093002000</t>
  </si>
  <si>
    <t>Hlavní tituly průvodních činností a nákladů ostatní náklady havárie, živelné pohromy</t>
  </si>
  <si>
    <t>643818722</t>
  </si>
  <si>
    <t xml:space="preserve">Poznámka k položce:_x000d_
Havarijní plán_x000d_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</si>
</sst>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27_29/21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Úprava Bělé km 23,900 – 24,735 DHM Č. 00029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Domašov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16. 2. 2023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ROUND(AG95+AG99,2)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ROUND(AS95+AS99,2)</f>
        <v>0</v>
      </c>
      <c r="AT94" s="114">
        <f>ROUND(SUM(AV94:AW94),2)</f>
        <v>0</v>
      </c>
      <c r="AU94" s="115">
        <f>ROUND(AU95+AU99,5)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ROUND(AZ95+AZ99,2)</f>
        <v>0</v>
      </c>
      <c r="BA94" s="114">
        <f>ROUND(BA95+BA99,2)</f>
        <v>0</v>
      </c>
      <c r="BB94" s="114">
        <f>ROUND(BB95+BB99,2)</f>
        <v>0</v>
      </c>
      <c r="BC94" s="114">
        <f>ROUND(BC95+BC99,2)</f>
        <v>0</v>
      </c>
      <c r="BD94" s="116">
        <f>ROUND(BD95+BD99,2)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7"/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80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73</v>
      </c>
      <c r="BT95" s="131" t="s">
        <v>81</v>
      </c>
      <c r="BU95" s="131" t="s">
        <v>75</v>
      </c>
      <c r="BV95" s="131" t="s">
        <v>76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="4" customFormat="1" ht="16.5" customHeight="1">
      <c r="A96" s="132" t="s">
        <v>84</v>
      </c>
      <c r="B96" s="70"/>
      <c r="C96" s="133"/>
      <c r="D96" s="133"/>
      <c r="E96" s="134" t="s">
        <v>85</v>
      </c>
      <c r="F96" s="134"/>
      <c r="G96" s="134"/>
      <c r="H96" s="134"/>
      <c r="I96" s="134"/>
      <c r="J96" s="133"/>
      <c r="K96" s="134" t="s">
        <v>86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'SO-01 - odtěžení štěrkoviska'!J32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87</v>
      </c>
      <c r="AR96" s="72"/>
      <c r="AS96" s="137">
        <v>0</v>
      </c>
      <c r="AT96" s="138">
        <f>ROUND(SUM(AV96:AW96),2)</f>
        <v>0</v>
      </c>
      <c r="AU96" s="139">
        <f>'SO-01 - odtěžení štěrkoviska'!P123</f>
        <v>0</v>
      </c>
      <c r="AV96" s="138">
        <f>'SO-01 - odtěžení štěrkoviska'!J35</f>
        <v>0</v>
      </c>
      <c r="AW96" s="138">
        <f>'SO-01 - odtěžení štěrkoviska'!J36</f>
        <v>0</v>
      </c>
      <c r="AX96" s="138">
        <f>'SO-01 - odtěžení štěrkoviska'!J37</f>
        <v>0</v>
      </c>
      <c r="AY96" s="138">
        <f>'SO-01 - odtěžení štěrkoviska'!J38</f>
        <v>0</v>
      </c>
      <c r="AZ96" s="138">
        <f>'SO-01 - odtěžení štěrkoviska'!F35</f>
        <v>0</v>
      </c>
      <c r="BA96" s="138">
        <f>'SO-01 - odtěžení štěrkoviska'!F36</f>
        <v>0</v>
      </c>
      <c r="BB96" s="138">
        <f>'SO-01 - odtěžení štěrkoviska'!F37</f>
        <v>0</v>
      </c>
      <c r="BC96" s="138">
        <f>'SO-01 - odtěžení štěrkoviska'!F38</f>
        <v>0</v>
      </c>
      <c r="BD96" s="140">
        <f>'SO-01 - odtěžení štěrkoviska'!F39</f>
        <v>0</v>
      </c>
      <c r="BE96" s="4"/>
      <c r="BT96" s="141" t="s">
        <v>83</v>
      </c>
      <c r="BV96" s="141" t="s">
        <v>76</v>
      </c>
      <c r="BW96" s="141" t="s">
        <v>88</v>
      </c>
      <c r="BX96" s="141" t="s">
        <v>82</v>
      </c>
      <c r="CL96" s="141" t="s">
        <v>1</v>
      </c>
    </row>
    <row r="97" s="4" customFormat="1" ht="16.5" customHeight="1">
      <c r="A97" s="132" t="s">
        <v>84</v>
      </c>
      <c r="B97" s="70"/>
      <c r="C97" s="133"/>
      <c r="D97" s="133"/>
      <c r="E97" s="134" t="s">
        <v>89</v>
      </c>
      <c r="F97" s="134"/>
      <c r="G97" s="134"/>
      <c r="H97" s="134"/>
      <c r="I97" s="134"/>
      <c r="J97" s="133"/>
      <c r="K97" s="134" t="s">
        <v>90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'SO-02 - oprava opevnění l...'!J32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87</v>
      </c>
      <c r="AR97" s="72"/>
      <c r="AS97" s="137">
        <v>0</v>
      </c>
      <c r="AT97" s="138">
        <f>ROUND(SUM(AV97:AW97),2)</f>
        <v>0</v>
      </c>
      <c r="AU97" s="139">
        <f>'SO-02 - oprava opevnění l...'!P126</f>
        <v>0</v>
      </c>
      <c r="AV97" s="138">
        <f>'SO-02 - oprava opevnění l...'!J35</f>
        <v>0</v>
      </c>
      <c r="AW97" s="138">
        <f>'SO-02 - oprava opevnění l...'!J36</f>
        <v>0</v>
      </c>
      <c r="AX97" s="138">
        <f>'SO-02 - oprava opevnění l...'!J37</f>
        <v>0</v>
      </c>
      <c r="AY97" s="138">
        <f>'SO-02 - oprava opevnění l...'!J38</f>
        <v>0</v>
      </c>
      <c r="AZ97" s="138">
        <f>'SO-02 - oprava opevnění l...'!F35</f>
        <v>0</v>
      </c>
      <c r="BA97" s="138">
        <f>'SO-02 - oprava opevnění l...'!F36</f>
        <v>0</v>
      </c>
      <c r="BB97" s="138">
        <f>'SO-02 - oprava opevnění l...'!F37</f>
        <v>0</v>
      </c>
      <c r="BC97" s="138">
        <f>'SO-02 - oprava opevnění l...'!F38</f>
        <v>0</v>
      </c>
      <c r="BD97" s="140">
        <f>'SO-02 - oprava opevnění l...'!F39</f>
        <v>0</v>
      </c>
      <c r="BE97" s="4"/>
      <c r="BT97" s="141" t="s">
        <v>83</v>
      </c>
      <c r="BV97" s="141" t="s">
        <v>76</v>
      </c>
      <c r="BW97" s="141" t="s">
        <v>91</v>
      </c>
      <c r="BX97" s="141" t="s">
        <v>82</v>
      </c>
      <c r="CL97" s="141" t="s">
        <v>1</v>
      </c>
    </row>
    <row r="98" s="4" customFormat="1" ht="16.5" customHeight="1">
      <c r="A98" s="132" t="s">
        <v>84</v>
      </c>
      <c r="B98" s="70"/>
      <c r="C98" s="133"/>
      <c r="D98" s="133"/>
      <c r="E98" s="134" t="s">
        <v>92</v>
      </c>
      <c r="F98" s="134"/>
      <c r="G98" s="134"/>
      <c r="H98" s="134"/>
      <c r="I98" s="134"/>
      <c r="J98" s="133"/>
      <c r="K98" s="134" t="s">
        <v>93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'VON - vedlejší a ostatní 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87</v>
      </c>
      <c r="AR98" s="72"/>
      <c r="AS98" s="137">
        <v>0</v>
      </c>
      <c r="AT98" s="138">
        <f>ROUND(SUM(AV98:AW98),2)</f>
        <v>0</v>
      </c>
      <c r="AU98" s="139">
        <f>'VON - vedlejší a ostatní ...'!P125</f>
        <v>0</v>
      </c>
      <c r="AV98" s="138">
        <f>'VON - vedlejší a ostatní ...'!J35</f>
        <v>0</v>
      </c>
      <c r="AW98" s="138">
        <f>'VON - vedlejší a ostatní ...'!J36</f>
        <v>0</v>
      </c>
      <c r="AX98" s="138">
        <f>'VON - vedlejší a ostatní ...'!J37</f>
        <v>0</v>
      </c>
      <c r="AY98" s="138">
        <f>'VON - vedlejší a ostatní ...'!J38</f>
        <v>0</v>
      </c>
      <c r="AZ98" s="138">
        <f>'VON - vedlejší a ostatní ...'!F35</f>
        <v>0</v>
      </c>
      <c r="BA98" s="138">
        <f>'VON - vedlejší a ostatní ...'!F36</f>
        <v>0</v>
      </c>
      <c r="BB98" s="138">
        <f>'VON - vedlejší a ostatní ...'!F37</f>
        <v>0</v>
      </c>
      <c r="BC98" s="138">
        <f>'VON - vedlejší a ostatní ...'!F38</f>
        <v>0</v>
      </c>
      <c r="BD98" s="140">
        <f>'VON - vedlejší a ostatní ...'!F39</f>
        <v>0</v>
      </c>
      <c r="BE98" s="4"/>
      <c r="BT98" s="141" t="s">
        <v>83</v>
      </c>
      <c r="BV98" s="141" t="s">
        <v>76</v>
      </c>
      <c r="BW98" s="141" t="s">
        <v>94</v>
      </c>
      <c r="BX98" s="141" t="s">
        <v>82</v>
      </c>
      <c r="CL98" s="141" t="s">
        <v>1</v>
      </c>
    </row>
    <row r="99" s="7" customFormat="1" ht="16.5" customHeight="1">
      <c r="A99" s="7"/>
      <c r="B99" s="119"/>
      <c r="C99" s="120"/>
      <c r="D99" s="121" t="s">
        <v>95</v>
      </c>
      <c r="E99" s="121"/>
      <c r="F99" s="121"/>
      <c r="G99" s="121"/>
      <c r="H99" s="121"/>
      <c r="I99" s="122"/>
      <c r="J99" s="121" t="s">
        <v>96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ROUND(AG100+AG102+AG106+AG110,2)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80</v>
      </c>
      <c r="AR99" s="126"/>
      <c r="AS99" s="127">
        <f>ROUND(AS100+AS102+AS106+AS110,2)</f>
        <v>0</v>
      </c>
      <c r="AT99" s="128">
        <f>ROUND(SUM(AV99:AW99),2)</f>
        <v>0</v>
      </c>
      <c r="AU99" s="129">
        <f>ROUND(AU100+AU102+AU106+AU110,5)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ROUND(AZ100+AZ102+AZ106+AZ110,2)</f>
        <v>0</v>
      </c>
      <c r="BA99" s="128">
        <f>ROUND(BA100+BA102+BA106+BA110,2)</f>
        <v>0</v>
      </c>
      <c r="BB99" s="128">
        <f>ROUND(BB100+BB102+BB106+BB110,2)</f>
        <v>0</v>
      </c>
      <c r="BC99" s="128">
        <f>ROUND(BC100+BC102+BC106+BC110,2)</f>
        <v>0</v>
      </c>
      <c r="BD99" s="130">
        <f>ROUND(BD100+BD102+BD106+BD110,2)</f>
        <v>0</v>
      </c>
      <c r="BE99" s="7"/>
      <c r="BS99" s="131" t="s">
        <v>73</v>
      </c>
      <c r="BT99" s="131" t="s">
        <v>81</v>
      </c>
      <c r="BU99" s="131" t="s">
        <v>75</v>
      </c>
      <c r="BV99" s="131" t="s">
        <v>76</v>
      </c>
      <c r="BW99" s="131" t="s">
        <v>97</v>
      </c>
      <c r="BX99" s="131" t="s">
        <v>5</v>
      </c>
      <c r="CL99" s="131" t="s">
        <v>1</v>
      </c>
      <c r="CM99" s="131" t="s">
        <v>83</v>
      </c>
    </row>
    <row r="100" s="4" customFormat="1" ht="16.5" customHeight="1">
      <c r="A100" s="4"/>
      <c r="B100" s="70"/>
      <c r="C100" s="133"/>
      <c r="D100" s="133"/>
      <c r="E100" s="134" t="s">
        <v>85</v>
      </c>
      <c r="F100" s="134"/>
      <c r="G100" s="134"/>
      <c r="H100" s="134"/>
      <c r="I100" s="134"/>
      <c r="J100" s="133"/>
      <c r="K100" s="134" t="s">
        <v>98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42">
        <f>ROUND(AG101,2)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87</v>
      </c>
      <c r="AR100" s="72"/>
      <c r="AS100" s="137">
        <f>ROUND(AS101,2)</f>
        <v>0</v>
      </c>
      <c r="AT100" s="138">
        <f>ROUND(SUM(AV100:AW100),2)</f>
        <v>0</v>
      </c>
      <c r="AU100" s="139">
        <f>ROUND(AU101,5)</f>
        <v>0</v>
      </c>
      <c r="AV100" s="138">
        <f>ROUND(AZ100*L29,2)</f>
        <v>0</v>
      </c>
      <c r="AW100" s="138">
        <f>ROUND(BA100*L30,2)</f>
        <v>0</v>
      </c>
      <c r="AX100" s="138">
        <f>ROUND(BB100*L29,2)</f>
        <v>0</v>
      </c>
      <c r="AY100" s="138">
        <f>ROUND(BC100*L30,2)</f>
        <v>0</v>
      </c>
      <c r="AZ100" s="138">
        <f>ROUND(AZ101,2)</f>
        <v>0</v>
      </c>
      <c r="BA100" s="138">
        <f>ROUND(BA101,2)</f>
        <v>0</v>
      </c>
      <c r="BB100" s="138">
        <f>ROUND(BB101,2)</f>
        <v>0</v>
      </c>
      <c r="BC100" s="138">
        <f>ROUND(BC101,2)</f>
        <v>0</v>
      </c>
      <c r="BD100" s="140">
        <f>ROUND(BD101,2)</f>
        <v>0</v>
      </c>
      <c r="BE100" s="4"/>
      <c r="BS100" s="141" t="s">
        <v>73</v>
      </c>
      <c r="BT100" s="141" t="s">
        <v>83</v>
      </c>
      <c r="BU100" s="141" t="s">
        <v>75</v>
      </c>
      <c r="BV100" s="141" t="s">
        <v>76</v>
      </c>
      <c r="BW100" s="141" t="s">
        <v>99</v>
      </c>
      <c r="BX100" s="141" t="s">
        <v>97</v>
      </c>
      <c r="CL100" s="141" t="s">
        <v>1</v>
      </c>
    </row>
    <row r="101" s="4" customFormat="1" ht="16.5" customHeight="1">
      <c r="A101" s="132" t="s">
        <v>84</v>
      </c>
      <c r="B101" s="70"/>
      <c r="C101" s="133"/>
      <c r="D101" s="133"/>
      <c r="E101" s="133"/>
      <c r="F101" s="134" t="s">
        <v>100</v>
      </c>
      <c r="G101" s="134"/>
      <c r="H101" s="134"/>
      <c r="I101" s="134"/>
      <c r="J101" s="134"/>
      <c r="K101" s="133"/>
      <c r="L101" s="134" t="s">
        <v>101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'SO-01.01 - žlab'!J34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87</v>
      </c>
      <c r="AR101" s="72"/>
      <c r="AS101" s="137">
        <v>0</v>
      </c>
      <c r="AT101" s="138">
        <f>ROUND(SUM(AV101:AW101),2)</f>
        <v>0</v>
      </c>
      <c r="AU101" s="139">
        <f>'SO-01.01 - žlab'!P132</f>
        <v>0</v>
      </c>
      <c r="AV101" s="138">
        <f>'SO-01.01 - žlab'!J37</f>
        <v>0</v>
      </c>
      <c r="AW101" s="138">
        <f>'SO-01.01 - žlab'!J38</f>
        <v>0</v>
      </c>
      <c r="AX101" s="138">
        <f>'SO-01.01 - žlab'!J39</f>
        <v>0</v>
      </c>
      <c r="AY101" s="138">
        <f>'SO-01.01 - žlab'!J40</f>
        <v>0</v>
      </c>
      <c r="AZ101" s="138">
        <f>'SO-01.01 - žlab'!F37</f>
        <v>0</v>
      </c>
      <c r="BA101" s="138">
        <f>'SO-01.01 - žlab'!F38</f>
        <v>0</v>
      </c>
      <c r="BB101" s="138">
        <f>'SO-01.01 - žlab'!F39</f>
        <v>0</v>
      </c>
      <c r="BC101" s="138">
        <f>'SO-01.01 - žlab'!F40</f>
        <v>0</v>
      </c>
      <c r="BD101" s="140">
        <f>'SO-01.01 - žlab'!F41</f>
        <v>0</v>
      </c>
      <c r="BE101" s="4"/>
      <c r="BT101" s="141" t="s">
        <v>102</v>
      </c>
      <c r="BV101" s="141" t="s">
        <v>76</v>
      </c>
      <c r="BW101" s="141" t="s">
        <v>103</v>
      </c>
      <c r="BX101" s="141" t="s">
        <v>99</v>
      </c>
      <c r="CL101" s="141" t="s">
        <v>1</v>
      </c>
    </row>
    <row r="102" s="4" customFormat="1" ht="16.5" customHeight="1">
      <c r="A102" s="4"/>
      <c r="B102" s="70"/>
      <c r="C102" s="133"/>
      <c r="D102" s="133"/>
      <c r="E102" s="134" t="s">
        <v>89</v>
      </c>
      <c r="F102" s="134"/>
      <c r="G102" s="134"/>
      <c r="H102" s="134"/>
      <c r="I102" s="134"/>
      <c r="J102" s="133"/>
      <c r="K102" s="134" t="s">
        <v>104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42">
        <f>ROUND(SUM(AG103:AG105),2)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87</v>
      </c>
      <c r="AR102" s="72"/>
      <c r="AS102" s="137">
        <f>ROUND(SUM(AS103:AS105),2)</f>
        <v>0</v>
      </c>
      <c r="AT102" s="138">
        <f>ROUND(SUM(AV102:AW102),2)</f>
        <v>0</v>
      </c>
      <c r="AU102" s="139">
        <f>ROUND(SUM(AU103:AU105),5)</f>
        <v>0</v>
      </c>
      <c r="AV102" s="138">
        <f>ROUND(AZ102*L29,2)</f>
        <v>0</v>
      </c>
      <c r="AW102" s="138">
        <f>ROUND(BA102*L30,2)</f>
        <v>0</v>
      </c>
      <c r="AX102" s="138">
        <f>ROUND(BB102*L29,2)</f>
        <v>0</v>
      </c>
      <c r="AY102" s="138">
        <f>ROUND(BC102*L30,2)</f>
        <v>0</v>
      </c>
      <c r="AZ102" s="138">
        <f>ROUND(SUM(AZ103:AZ105),2)</f>
        <v>0</v>
      </c>
      <c r="BA102" s="138">
        <f>ROUND(SUM(BA103:BA105),2)</f>
        <v>0</v>
      </c>
      <c r="BB102" s="138">
        <f>ROUND(SUM(BB103:BB105),2)</f>
        <v>0</v>
      </c>
      <c r="BC102" s="138">
        <f>ROUND(SUM(BC103:BC105),2)</f>
        <v>0</v>
      </c>
      <c r="BD102" s="140">
        <f>ROUND(SUM(BD103:BD105),2)</f>
        <v>0</v>
      </c>
      <c r="BE102" s="4"/>
      <c r="BS102" s="141" t="s">
        <v>73</v>
      </c>
      <c r="BT102" s="141" t="s">
        <v>83</v>
      </c>
      <c r="BU102" s="141" t="s">
        <v>75</v>
      </c>
      <c r="BV102" s="141" t="s">
        <v>76</v>
      </c>
      <c r="BW102" s="141" t="s">
        <v>105</v>
      </c>
      <c r="BX102" s="141" t="s">
        <v>97</v>
      </c>
      <c r="CL102" s="141" t="s">
        <v>1</v>
      </c>
    </row>
    <row r="103" s="4" customFormat="1" ht="16.5" customHeight="1">
      <c r="A103" s="132" t="s">
        <v>84</v>
      </c>
      <c r="B103" s="70"/>
      <c r="C103" s="133"/>
      <c r="D103" s="133"/>
      <c r="E103" s="133"/>
      <c r="F103" s="134" t="s">
        <v>106</v>
      </c>
      <c r="G103" s="134"/>
      <c r="H103" s="134"/>
      <c r="I103" s="134"/>
      <c r="J103" s="134"/>
      <c r="K103" s="133"/>
      <c r="L103" s="134" t="s">
        <v>107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'SO-02.01 - dnové prahy'!J34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87</v>
      </c>
      <c r="AR103" s="72"/>
      <c r="AS103" s="137">
        <v>0</v>
      </c>
      <c r="AT103" s="138">
        <f>ROUND(SUM(AV103:AW103),2)</f>
        <v>0</v>
      </c>
      <c r="AU103" s="139">
        <f>'SO-02.01 - dnové prahy'!P131</f>
        <v>0</v>
      </c>
      <c r="AV103" s="138">
        <f>'SO-02.01 - dnové prahy'!J37</f>
        <v>0</v>
      </c>
      <c r="AW103" s="138">
        <f>'SO-02.01 - dnové prahy'!J38</f>
        <v>0</v>
      </c>
      <c r="AX103" s="138">
        <f>'SO-02.01 - dnové prahy'!J39</f>
        <v>0</v>
      </c>
      <c r="AY103" s="138">
        <f>'SO-02.01 - dnové prahy'!J40</f>
        <v>0</v>
      </c>
      <c r="AZ103" s="138">
        <f>'SO-02.01 - dnové prahy'!F37</f>
        <v>0</v>
      </c>
      <c r="BA103" s="138">
        <f>'SO-02.01 - dnové prahy'!F38</f>
        <v>0</v>
      </c>
      <c r="BB103" s="138">
        <f>'SO-02.01 - dnové prahy'!F39</f>
        <v>0</v>
      </c>
      <c r="BC103" s="138">
        <f>'SO-02.01 - dnové prahy'!F40</f>
        <v>0</v>
      </c>
      <c r="BD103" s="140">
        <f>'SO-02.01 - dnové prahy'!F41</f>
        <v>0</v>
      </c>
      <c r="BE103" s="4"/>
      <c r="BT103" s="141" t="s">
        <v>102</v>
      </c>
      <c r="BV103" s="141" t="s">
        <v>76</v>
      </c>
      <c r="BW103" s="141" t="s">
        <v>108</v>
      </c>
      <c r="BX103" s="141" t="s">
        <v>105</v>
      </c>
      <c r="CL103" s="141" t="s">
        <v>1</v>
      </c>
    </row>
    <row r="104" s="4" customFormat="1" ht="16.5" customHeight="1">
      <c r="A104" s="132" t="s">
        <v>84</v>
      </c>
      <c r="B104" s="70"/>
      <c r="C104" s="133"/>
      <c r="D104" s="133"/>
      <c r="E104" s="133"/>
      <c r="F104" s="134" t="s">
        <v>109</v>
      </c>
      <c r="G104" s="134"/>
      <c r="H104" s="134"/>
      <c r="I104" s="134"/>
      <c r="J104" s="134"/>
      <c r="K104" s="133"/>
      <c r="L104" s="134" t="s">
        <v>110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'SO-02.02 - oprava PB zdi ...'!J34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87</v>
      </c>
      <c r="AR104" s="72"/>
      <c r="AS104" s="137">
        <v>0</v>
      </c>
      <c r="AT104" s="138">
        <f>ROUND(SUM(AV104:AW104),2)</f>
        <v>0</v>
      </c>
      <c r="AU104" s="139">
        <f>'SO-02.02 - oprava PB zdi ...'!P129</f>
        <v>0</v>
      </c>
      <c r="AV104" s="138">
        <f>'SO-02.02 - oprava PB zdi ...'!J37</f>
        <v>0</v>
      </c>
      <c r="AW104" s="138">
        <f>'SO-02.02 - oprava PB zdi ...'!J38</f>
        <v>0</v>
      </c>
      <c r="AX104" s="138">
        <f>'SO-02.02 - oprava PB zdi ...'!J39</f>
        <v>0</v>
      </c>
      <c r="AY104" s="138">
        <f>'SO-02.02 - oprava PB zdi ...'!J40</f>
        <v>0</v>
      </c>
      <c r="AZ104" s="138">
        <f>'SO-02.02 - oprava PB zdi ...'!F37</f>
        <v>0</v>
      </c>
      <c r="BA104" s="138">
        <f>'SO-02.02 - oprava PB zdi ...'!F38</f>
        <v>0</v>
      </c>
      <c r="BB104" s="138">
        <f>'SO-02.02 - oprava PB zdi ...'!F39</f>
        <v>0</v>
      </c>
      <c r="BC104" s="138">
        <f>'SO-02.02 - oprava PB zdi ...'!F40</f>
        <v>0</v>
      </c>
      <c r="BD104" s="140">
        <f>'SO-02.02 - oprava PB zdi ...'!F41</f>
        <v>0</v>
      </c>
      <c r="BE104" s="4"/>
      <c r="BT104" s="141" t="s">
        <v>102</v>
      </c>
      <c r="BV104" s="141" t="s">
        <v>76</v>
      </c>
      <c r="BW104" s="141" t="s">
        <v>111</v>
      </c>
      <c r="BX104" s="141" t="s">
        <v>105</v>
      </c>
      <c r="CL104" s="141" t="s">
        <v>1</v>
      </c>
    </row>
    <row r="105" s="4" customFormat="1" ht="16.5" customHeight="1">
      <c r="A105" s="132" t="s">
        <v>84</v>
      </c>
      <c r="B105" s="70"/>
      <c r="C105" s="133"/>
      <c r="D105" s="133"/>
      <c r="E105" s="133"/>
      <c r="F105" s="134" t="s">
        <v>112</v>
      </c>
      <c r="G105" s="134"/>
      <c r="H105" s="134"/>
      <c r="I105" s="134"/>
      <c r="J105" s="134"/>
      <c r="K105" s="133"/>
      <c r="L105" s="134" t="s">
        <v>113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'SO-02.03 - oprava LB km 2...'!J34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87</v>
      </c>
      <c r="AR105" s="72"/>
      <c r="AS105" s="137">
        <v>0</v>
      </c>
      <c r="AT105" s="138">
        <f>ROUND(SUM(AV105:AW105),2)</f>
        <v>0</v>
      </c>
      <c r="AU105" s="139">
        <f>'SO-02.03 - oprava LB km 2...'!P131</f>
        <v>0</v>
      </c>
      <c r="AV105" s="138">
        <f>'SO-02.03 - oprava LB km 2...'!J37</f>
        <v>0</v>
      </c>
      <c r="AW105" s="138">
        <f>'SO-02.03 - oprava LB km 2...'!J38</f>
        <v>0</v>
      </c>
      <c r="AX105" s="138">
        <f>'SO-02.03 - oprava LB km 2...'!J39</f>
        <v>0</v>
      </c>
      <c r="AY105" s="138">
        <f>'SO-02.03 - oprava LB km 2...'!J40</f>
        <v>0</v>
      </c>
      <c r="AZ105" s="138">
        <f>'SO-02.03 - oprava LB km 2...'!F37</f>
        <v>0</v>
      </c>
      <c r="BA105" s="138">
        <f>'SO-02.03 - oprava LB km 2...'!F38</f>
        <v>0</v>
      </c>
      <c r="BB105" s="138">
        <f>'SO-02.03 - oprava LB km 2...'!F39</f>
        <v>0</v>
      </c>
      <c r="BC105" s="138">
        <f>'SO-02.03 - oprava LB km 2...'!F40</f>
        <v>0</v>
      </c>
      <c r="BD105" s="140">
        <f>'SO-02.03 - oprava LB km 2...'!F41</f>
        <v>0</v>
      </c>
      <c r="BE105" s="4"/>
      <c r="BT105" s="141" t="s">
        <v>102</v>
      </c>
      <c r="BV105" s="141" t="s">
        <v>76</v>
      </c>
      <c r="BW105" s="141" t="s">
        <v>114</v>
      </c>
      <c r="BX105" s="141" t="s">
        <v>105</v>
      </c>
      <c r="CL105" s="141" t="s">
        <v>1</v>
      </c>
    </row>
    <row r="106" s="4" customFormat="1" ht="16.5" customHeight="1">
      <c r="A106" s="4"/>
      <c r="B106" s="70"/>
      <c r="C106" s="133"/>
      <c r="D106" s="133"/>
      <c r="E106" s="134" t="s">
        <v>115</v>
      </c>
      <c r="F106" s="134"/>
      <c r="G106" s="134"/>
      <c r="H106" s="134"/>
      <c r="I106" s="134"/>
      <c r="J106" s="133"/>
      <c r="K106" s="134" t="s">
        <v>116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42">
        <f>ROUND(SUM(AG107:AG109),2)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87</v>
      </c>
      <c r="AR106" s="72"/>
      <c r="AS106" s="137">
        <f>ROUND(SUM(AS107:AS109),2)</f>
        <v>0</v>
      </c>
      <c r="AT106" s="138">
        <f>ROUND(SUM(AV106:AW106),2)</f>
        <v>0</v>
      </c>
      <c r="AU106" s="139">
        <f>ROUND(SUM(AU107:AU109),5)</f>
        <v>0</v>
      </c>
      <c r="AV106" s="138">
        <f>ROUND(AZ106*L29,2)</f>
        <v>0</v>
      </c>
      <c r="AW106" s="138">
        <f>ROUND(BA106*L30,2)</f>
        <v>0</v>
      </c>
      <c r="AX106" s="138">
        <f>ROUND(BB106*L29,2)</f>
        <v>0</v>
      </c>
      <c r="AY106" s="138">
        <f>ROUND(BC106*L30,2)</f>
        <v>0</v>
      </c>
      <c r="AZ106" s="138">
        <f>ROUND(SUM(AZ107:AZ109),2)</f>
        <v>0</v>
      </c>
      <c r="BA106" s="138">
        <f>ROUND(SUM(BA107:BA109),2)</f>
        <v>0</v>
      </c>
      <c r="BB106" s="138">
        <f>ROUND(SUM(BB107:BB109),2)</f>
        <v>0</v>
      </c>
      <c r="BC106" s="138">
        <f>ROUND(SUM(BC107:BC109),2)</f>
        <v>0</v>
      </c>
      <c r="BD106" s="140">
        <f>ROUND(SUM(BD107:BD109),2)</f>
        <v>0</v>
      </c>
      <c r="BE106" s="4"/>
      <c r="BS106" s="141" t="s">
        <v>73</v>
      </c>
      <c r="BT106" s="141" t="s">
        <v>83</v>
      </c>
      <c r="BU106" s="141" t="s">
        <v>75</v>
      </c>
      <c r="BV106" s="141" t="s">
        <v>76</v>
      </c>
      <c r="BW106" s="141" t="s">
        <v>117</v>
      </c>
      <c r="BX106" s="141" t="s">
        <v>97</v>
      </c>
      <c r="CL106" s="141" t="s">
        <v>1</v>
      </c>
    </row>
    <row r="107" s="4" customFormat="1" ht="16.5" customHeight="1">
      <c r="A107" s="132" t="s">
        <v>84</v>
      </c>
      <c r="B107" s="70"/>
      <c r="C107" s="133"/>
      <c r="D107" s="133"/>
      <c r="E107" s="133"/>
      <c r="F107" s="134" t="s">
        <v>118</v>
      </c>
      <c r="G107" s="134"/>
      <c r="H107" s="134"/>
      <c r="I107" s="134"/>
      <c r="J107" s="134"/>
      <c r="K107" s="133"/>
      <c r="L107" s="134" t="s">
        <v>119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'SO-03.01 - oprava PB pomí...'!J34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87</v>
      </c>
      <c r="AR107" s="72"/>
      <c r="AS107" s="137">
        <v>0</v>
      </c>
      <c r="AT107" s="138">
        <f>ROUND(SUM(AV107:AW107),2)</f>
        <v>0</v>
      </c>
      <c r="AU107" s="139">
        <f>'SO-03.01 - oprava PB pomí...'!P130</f>
        <v>0</v>
      </c>
      <c r="AV107" s="138">
        <f>'SO-03.01 - oprava PB pomí...'!J37</f>
        <v>0</v>
      </c>
      <c r="AW107" s="138">
        <f>'SO-03.01 - oprava PB pomí...'!J38</f>
        <v>0</v>
      </c>
      <c r="AX107" s="138">
        <f>'SO-03.01 - oprava PB pomí...'!J39</f>
        <v>0</v>
      </c>
      <c r="AY107" s="138">
        <f>'SO-03.01 - oprava PB pomí...'!J40</f>
        <v>0</v>
      </c>
      <c r="AZ107" s="138">
        <f>'SO-03.01 - oprava PB pomí...'!F37</f>
        <v>0</v>
      </c>
      <c r="BA107" s="138">
        <f>'SO-03.01 - oprava PB pomí...'!F38</f>
        <v>0</v>
      </c>
      <c r="BB107" s="138">
        <f>'SO-03.01 - oprava PB pomí...'!F39</f>
        <v>0</v>
      </c>
      <c r="BC107" s="138">
        <f>'SO-03.01 - oprava PB pomí...'!F40</f>
        <v>0</v>
      </c>
      <c r="BD107" s="140">
        <f>'SO-03.01 - oprava PB pomí...'!F41</f>
        <v>0</v>
      </c>
      <c r="BE107" s="4"/>
      <c r="BT107" s="141" t="s">
        <v>102</v>
      </c>
      <c r="BV107" s="141" t="s">
        <v>76</v>
      </c>
      <c r="BW107" s="141" t="s">
        <v>120</v>
      </c>
      <c r="BX107" s="141" t="s">
        <v>117</v>
      </c>
      <c r="CL107" s="141" t="s">
        <v>1</v>
      </c>
    </row>
    <row r="108" s="4" customFormat="1" ht="16.5" customHeight="1">
      <c r="A108" s="132" t="s">
        <v>84</v>
      </c>
      <c r="B108" s="70"/>
      <c r="C108" s="133"/>
      <c r="D108" s="133"/>
      <c r="E108" s="133"/>
      <c r="F108" s="134" t="s">
        <v>121</v>
      </c>
      <c r="G108" s="134"/>
      <c r="H108" s="134"/>
      <c r="I108" s="134"/>
      <c r="J108" s="134"/>
      <c r="K108" s="133"/>
      <c r="L108" s="134" t="s">
        <v>122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'SO-03.02 - oprava LB km 2...'!J34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87</v>
      </c>
      <c r="AR108" s="72"/>
      <c r="AS108" s="137">
        <v>0</v>
      </c>
      <c r="AT108" s="138">
        <f>ROUND(SUM(AV108:AW108),2)</f>
        <v>0</v>
      </c>
      <c r="AU108" s="139">
        <f>'SO-03.02 - oprava LB km 2...'!P128</f>
        <v>0</v>
      </c>
      <c r="AV108" s="138">
        <f>'SO-03.02 - oprava LB km 2...'!J37</f>
        <v>0</v>
      </c>
      <c r="AW108" s="138">
        <f>'SO-03.02 - oprava LB km 2...'!J38</f>
        <v>0</v>
      </c>
      <c r="AX108" s="138">
        <f>'SO-03.02 - oprava LB km 2...'!J39</f>
        <v>0</v>
      </c>
      <c r="AY108" s="138">
        <f>'SO-03.02 - oprava LB km 2...'!J40</f>
        <v>0</v>
      </c>
      <c r="AZ108" s="138">
        <f>'SO-03.02 - oprava LB km 2...'!F37</f>
        <v>0</v>
      </c>
      <c r="BA108" s="138">
        <f>'SO-03.02 - oprava LB km 2...'!F38</f>
        <v>0</v>
      </c>
      <c r="BB108" s="138">
        <f>'SO-03.02 - oprava LB km 2...'!F39</f>
        <v>0</v>
      </c>
      <c r="BC108" s="138">
        <f>'SO-03.02 - oprava LB km 2...'!F40</f>
        <v>0</v>
      </c>
      <c r="BD108" s="140">
        <f>'SO-03.02 - oprava LB km 2...'!F41</f>
        <v>0</v>
      </c>
      <c r="BE108" s="4"/>
      <c r="BT108" s="141" t="s">
        <v>102</v>
      </c>
      <c r="BV108" s="141" t="s">
        <v>76</v>
      </c>
      <c r="BW108" s="141" t="s">
        <v>123</v>
      </c>
      <c r="BX108" s="141" t="s">
        <v>117</v>
      </c>
      <c r="CL108" s="141" t="s">
        <v>1</v>
      </c>
    </row>
    <row r="109" s="4" customFormat="1" ht="23.25" customHeight="1">
      <c r="A109" s="132" t="s">
        <v>84</v>
      </c>
      <c r="B109" s="70"/>
      <c r="C109" s="133"/>
      <c r="D109" s="133"/>
      <c r="E109" s="133"/>
      <c r="F109" s="134" t="s">
        <v>124</v>
      </c>
      <c r="G109" s="134"/>
      <c r="H109" s="134"/>
      <c r="I109" s="134"/>
      <c r="J109" s="134"/>
      <c r="K109" s="133"/>
      <c r="L109" s="134" t="s">
        <v>125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'SO-03.03 - oprava PB paty...'!J34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87</v>
      </c>
      <c r="AR109" s="72"/>
      <c r="AS109" s="137">
        <v>0</v>
      </c>
      <c r="AT109" s="138">
        <f>ROUND(SUM(AV109:AW109),2)</f>
        <v>0</v>
      </c>
      <c r="AU109" s="139">
        <f>'SO-03.03 - oprava PB paty...'!P129</f>
        <v>0</v>
      </c>
      <c r="AV109" s="138">
        <f>'SO-03.03 - oprava PB paty...'!J37</f>
        <v>0</v>
      </c>
      <c r="AW109" s="138">
        <f>'SO-03.03 - oprava PB paty...'!J38</f>
        <v>0</v>
      </c>
      <c r="AX109" s="138">
        <f>'SO-03.03 - oprava PB paty...'!J39</f>
        <v>0</v>
      </c>
      <c r="AY109" s="138">
        <f>'SO-03.03 - oprava PB paty...'!J40</f>
        <v>0</v>
      </c>
      <c r="AZ109" s="138">
        <f>'SO-03.03 - oprava PB paty...'!F37</f>
        <v>0</v>
      </c>
      <c r="BA109" s="138">
        <f>'SO-03.03 - oprava PB paty...'!F38</f>
        <v>0</v>
      </c>
      <c r="BB109" s="138">
        <f>'SO-03.03 - oprava PB paty...'!F39</f>
        <v>0</v>
      </c>
      <c r="BC109" s="138">
        <f>'SO-03.03 - oprava PB paty...'!F40</f>
        <v>0</v>
      </c>
      <c r="BD109" s="140">
        <f>'SO-03.03 - oprava PB paty...'!F41</f>
        <v>0</v>
      </c>
      <c r="BE109" s="4"/>
      <c r="BT109" s="141" t="s">
        <v>102</v>
      </c>
      <c r="BV109" s="141" t="s">
        <v>76</v>
      </c>
      <c r="BW109" s="141" t="s">
        <v>126</v>
      </c>
      <c r="BX109" s="141" t="s">
        <v>117</v>
      </c>
      <c r="CL109" s="141" t="s">
        <v>1</v>
      </c>
    </row>
    <row r="110" s="4" customFormat="1" ht="16.5" customHeight="1">
      <c r="A110" s="132" t="s">
        <v>84</v>
      </c>
      <c r="B110" s="70"/>
      <c r="C110" s="133"/>
      <c r="D110" s="133"/>
      <c r="E110" s="134" t="s">
        <v>92</v>
      </c>
      <c r="F110" s="134"/>
      <c r="G110" s="134"/>
      <c r="H110" s="134"/>
      <c r="I110" s="134"/>
      <c r="J110" s="133"/>
      <c r="K110" s="134" t="s">
        <v>93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'VON - vedlejší a ostatní ..._01'!J32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87</v>
      </c>
      <c r="AR110" s="72"/>
      <c r="AS110" s="143">
        <v>0</v>
      </c>
      <c r="AT110" s="144">
        <f>ROUND(SUM(AV110:AW110),2)</f>
        <v>0</v>
      </c>
      <c r="AU110" s="145">
        <f>'VON - vedlejší a ostatní ..._01'!P125</f>
        <v>0</v>
      </c>
      <c r="AV110" s="144">
        <f>'VON - vedlejší a ostatní ..._01'!J35</f>
        <v>0</v>
      </c>
      <c r="AW110" s="144">
        <f>'VON - vedlejší a ostatní ..._01'!J36</f>
        <v>0</v>
      </c>
      <c r="AX110" s="144">
        <f>'VON - vedlejší a ostatní ..._01'!J37</f>
        <v>0</v>
      </c>
      <c r="AY110" s="144">
        <f>'VON - vedlejší a ostatní ..._01'!J38</f>
        <v>0</v>
      </c>
      <c r="AZ110" s="144">
        <f>'VON - vedlejší a ostatní ..._01'!F35</f>
        <v>0</v>
      </c>
      <c r="BA110" s="144">
        <f>'VON - vedlejší a ostatní ..._01'!F36</f>
        <v>0</v>
      </c>
      <c r="BB110" s="144">
        <f>'VON - vedlejší a ostatní ..._01'!F37</f>
        <v>0</v>
      </c>
      <c r="BC110" s="144">
        <f>'VON - vedlejší a ostatní ..._01'!F38</f>
        <v>0</v>
      </c>
      <c r="BD110" s="146">
        <f>'VON - vedlejší a ostatní ..._01'!F39</f>
        <v>0</v>
      </c>
      <c r="BE110" s="4"/>
      <c r="BT110" s="141" t="s">
        <v>83</v>
      </c>
      <c r="BV110" s="141" t="s">
        <v>76</v>
      </c>
      <c r="BW110" s="141" t="s">
        <v>127</v>
      </c>
      <c r="BX110" s="141" t="s">
        <v>97</v>
      </c>
      <c r="CL110" s="141" t="s">
        <v>1</v>
      </c>
    </row>
    <row r="111" s="2" customFormat="1" ht="30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4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44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</sheetData>
  <sheetProtection sheet="1" formatColumns="0" formatRows="0" objects="1" scenarios="1" spinCount="100000" saltValue="CkrkTk/X8J4kmvjCL6pWFGQz70hllhLpHcovVVIpEVUPVrsfQcp2W+sGWLXxf0jkbeCRnum09pegd4Wi7EYzng==" hashValue="FM54bHtWnxmkG5sPh/Ehfxqva2dAN6GbLEuZ3Ml2Jv/VZ0hZm17nPGeiZDaY4rdMiYOHs6ZOjUWG99tMVLJ83g==" algorithmName="SHA-512" password="CC35"/>
  <mergeCells count="102">
    <mergeCell ref="C92:G92"/>
    <mergeCell ref="D95:H95"/>
    <mergeCell ref="D99:H99"/>
    <mergeCell ref="E100:I100"/>
    <mergeCell ref="E97:I97"/>
    <mergeCell ref="E96:I96"/>
    <mergeCell ref="E98:I98"/>
    <mergeCell ref="E102:I102"/>
    <mergeCell ref="F103:J103"/>
    <mergeCell ref="F101:J101"/>
    <mergeCell ref="F104:J104"/>
    <mergeCell ref="I92:AF92"/>
    <mergeCell ref="J99:AF99"/>
    <mergeCell ref="J95:AF95"/>
    <mergeCell ref="K100:AF100"/>
    <mergeCell ref="K97:AF97"/>
    <mergeCell ref="K102:AF102"/>
    <mergeCell ref="K96:AF96"/>
    <mergeCell ref="K98:AF98"/>
    <mergeCell ref="L101:AF101"/>
    <mergeCell ref="L103:AF103"/>
    <mergeCell ref="L104:AF104"/>
    <mergeCell ref="L85:AO85"/>
    <mergeCell ref="F105:J105"/>
    <mergeCell ref="L105:AF105"/>
    <mergeCell ref="E106:I106"/>
    <mergeCell ref="K106:AF106"/>
    <mergeCell ref="F107:J107"/>
    <mergeCell ref="L107:AF107"/>
    <mergeCell ref="F108:J108"/>
    <mergeCell ref="L108:AF108"/>
    <mergeCell ref="F109:J109"/>
    <mergeCell ref="L109:AF109"/>
    <mergeCell ref="E110:I110"/>
    <mergeCell ref="K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7:AM97"/>
    <mergeCell ref="AG104:AM104"/>
    <mergeCell ref="AG103:AM103"/>
    <mergeCell ref="AG102:AM102"/>
    <mergeCell ref="AG92:AM92"/>
    <mergeCell ref="AG100:AM100"/>
    <mergeCell ref="AG101:AM101"/>
    <mergeCell ref="AG96:AM96"/>
    <mergeCell ref="AG95:AM95"/>
    <mergeCell ref="AG98:AM98"/>
    <mergeCell ref="AG99:AM99"/>
    <mergeCell ref="AM87:AN87"/>
    <mergeCell ref="AM89:AP89"/>
    <mergeCell ref="AM90:AP90"/>
    <mergeCell ref="AN104:AP104"/>
    <mergeCell ref="AN103:AP103"/>
    <mergeCell ref="AN96:AP96"/>
    <mergeCell ref="AN102:AP102"/>
    <mergeCell ref="AN101:AP101"/>
    <mergeCell ref="AN92:AP92"/>
    <mergeCell ref="AN97:AP97"/>
    <mergeCell ref="AN100:AP100"/>
    <mergeCell ref="AN95:AP95"/>
    <mergeCell ref="AN99:AP99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6" location="'SO-01 - odtěžení štěrkoviska'!C2" display="/"/>
    <hyperlink ref="A97" location="'SO-02 - oprava opevnění l...'!C2" display="/"/>
    <hyperlink ref="A98" location="'VON - vedlejší a ostatní ...'!C2" display="/"/>
    <hyperlink ref="A101" location="'SO-01.01 - žlab'!C2" display="/"/>
    <hyperlink ref="A103" location="'SO-02.01 - dnové prahy'!C2" display="/"/>
    <hyperlink ref="A104" location="'SO-02.02 - oprava PB zdi ...'!C2" display="/"/>
    <hyperlink ref="A105" location="'SO-02.03 - oprava LB km 2...'!C2" display="/"/>
    <hyperlink ref="A107" location="'SO-03.01 - oprava PB pomí...'!C2" display="/"/>
    <hyperlink ref="A108" location="'SO-03.02 - oprava LB km 2...'!C2" display="/"/>
    <hyperlink ref="A109" location="'SO-03.03 - oprava PB paty...'!C2" display="/"/>
    <hyperlink ref="A110" location="'VON - vedlejší a ostatní ..._01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619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655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ROUND(J128,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ROUND((SUM(BE128:BE139)),  2)</f>
        <v>0</v>
      </c>
      <c r="G37" s="38"/>
      <c r="H37" s="38"/>
      <c r="I37" s="165">
        <v>0.20999999999999999</v>
      </c>
      <c r="J37" s="164">
        <f>ROUND(((SUM(BE128:BE139))*I37),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ROUND((SUM(BF128:BF139)),  2)</f>
        <v>0</v>
      </c>
      <c r="G38" s="38"/>
      <c r="H38" s="38"/>
      <c r="I38" s="165">
        <v>0.14999999999999999</v>
      </c>
      <c r="J38" s="164">
        <f>ROUND(((SUM(BF128:BF139))*I38),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ROUND((SUM(BG128:BG139)),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ROUND((SUM(BH128:BH139)),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ROUND((SUM(BI128:BI139)),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619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SO-03.02 - oprava LB km 24,564 - 24,570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J128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J129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205</v>
      </c>
      <c r="E102" s="197"/>
      <c r="F102" s="197"/>
      <c r="G102" s="197"/>
      <c r="H102" s="197"/>
      <c r="I102" s="197"/>
      <c r="J102" s="198">
        <f>J130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206</v>
      </c>
      <c r="E103" s="197"/>
      <c r="F103" s="197"/>
      <c r="G103" s="197"/>
      <c r="H103" s="197"/>
      <c r="I103" s="197"/>
      <c r="J103" s="198">
        <f>J134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140</v>
      </c>
      <c r="E104" s="197"/>
      <c r="F104" s="197"/>
      <c r="G104" s="197"/>
      <c r="H104" s="197"/>
      <c r="I104" s="197"/>
      <c r="J104" s="198">
        <f>J138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141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4" t="str">
        <f>E7</f>
        <v>Úprava Bělé km 23,900 – 24,735 DHM Č. 00029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1" customFormat="1" ht="16.5" customHeight="1">
      <c r="B116" s="21"/>
      <c r="C116" s="22"/>
      <c r="D116" s="22"/>
      <c r="E116" s="184" t="s">
        <v>343</v>
      </c>
      <c r="F116" s="22"/>
      <c r="G116" s="22"/>
      <c r="H116" s="22"/>
      <c r="I116" s="22"/>
      <c r="J116" s="22"/>
      <c r="K116" s="22"/>
      <c r="L116" s="20"/>
    </row>
    <row r="117" s="1" customFormat="1" ht="12" customHeight="1">
      <c r="B117" s="21"/>
      <c r="C117" s="32" t="s">
        <v>131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="2" customFormat="1" ht="16.5" customHeight="1">
      <c r="A118" s="38"/>
      <c r="B118" s="39"/>
      <c r="C118" s="40"/>
      <c r="D118" s="40"/>
      <c r="E118" s="285" t="s">
        <v>619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345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E13</f>
        <v>SO-03.02 - oprava LB km 24,564 - 24,570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>Domašov</v>
      </c>
      <c r="G122" s="40"/>
      <c r="H122" s="40"/>
      <c r="I122" s="32" t="s">
        <v>22</v>
      </c>
      <c r="J122" s="79" t="str">
        <f>IF(J16="","",J16)</f>
        <v>16. 2. 2023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32" t="s">
        <v>30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IF(E22="","",E22)</f>
        <v>Vyplň údaj</v>
      </c>
      <c r="G125" s="40"/>
      <c r="H125" s="40"/>
      <c r="I125" s="32" t="s">
        <v>32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200"/>
      <c r="B127" s="201"/>
      <c r="C127" s="202" t="s">
        <v>142</v>
      </c>
      <c r="D127" s="203" t="s">
        <v>59</v>
      </c>
      <c r="E127" s="203" t="s">
        <v>55</v>
      </c>
      <c r="F127" s="203" t="s">
        <v>56</v>
      </c>
      <c r="G127" s="203" t="s">
        <v>143</v>
      </c>
      <c r="H127" s="203" t="s">
        <v>144</v>
      </c>
      <c r="I127" s="203" t="s">
        <v>145</v>
      </c>
      <c r="J127" s="203" t="s">
        <v>135</v>
      </c>
      <c r="K127" s="204" t="s">
        <v>146</v>
      </c>
      <c r="L127" s="205"/>
      <c r="M127" s="100" t="s">
        <v>1</v>
      </c>
      <c r="N127" s="101" t="s">
        <v>38</v>
      </c>
      <c r="O127" s="101" t="s">
        <v>147</v>
      </c>
      <c r="P127" s="101" t="s">
        <v>148</v>
      </c>
      <c r="Q127" s="101" t="s">
        <v>149</v>
      </c>
      <c r="R127" s="101" t="s">
        <v>150</v>
      </c>
      <c r="S127" s="101" t="s">
        <v>151</v>
      </c>
      <c r="T127" s="102" t="s">
        <v>152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="2" customFormat="1" ht="22.8" customHeight="1">
      <c r="A128" s="38"/>
      <c r="B128" s="39"/>
      <c r="C128" s="107" t="s">
        <v>153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</f>
        <v>0</v>
      </c>
      <c r="Q128" s="104"/>
      <c r="R128" s="208">
        <f>R129</f>
        <v>9.8527994999999979</v>
      </c>
      <c r="S128" s="104"/>
      <c r="T128" s="209">
        <f>T129</f>
        <v>0.621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73</v>
      </c>
      <c r="AU128" s="17" t="s">
        <v>137</v>
      </c>
      <c r="BK128" s="210">
        <f>BK129</f>
        <v>0</v>
      </c>
    </row>
    <row r="129" s="12" customFormat="1" ht="25.92" customHeight="1">
      <c r="A129" s="12"/>
      <c r="B129" s="211"/>
      <c r="C129" s="212"/>
      <c r="D129" s="213" t="s">
        <v>73</v>
      </c>
      <c r="E129" s="214" t="s">
        <v>154</v>
      </c>
      <c r="F129" s="214" t="s">
        <v>155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P130+P134+P138</f>
        <v>0</v>
      </c>
      <c r="Q129" s="219"/>
      <c r="R129" s="220">
        <f>R130+R134+R138</f>
        <v>9.8527994999999979</v>
      </c>
      <c r="S129" s="219"/>
      <c r="T129" s="221">
        <f>T130+T134+T138</f>
        <v>0.621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81</v>
      </c>
      <c r="AT129" s="223" t="s">
        <v>73</v>
      </c>
      <c r="AU129" s="223" t="s">
        <v>74</v>
      </c>
      <c r="AY129" s="222" t="s">
        <v>156</v>
      </c>
      <c r="BK129" s="224">
        <f>BK130+BK134+BK138</f>
        <v>0</v>
      </c>
    </row>
    <row r="130" s="12" customFormat="1" ht="22.8" customHeight="1">
      <c r="A130" s="12"/>
      <c r="B130" s="211"/>
      <c r="C130" s="212"/>
      <c r="D130" s="213" t="s">
        <v>73</v>
      </c>
      <c r="E130" s="225" t="s">
        <v>163</v>
      </c>
      <c r="F130" s="225" t="s">
        <v>259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SUM(P131:P133)</f>
        <v>0</v>
      </c>
      <c r="Q130" s="219"/>
      <c r="R130" s="220">
        <f>SUM(R131:R133)</f>
        <v>9.8527994999999979</v>
      </c>
      <c r="S130" s="219"/>
      <c r="T130" s="221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81</v>
      </c>
      <c r="AT130" s="223" t="s">
        <v>73</v>
      </c>
      <c r="AU130" s="223" t="s">
        <v>81</v>
      </c>
      <c r="AY130" s="222" t="s">
        <v>156</v>
      </c>
      <c r="BK130" s="224">
        <f>SUM(BK131:BK133)</f>
        <v>0</v>
      </c>
    </row>
    <row r="131" s="2" customFormat="1" ht="24.15" customHeight="1">
      <c r="A131" s="38"/>
      <c r="B131" s="39"/>
      <c r="C131" s="227" t="s">
        <v>81</v>
      </c>
      <c r="D131" s="227" t="s">
        <v>158</v>
      </c>
      <c r="E131" s="228" t="s">
        <v>656</v>
      </c>
      <c r="F131" s="229" t="s">
        <v>657</v>
      </c>
      <c r="G131" s="230" t="s">
        <v>161</v>
      </c>
      <c r="H131" s="231">
        <v>4.0499999999999998</v>
      </c>
      <c r="I131" s="232"/>
      <c r="J131" s="233">
        <f>ROUND(I131*H131,2)</f>
        <v>0</v>
      </c>
      <c r="K131" s="229" t="s">
        <v>162</v>
      </c>
      <c r="L131" s="44"/>
      <c r="M131" s="234" t="s">
        <v>1</v>
      </c>
      <c r="N131" s="235" t="s">
        <v>39</v>
      </c>
      <c r="O131" s="91"/>
      <c r="P131" s="236">
        <f>O131*H131</f>
        <v>0</v>
      </c>
      <c r="Q131" s="236">
        <v>2.4327899999999998</v>
      </c>
      <c r="R131" s="236">
        <f>Q131*H131</f>
        <v>9.8527994999999979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163</v>
      </c>
      <c r="AT131" s="238" t="s">
        <v>158</v>
      </c>
      <c r="AU131" s="238" t="s">
        <v>83</v>
      </c>
      <c r="AY131" s="17" t="s">
        <v>156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81</v>
      </c>
      <c r="BK131" s="239">
        <f>ROUND(I131*H131,2)</f>
        <v>0</v>
      </c>
      <c r="BL131" s="17" t="s">
        <v>163</v>
      </c>
      <c r="BM131" s="238" t="s">
        <v>658</v>
      </c>
    </row>
    <row r="132" s="2" customFormat="1">
      <c r="A132" s="38"/>
      <c r="B132" s="39"/>
      <c r="C132" s="40"/>
      <c r="D132" s="240" t="s">
        <v>165</v>
      </c>
      <c r="E132" s="40"/>
      <c r="F132" s="241" t="s">
        <v>659</v>
      </c>
      <c r="G132" s="40"/>
      <c r="H132" s="40"/>
      <c r="I132" s="242"/>
      <c r="J132" s="40"/>
      <c r="K132" s="40"/>
      <c r="L132" s="44"/>
      <c r="M132" s="243"/>
      <c r="N132" s="24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165</v>
      </c>
      <c r="AU132" s="17" t="s">
        <v>83</v>
      </c>
    </row>
    <row r="133" s="13" customFormat="1">
      <c r="A133" s="13"/>
      <c r="B133" s="245"/>
      <c r="C133" s="246"/>
      <c r="D133" s="240" t="s">
        <v>167</v>
      </c>
      <c r="E133" s="247" t="s">
        <v>1</v>
      </c>
      <c r="F133" s="248" t="s">
        <v>660</v>
      </c>
      <c r="G133" s="246"/>
      <c r="H133" s="249">
        <v>4.0499999999999998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167</v>
      </c>
      <c r="AU133" s="255" t="s">
        <v>83</v>
      </c>
      <c r="AV133" s="13" t="s">
        <v>83</v>
      </c>
      <c r="AW133" s="13" t="s">
        <v>31</v>
      </c>
      <c r="AX133" s="13" t="s">
        <v>81</v>
      </c>
      <c r="AY133" s="255" t="s">
        <v>156</v>
      </c>
    </row>
    <row r="134" s="12" customFormat="1" ht="22.8" customHeight="1">
      <c r="A134" s="12"/>
      <c r="B134" s="211"/>
      <c r="C134" s="212"/>
      <c r="D134" s="213" t="s">
        <v>73</v>
      </c>
      <c r="E134" s="225" t="s">
        <v>245</v>
      </c>
      <c r="F134" s="225" t="s">
        <v>288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SUM(P135:P137)</f>
        <v>0</v>
      </c>
      <c r="Q134" s="219"/>
      <c r="R134" s="220">
        <f>SUM(R135:R137)</f>
        <v>0</v>
      </c>
      <c r="S134" s="219"/>
      <c r="T134" s="221">
        <f>SUM(T135:T137)</f>
        <v>0.621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81</v>
      </c>
      <c r="AT134" s="223" t="s">
        <v>73</v>
      </c>
      <c r="AU134" s="223" t="s">
        <v>81</v>
      </c>
      <c r="AY134" s="222" t="s">
        <v>156</v>
      </c>
      <c r="BK134" s="224">
        <f>SUM(BK135:BK137)</f>
        <v>0</v>
      </c>
    </row>
    <row r="135" s="2" customFormat="1" ht="76.35" customHeight="1">
      <c r="A135" s="38"/>
      <c r="B135" s="39"/>
      <c r="C135" s="227" t="s">
        <v>83</v>
      </c>
      <c r="D135" s="227" t="s">
        <v>158</v>
      </c>
      <c r="E135" s="228" t="s">
        <v>661</v>
      </c>
      <c r="F135" s="229" t="s">
        <v>662</v>
      </c>
      <c r="G135" s="230" t="s">
        <v>180</v>
      </c>
      <c r="H135" s="231">
        <v>27</v>
      </c>
      <c r="I135" s="232"/>
      <c r="J135" s="233">
        <f>ROUND(I135*H135,2)</f>
        <v>0</v>
      </c>
      <c r="K135" s="229" t="s">
        <v>162</v>
      </c>
      <c r="L135" s="44"/>
      <c r="M135" s="234" t="s">
        <v>1</v>
      </c>
      <c r="N135" s="235" t="s">
        <v>39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0.023</v>
      </c>
      <c r="T135" s="237">
        <f>S135*H135</f>
        <v>0.621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163</v>
      </c>
      <c r="AT135" s="238" t="s">
        <v>158</v>
      </c>
      <c r="AU135" s="238" t="s">
        <v>83</v>
      </c>
      <c r="AY135" s="17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81</v>
      </c>
      <c r="BK135" s="239">
        <f>ROUND(I135*H135,2)</f>
        <v>0</v>
      </c>
      <c r="BL135" s="17" t="s">
        <v>163</v>
      </c>
      <c r="BM135" s="238" t="s">
        <v>663</v>
      </c>
    </row>
    <row r="136" s="2" customFormat="1">
      <c r="A136" s="38"/>
      <c r="B136" s="39"/>
      <c r="C136" s="40"/>
      <c r="D136" s="240" t="s">
        <v>165</v>
      </c>
      <c r="E136" s="40"/>
      <c r="F136" s="241" t="s">
        <v>664</v>
      </c>
      <c r="G136" s="40"/>
      <c r="H136" s="40"/>
      <c r="I136" s="242"/>
      <c r="J136" s="40"/>
      <c r="K136" s="40"/>
      <c r="L136" s="44"/>
      <c r="M136" s="243"/>
      <c r="N136" s="24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165</v>
      </c>
      <c r="AU136" s="17" t="s">
        <v>83</v>
      </c>
    </row>
    <row r="137" s="13" customFormat="1">
      <c r="A137" s="13"/>
      <c r="B137" s="245"/>
      <c r="C137" s="246"/>
      <c r="D137" s="240" t="s">
        <v>167</v>
      </c>
      <c r="E137" s="247" t="s">
        <v>1</v>
      </c>
      <c r="F137" s="248" t="s">
        <v>665</v>
      </c>
      <c r="G137" s="246"/>
      <c r="H137" s="249">
        <v>27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167</v>
      </c>
      <c r="AU137" s="255" t="s">
        <v>83</v>
      </c>
      <c r="AV137" s="13" t="s">
        <v>83</v>
      </c>
      <c r="AW137" s="13" t="s">
        <v>31</v>
      </c>
      <c r="AX137" s="13" t="s">
        <v>81</v>
      </c>
      <c r="AY137" s="255" t="s">
        <v>156</v>
      </c>
    </row>
    <row r="138" s="12" customFormat="1" ht="22.8" customHeight="1">
      <c r="A138" s="12"/>
      <c r="B138" s="211"/>
      <c r="C138" s="212"/>
      <c r="D138" s="213" t="s">
        <v>73</v>
      </c>
      <c r="E138" s="225" t="s">
        <v>196</v>
      </c>
      <c r="F138" s="225" t="s">
        <v>197</v>
      </c>
      <c r="G138" s="212"/>
      <c r="H138" s="212"/>
      <c r="I138" s="215"/>
      <c r="J138" s="226">
        <f>BK138</f>
        <v>0</v>
      </c>
      <c r="K138" s="212"/>
      <c r="L138" s="217"/>
      <c r="M138" s="218"/>
      <c r="N138" s="219"/>
      <c r="O138" s="219"/>
      <c r="P138" s="220">
        <f>P139</f>
        <v>0</v>
      </c>
      <c r="Q138" s="219"/>
      <c r="R138" s="220">
        <f>R139</f>
        <v>0</v>
      </c>
      <c r="S138" s="219"/>
      <c r="T138" s="22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81</v>
      </c>
      <c r="AT138" s="223" t="s">
        <v>73</v>
      </c>
      <c r="AU138" s="223" t="s">
        <v>81</v>
      </c>
      <c r="AY138" s="222" t="s">
        <v>156</v>
      </c>
      <c r="BK138" s="224">
        <f>BK139</f>
        <v>0</v>
      </c>
    </row>
    <row r="139" s="2" customFormat="1" ht="33" customHeight="1">
      <c r="A139" s="38"/>
      <c r="B139" s="39"/>
      <c r="C139" s="227" t="s">
        <v>102</v>
      </c>
      <c r="D139" s="227" t="s">
        <v>158</v>
      </c>
      <c r="E139" s="228" t="s">
        <v>199</v>
      </c>
      <c r="F139" s="229" t="s">
        <v>200</v>
      </c>
      <c r="G139" s="230" t="s">
        <v>201</v>
      </c>
      <c r="H139" s="231">
        <v>9.8529999999999998</v>
      </c>
      <c r="I139" s="232"/>
      <c r="J139" s="233">
        <f>ROUND(I139*H139,2)</f>
        <v>0</v>
      </c>
      <c r="K139" s="229" t="s">
        <v>162</v>
      </c>
      <c r="L139" s="44"/>
      <c r="M139" s="277" t="s">
        <v>1</v>
      </c>
      <c r="N139" s="278" t="s">
        <v>39</v>
      </c>
      <c r="O139" s="279"/>
      <c r="P139" s="280">
        <f>O139*H139</f>
        <v>0</v>
      </c>
      <c r="Q139" s="280">
        <v>0</v>
      </c>
      <c r="R139" s="280">
        <f>Q139*H139</f>
        <v>0</v>
      </c>
      <c r="S139" s="280">
        <v>0</v>
      </c>
      <c r="T139" s="28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163</v>
      </c>
      <c r="AT139" s="238" t="s">
        <v>158</v>
      </c>
      <c r="AU139" s="238" t="s">
        <v>83</v>
      </c>
      <c r="AY139" s="17" t="s">
        <v>156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81</v>
      </c>
      <c r="BK139" s="239">
        <f>ROUND(I139*H139,2)</f>
        <v>0</v>
      </c>
      <c r="BL139" s="17" t="s">
        <v>163</v>
      </c>
      <c r="BM139" s="238" t="s">
        <v>666</v>
      </c>
    </row>
    <row r="140" s="2" customFormat="1" ht="6.96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sheet="1" autoFilter="0" formatColumns="0" formatRows="0" objects="1" scenarios="1" spinCount="100000" saltValue="cRb0UAn69mw+Lva66ff044zQwRge1Ks6e0MvEhwqlJlbu7DJ248hYz7/Lmw077meunKmB6OQNmO/j9v/85PpwQ==" hashValue="bo2mddVJjaQtuTbdiOby8brdurDgZPR8byZrkIaY+8Kf+EC2zjDTTbD7fq3KuFMbplqyxYv/BQWuDLUU4UGDuA==" algorithmName="SHA-512" password="CC35"/>
  <autoFilter ref="C127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619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667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ROUND(J129,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ROUND((SUM(BE129:BE162)),  2)</f>
        <v>0</v>
      </c>
      <c r="G37" s="38"/>
      <c r="H37" s="38"/>
      <c r="I37" s="165">
        <v>0.20999999999999999</v>
      </c>
      <c r="J37" s="164">
        <f>ROUND(((SUM(BE129:BE162))*I37),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ROUND((SUM(BF129:BF162)),  2)</f>
        <v>0</v>
      </c>
      <c r="G38" s="38"/>
      <c r="H38" s="38"/>
      <c r="I38" s="165">
        <v>0.14999999999999999</v>
      </c>
      <c r="J38" s="164">
        <f>ROUND(((SUM(BF129:BF162))*I38),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ROUND((SUM(BG129:BG162)),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ROUND((SUM(BH129:BH162)),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ROUND((SUM(BI129:BI162)),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619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SO-03.03 - oprava PB paty zdi km 24,695 - 24,705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J129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J130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139</v>
      </c>
      <c r="E102" s="197"/>
      <c r="F102" s="197"/>
      <c r="G102" s="197"/>
      <c r="H102" s="197"/>
      <c r="I102" s="197"/>
      <c r="J102" s="198">
        <f>J131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347</v>
      </c>
      <c r="E103" s="197"/>
      <c r="F103" s="197"/>
      <c r="G103" s="197"/>
      <c r="H103" s="197"/>
      <c r="I103" s="197"/>
      <c r="J103" s="198">
        <f>J146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204</v>
      </c>
      <c r="E104" s="197"/>
      <c r="F104" s="197"/>
      <c r="G104" s="197"/>
      <c r="H104" s="197"/>
      <c r="I104" s="197"/>
      <c r="J104" s="198">
        <f>J150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3"/>
      <c r="D105" s="196" t="s">
        <v>140</v>
      </c>
      <c r="E105" s="197"/>
      <c r="F105" s="197"/>
      <c r="G105" s="197"/>
      <c r="H105" s="197"/>
      <c r="I105" s="197"/>
      <c r="J105" s="198">
        <f>J161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141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4" t="str">
        <f>E7</f>
        <v>Úprava Bělé km 23,900 – 24,735 DHM Č. 00029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" customFormat="1" ht="12" customHeight="1">
      <c r="B116" s="21"/>
      <c r="C116" s="32" t="s">
        <v>129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="1" customFormat="1" ht="16.5" customHeight="1">
      <c r="B117" s="21"/>
      <c r="C117" s="22"/>
      <c r="D117" s="22"/>
      <c r="E117" s="184" t="s">
        <v>343</v>
      </c>
      <c r="F117" s="22"/>
      <c r="G117" s="22"/>
      <c r="H117" s="22"/>
      <c r="I117" s="22"/>
      <c r="J117" s="22"/>
      <c r="K117" s="22"/>
      <c r="L117" s="20"/>
    </row>
    <row r="118" s="1" customFormat="1" ht="12" customHeight="1">
      <c r="B118" s="21"/>
      <c r="C118" s="32" t="s">
        <v>131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285" t="s">
        <v>619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345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E13</f>
        <v>SO-03.03 - oprava PB paty zdi km 24,695 - 24,705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F16</f>
        <v>Domašov</v>
      </c>
      <c r="G123" s="40"/>
      <c r="H123" s="40"/>
      <c r="I123" s="32" t="s">
        <v>22</v>
      </c>
      <c r="J123" s="79" t="str">
        <f>IF(J16="","",J16)</f>
        <v>16. 2. 2023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E19</f>
        <v xml:space="preserve"> </v>
      </c>
      <c r="G125" s="40"/>
      <c r="H125" s="40"/>
      <c r="I125" s="32" t="s">
        <v>30</v>
      </c>
      <c r="J125" s="36" t="str">
        <f>E25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IF(E22="","",E22)</f>
        <v>Vyplň údaj</v>
      </c>
      <c r="G126" s="40"/>
      <c r="H126" s="40"/>
      <c r="I126" s="32" t="s">
        <v>32</v>
      </c>
      <c r="J126" s="36" t="str">
        <f>E28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00"/>
      <c r="B128" s="201"/>
      <c r="C128" s="202" t="s">
        <v>142</v>
      </c>
      <c r="D128" s="203" t="s">
        <v>59</v>
      </c>
      <c r="E128" s="203" t="s">
        <v>55</v>
      </c>
      <c r="F128" s="203" t="s">
        <v>56</v>
      </c>
      <c r="G128" s="203" t="s">
        <v>143</v>
      </c>
      <c r="H128" s="203" t="s">
        <v>144</v>
      </c>
      <c r="I128" s="203" t="s">
        <v>145</v>
      </c>
      <c r="J128" s="203" t="s">
        <v>135</v>
      </c>
      <c r="K128" s="204" t="s">
        <v>146</v>
      </c>
      <c r="L128" s="205"/>
      <c r="M128" s="100" t="s">
        <v>1</v>
      </c>
      <c r="N128" s="101" t="s">
        <v>38</v>
      </c>
      <c r="O128" s="101" t="s">
        <v>147</v>
      </c>
      <c r="P128" s="101" t="s">
        <v>148</v>
      </c>
      <c r="Q128" s="101" t="s">
        <v>149</v>
      </c>
      <c r="R128" s="101" t="s">
        <v>150</v>
      </c>
      <c r="S128" s="101" t="s">
        <v>151</v>
      </c>
      <c r="T128" s="102" t="s">
        <v>152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="2" customFormat="1" ht="22.8" customHeight="1">
      <c r="A129" s="38"/>
      <c r="B129" s="39"/>
      <c r="C129" s="107" t="s">
        <v>153</v>
      </c>
      <c r="D129" s="40"/>
      <c r="E129" s="40"/>
      <c r="F129" s="40"/>
      <c r="G129" s="40"/>
      <c r="H129" s="40"/>
      <c r="I129" s="40"/>
      <c r="J129" s="206">
        <f>BK129</f>
        <v>0</v>
      </c>
      <c r="K129" s="40"/>
      <c r="L129" s="44"/>
      <c r="M129" s="103"/>
      <c r="N129" s="207"/>
      <c r="O129" s="104"/>
      <c r="P129" s="208">
        <f>P130</f>
        <v>0</v>
      </c>
      <c r="Q129" s="104"/>
      <c r="R129" s="208">
        <f>R130</f>
        <v>7.5786639999999998</v>
      </c>
      <c r="S129" s="104"/>
      <c r="T129" s="209">
        <f>T130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137</v>
      </c>
      <c r="BK129" s="210">
        <f>BK130</f>
        <v>0</v>
      </c>
    </row>
    <row r="130" s="12" customFormat="1" ht="25.92" customHeight="1">
      <c r="A130" s="12"/>
      <c r="B130" s="211"/>
      <c r="C130" s="212"/>
      <c r="D130" s="213" t="s">
        <v>73</v>
      </c>
      <c r="E130" s="214" t="s">
        <v>154</v>
      </c>
      <c r="F130" s="214" t="s">
        <v>155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P131+P146+P150+P161</f>
        <v>0</v>
      </c>
      <c r="Q130" s="219"/>
      <c r="R130" s="220">
        <f>R131+R146+R150+R161</f>
        <v>7.5786639999999998</v>
      </c>
      <c r="S130" s="219"/>
      <c r="T130" s="221">
        <f>T131+T146+T150+T161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81</v>
      </c>
      <c r="AT130" s="223" t="s">
        <v>73</v>
      </c>
      <c r="AU130" s="223" t="s">
        <v>74</v>
      </c>
      <c r="AY130" s="222" t="s">
        <v>156</v>
      </c>
      <c r="BK130" s="224">
        <f>BK131+BK146+BK150+BK161</f>
        <v>0</v>
      </c>
    </row>
    <row r="131" s="12" customFormat="1" ht="22.8" customHeight="1">
      <c r="A131" s="12"/>
      <c r="B131" s="211"/>
      <c r="C131" s="212"/>
      <c r="D131" s="213" t="s">
        <v>73</v>
      </c>
      <c r="E131" s="225" t="s">
        <v>81</v>
      </c>
      <c r="F131" s="225" t="s">
        <v>157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SUM(P132:P145)</f>
        <v>0</v>
      </c>
      <c r="Q131" s="219"/>
      <c r="R131" s="220">
        <f>SUM(R132:R145)</f>
        <v>0.15675</v>
      </c>
      <c r="S131" s="219"/>
      <c r="T131" s="221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81</v>
      </c>
      <c r="AT131" s="223" t="s">
        <v>73</v>
      </c>
      <c r="AU131" s="223" t="s">
        <v>81</v>
      </c>
      <c r="AY131" s="222" t="s">
        <v>156</v>
      </c>
      <c r="BK131" s="224">
        <f>SUM(BK132:BK145)</f>
        <v>0</v>
      </c>
    </row>
    <row r="132" s="2" customFormat="1" ht="33" customHeight="1">
      <c r="A132" s="38"/>
      <c r="B132" s="39"/>
      <c r="C132" s="227" t="s">
        <v>81</v>
      </c>
      <c r="D132" s="227" t="s">
        <v>158</v>
      </c>
      <c r="E132" s="228" t="s">
        <v>668</v>
      </c>
      <c r="F132" s="229" t="s">
        <v>669</v>
      </c>
      <c r="G132" s="230" t="s">
        <v>213</v>
      </c>
      <c r="H132" s="231">
        <v>60</v>
      </c>
      <c r="I132" s="232"/>
      <c r="J132" s="233">
        <f>ROUND(I132*H132,2)</f>
        <v>0</v>
      </c>
      <c r="K132" s="229" t="s">
        <v>162</v>
      </c>
      <c r="L132" s="44"/>
      <c r="M132" s="234" t="s">
        <v>1</v>
      </c>
      <c r="N132" s="235" t="s">
        <v>39</v>
      </c>
      <c r="O132" s="91"/>
      <c r="P132" s="236">
        <f>O132*H132</f>
        <v>0</v>
      </c>
      <c r="Q132" s="236">
        <v>4.0000000000000003E-05</v>
      </c>
      <c r="R132" s="236">
        <f>Q132*H132</f>
        <v>0.0024000000000000002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163</v>
      </c>
      <c r="AT132" s="238" t="s">
        <v>158</v>
      </c>
      <c r="AU132" s="238" t="s">
        <v>83</v>
      </c>
      <c r="AY132" s="17" t="s">
        <v>156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81</v>
      </c>
      <c r="BK132" s="239">
        <f>ROUND(I132*H132,2)</f>
        <v>0</v>
      </c>
      <c r="BL132" s="17" t="s">
        <v>163</v>
      </c>
      <c r="BM132" s="238" t="s">
        <v>670</v>
      </c>
    </row>
    <row r="133" s="15" customFormat="1">
      <c r="A133" s="15"/>
      <c r="B133" s="286"/>
      <c r="C133" s="287"/>
      <c r="D133" s="240" t="s">
        <v>167</v>
      </c>
      <c r="E133" s="288" t="s">
        <v>1</v>
      </c>
      <c r="F133" s="289" t="s">
        <v>671</v>
      </c>
      <c r="G133" s="287"/>
      <c r="H133" s="288" t="s">
        <v>1</v>
      </c>
      <c r="I133" s="290"/>
      <c r="J133" s="287"/>
      <c r="K133" s="287"/>
      <c r="L133" s="291"/>
      <c r="M133" s="292"/>
      <c r="N133" s="293"/>
      <c r="O133" s="293"/>
      <c r="P133" s="293"/>
      <c r="Q133" s="293"/>
      <c r="R133" s="293"/>
      <c r="S133" s="293"/>
      <c r="T133" s="29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5" t="s">
        <v>167</v>
      </c>
      <c r="AU133" s="295" t="s">
        <v>83</v>
      </c>
      <c r="AV133" s="15" t="s">
        <v>81</v>
      </c>
      <c r="AW133" s="15" t="s">
        <v>31</v>
      </c>
      <c r="AX133" s="15" t="s">
        <v>74</v>
      </c>
      <c r="AY133" s="295" t="s">
        <v>156</v>
      </c>
    </row>
    <row r="134" s="13" customFormat="1">
      <c r="A134" s="13"/>
      <c r="B134" s="245"/>
      <c r="C134" s="246"/>
      <c r="D134" s="240" t="s">
        <v>167</v>
      </c>
      <c r="E134" s="247" t="s">
        <v>1</v>
      </c>
      <c r="F134" s="248" t="s">
        <v>672</v>
      </c>
      <c r="G134" s="246"/>
      <c r="H134" s="249">
        <v>60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167</v>
      </c>
      <c r="AU134" s="255" t="s">
        <v>83</v>
      </c>
      <c r="AV134" s="13" t="s">
        <v>83</v>
      </c>
      <c r="AW134" s="13" t="s">
        <v>31</v>
      </c>
      <c r="AX134" s="13" t="s">
        <v>81</v>
      </c>
      <c r="AY134" s="255" t="s">
        <v>156</v>
      </c>
    </row>
    <row r="135" s="2" customFormat="1" ht="37.8" customHeight="1">
      <c r="A135" s="38"/>
      <c r="B135" s="39"/>
      <c r="C135" s="227" t="s">
        <v>83</v>
      </c>
      <c r="D135" s="227" t="s">
        <v>158</v>
      </c>
      <c r="E135" s="228" t="s">
        <v>673</v>
      </c>
      <c r="F135" s="229" t="s">
        <v>674</v>
      </c>
      <c r="G135" s="230" t="s">
        <v>219</v>
      </c>
      <c r="H135" s="231">
        <v>5</v>
      </c>
      <c r="I135" s="232"/>
      <c r="J135" s="233">
        <f>ROUND(I135*H135,2)</f>
        <v>0</v>
      </c>
      <c r="K135" s="229" t="s">
        <v>162</v>
      </c>
      <c r="L135" s="44"/>
      <c r="M135" s="234" t="s">
        <v>1</v>
      </c>
      <c r="N135" s="235" t="s">
        <v>39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163</v>
      </c>
      <c r="AT135" s="238" t="s">
        <v>158</v>
      </c>
      <c r="AU135" s="238" t="s">
        <v>83</v>
      </c>
      <c r="AY135" s="17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81</v>
      </c>
      <c r="BK135" s="239">
        <f>ROUND(I135*H135,2)</f>
        <v>0</v>
      </c>
      <c r="BL135" s="17" t="s">
        <v>163</v>
      </c>
      <c r="BM135" s="238" t="s">
        <v>675</v>
      </c>
    </row>
    <row r="136" s="13" customFormat="1">
      <c r="A136" s="13"/>
      <c r="B136" s="245"/>
      <c r="C136" s="246"/>
      <c r="D136" s="240" t="s">
        <v>167</v>
      </c>
      <c r="E136" s="247" t="s">
        <v>1</v>
      </c>
      <c r="F136" s="248" t="s">
        <v>177</v>
      </c>
      <c r="G136" s="246"/>
      <c r="H136" s="249">
        <v>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167</v>
      </c>
      <c r="AU136" s="255" t="s">
        <v>83</v>
      </c>
      <c r="AV136" s="13" t="s">
        <v>83</v>
      </c>
      <c r="AW136" s="13" t="s">
        <v>31</v>
      </c>
      <c r="AX136" s="13" t="s">
        <v>81</v>
      </c>
      <c r="AY136" s="255" t="s">
        <v>156</v>
      </c>
    </row>
    <row r="137" s="2" customFormat="1" ht="66.75" customHeight="1">
      <c r="A137" s="38"/>
      <c r="B137" s="39"/>
      <c r="C137" s="227" t="s">
        <v>102</v>
      </c>
      <c r="D137" s="227" t="s">
        <v>158</v>
      </c>
      <c r="E137" s="228" t="s">
        <v>227</v>
      </c>
      <c r="F137" s="229" t="s">
        <v>228</v>
      </c>
      <c r="G137" s="230" t="s">
        <v>161</v>
      </c>
      <c r="H137" s="231">
        <v>4.5</v>
      </c>
      <c r="I137" s="232"/>
      <c r="J137" s="233">
        <f>ROUND(I137*H137,2)</f>
        <v>0</v>
      </c>
      <c r="K137" s="229" t="s">
        <v>162</v>
      </c>
      <c r="L137" s="44"/>
      <c r="M137" s="234" t="s">
        <v>1</v>
      </c>
      <c r="N137" s="235" t="s">
        <v>39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163</v>
      </c>
      <c r="AT137" s="238" t="s">
        <v>158</v>
      </c>
      <c r="AU137" s="238" t="s">
        <v>83</v>
      </c>
      <c r="AY137" s="17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81</v>
      </c>
      <c r="BK137" s="239">
        <f>ROUND(I137*H137,2)</f>
        <v>0</v>
      </c>
      <c r="BL137" s="17" t="s">
        <v>163</v>
      </c>
      <c r="BM137" s="238" t="s">
        <v>676</v>
      </c>
    </row>
    <row r="138" s="15" customFormat="1">
      <c r="A138" s="15"/>
      <c r="B138" s="286"/>
      <c r="C138" s="287"/>
      <c r="D138" s="240" t="s">
        <v>167</v>
      </c>
      <c r="E138" s="288" t="s">
        <v>1</v>
      </c>
      <c r="F138" s="289" t="s">
        <v>677</v>
      </c>
      <c r="G138" s="287"/>
      <c r="H138" s="288" t="s">
        <v>1</v>
      </c>
      <c r="I138" s="290"/>
      <c r="J138" s="287"/>
      <c r="K138" s="287"/>
      <c r="L138" s="291"/>
      <c r="M138" s="292"/>
      <c r="N138" s="293"/>
      <c r="O138" s="293"/>
      <c r="P138" s="293"/>
      <c r="Q138" s="293"/>
      <c r="R138" s="293"/>
      <c r="S138" s="293"/>
      <c r="T138" s="29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5" t="s">
        <v>167</v>
      </c>
      <c r="AU138" s="295" t="s">
        <v>83</v>
      </c>
      <c r="AV138" s="15" t="s">
        <v>81</v>
      </c>
      <c r="AW138" s="15" t="s">
        <v>31</v>
      </c>
      <c r="AX138" s="15" t="s">
        <v>74</v>
      </c>
      <c r="AY138" s="295" t="s">
        <v>156</v>
      </c>
    </row>
    <row r="139" s="13" customFormat="1">
      <c r="A139" s="13"/>
      <c r="B139" s="245"/>
      <c r="C139" s="246"/>
      <c r="D139" s="240" t="s">
        <v>167</v>
      </c>
      <c r="E139" s="247" t="s">
        <v>1</v>
      </c>
      <c r="F139" s="248" t="s">
        <v>678</v>
      </c>
      <c r="G139" s="246"/>
      <c r="H139" s="249">
        <v>4.5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167</v>
      </c>
      <c r="AU139" s="255" t="s">
        <v>83</v>
      </c>
      <c r="AV139" s="13" t="s">
        <v>83</v>
      </c>
      <c r="AW139" s="13" t="s">
        <v>31</v>
      </c>
      <c r="AX139" s="13" t="s">
        <v>81</v>
      </c>
      <c r="AY139" s="255" t="s">
        <v>156</v>
      </c>
    </row>
    <row r="140" s="2" customFormat="1" ht="33" customHeight="1">
      <c r="A140" s="38"/>
      <c r="B140" s="39"/>
      <c r="C140" s="227" t="s">
        <v>163</v>
      </c>
      <c r="D140" s="227" t="s">
        <v>158</v>
      </c>
      <c r="E140" s="228" t="s">
        <v>512</v>
      </c>
      <c r="F140" s="229" t="s">
        <v>679</v>
      </c>
      <c r="G140" s="230" t="s">
        <v>379</v>
      </c>
      <c r="H140" s="231">
        <v>9</v>
      </c>
      <c r="I140" s="232"/>
      <c r="J140" s="233">
        <f>ROUND(I140*H140,2)</f>
        <v>0</v>
      </c>
      <c r="K140" s="229" t="s">
        <v>162</v>
      </c>
      <c r="L140" s="44"/>
      <c r="M140" s="234" t="s">
        <v>1</v>
      </c>
      <c r="N140" s="235" t="s">
        <v>39</v>
      </c>
      <c r="O140" s="91"/>
      <c r="P140" s="236">
        <f>O140*H140</f>
        <v>0</v>
      </c>
      <c r="Q140" s="236">
        <v>0.017149999999999999</v>
      </c>
      <c r="R140" s="236">
        <f>Q140*H140</f>
        <v>0.15434999999999999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163</v>
      </c>
      <c r="AT140" s="238" t="s">
        <v>158</v>
      </c>
      <c r="AU140" s="238" t="s">
        <v>83</v>
      </c>
      <c r="AY140" s="17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81</v>
      </c>
      <c r="BK140" s="239">
        <f>ROUND(I140*H140,2)</f>
        <v>0</v>
      </c>
      <c r="BL140" s="17" t="s">
        <v>163</v>
      </c>
      <c r="BM140" s="238" t="s">
        <v>680</v>
      </c>
    </row>
    <row r="141" s="15" customFormat="1">
      <c r="A141" s="15"/>
      <c r="B141" s="286"/>
      <c r="C141" s="287"/>
      <c r="D141" s="240" t="s">
        <v>167</v>
      </c>
      <c r="E141" s="288" t="s">
        <v>1</v>
      </c>
      <c r="F141" s="289" t="s">
        <v>681</v>
      </c>
      <c r="G141" s="287"/>
      <c r="H141" s="288" t="s">
        <v>1</v>
      </c>
      <c r="I141" s="290"/>
      <c r="J141" s="287"/>
      <c r="K141" s="287"/>
      <c r="L141" s="291"/>
      <c r="M141" s="292"/>
      <c r="N141" s="293"/>
      <c r="O141" s="293"/>
      <c r="P141" s="293"/>
      <c r="Q141" s="293"/>
      <c r="R141" s="293"/>
      <c r="S141" s="293"/>
      <c r="T141" s="29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5" t="s">
        <v>167</v>
      </c>
      <c r="AU141" s="295" t="s">
        <v>83</v>
      </c>
      <c r="AV141" s="15" t="s">
        <v>81</v>
      </c>
      <c r="AW141" s="15" t="s">
        <v>31</v>
      </c>
      <c r="AX141" s="15" t="s">
        <v>74</v>
      </c>
      <c r="AY141" s="295" t="s">
        <v>156</v>
      </c>
    </row>
    <row r="142" s="13" customFormat="1">
      <c r="A142" s="13"/>
      <c r="B142" s="245"/>
      <c r="C142" s="246"/>
      <c r="D142" s="240" t="s">
        <v>167</v>
      </c>
      <c r="E142" s="247" t="s">
        <v>1</v>
      </c>
      <c r="F142" s="248" t="s">
        <v>245</v>
      </c>
      <c r="G142" s="246"/>
      <c r="H142" s="249">
        <v>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167</v>
      </c>
      <c r="AU142" s="255" t="s">
        <v>83</v>
      </c>
      <c r="AV142" s="13" t="s">
        <v>83</v>
      </c>
      <c r="AW142" s="13" t="s">
        <v>31</v>
      </c>
      <c r="AX142" s="13" t="s">
        <v>81</v>
      </c>
      <c r="AY142" s="255" t="s">
        <v>156</v>
      </c>
    </row>
    <row r="143" s="2" customFormat="1" ht="44.25" customHeight="1">
      <c r="A143" s="38"/>
      <c r="B143" s="39"/>
      <c r="C143" s="227" t="s">
        <v>177</v>
      </c>
      <c r="D143" s="227" t="s">
        <v>158</v>
      </c>
      <c r="E143" s="228" t="s">
        <v>516</v>
      </c>
      <c r="F143" s="229" t="s">
        <v>517</v>
      </c>
      <c r="G143" s="230" t="s">
        <v>161</v>
      </c>
      <c r="H143" s="231">
        <v>4.5</v>
      </c>
      <c r="I143" s="232"/>
      <c r="J143" s="233">
        <f>ROUND(I143*H143,2)</f>
        <v>0</v>
      </c>
      <c r="K143" s="229" t="s">
        <v>162</v>
      </c>
      <c r="L143" s="44"/>
      <c r="M143" s="234" t="s">
        <v>1</v>
      </c>
      <c r="N143" s="235" t="s">
        <v>39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163</v>
      </c>
      <c r="AT143" s="238" t="s">
        <v>158</v>
      </c>
      <c r="AU143" s="238" t="s">
        <v>83</v>
      </c>
      <c r="AY143" s="17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81</v>
      </c>
      <c r="BK143" s="239">
        <f>ROUND(I143*H143,2)</f>
        <v>0</v>
      </c>
      <c r="BL143" s="17" t="s">
        <v>163</v>
      </c>
      <c r="BM143" s="238" t="s">
        <v>682</v>
      </c>
    </row>
    <row r="144" s="15" customFormat="1">
      <c r="A144" s="15"/>
      <c r="B144" s="286"/>
      <c r="C144" s="287"/>
      <c r="D144" s="240" t="s">
        <v>167</v>
      </c>
      <c r="E144" s="288" t="s">
        <v>1</v>
      </c>
      <c r="F144" s="289" t="s">
        <v>683</v>
      </c>
      <c r="G144" s="287"/>
      <c r="H144" s="288" t="s">
        <v>1</v>
      </c>
      <c r="I144" s="290"/>
      <c r="J144" s="287"/>
      <c r="K144" s="287"/>
      <c r="L144" s="291"/>
      <c r="M144" s="292"/>
      <c r="N144" s="293"/>
      <c r="O144" s="293"/>
      <c r="P144" s="293"/>
      <c r="Q144" s="293"/>
      <c r="R144" s="293"/>
      <c r="S144" s="293"/>
      <c r="T144" s="29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5" t="s">
        <v>167</v>
      </c>
      <c r="AU144" s="295" t="s">
        <v>83</v>
      </c>
      <c r="AV144" s="15" t="s">
        <v>81</v>
      </c>
      <c r="AW144" s="15" t="s">
        <v>31</v>
      </c>
      <c r="AX144" s="15" t="s">
        <v>74</v>
      </c>
      <c r="AY144" s="295" t="s">
        <v>156</v>
      </c>
    </row>
    <row r="145" s="13" customFormat="1">
      <c r="A145" s="13"/>
      <c r="B145" s="245"/>
      <c r="C145" s="246"/>
      <c r="D145" s="240" t="s">
        <v>167</v>
      </c>
      <c r="E145" s="247" t="s">
        <v>1</v>
      </c>
      <c r="F145" s="248" t="s">
        <v>684</v>
      </c>
      <c r="G145" s="246"/>
      <c r="H145" s="249">
        <v>4.5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167</v>
      </c>
      <c r="AU145" s="255" t="s">
        <v>83</v>
      </c>
      <c r="AV145" s="13" t="s">
        <v>83</v>
      </c>
      <c r="AW145" s="13" t="s">
        <v>31</v>
      </c>
      <c r="AX145" s="13" t="s">
        <v>81</v>
      </c>
      <c r="AY145" s="255" t="s">
        <v>156</v>
      </c>
    </row>
    <row r="146" s="12" customFormat="1" ht="22.8" customHeight="1">
      <c r="A146" s="12"/>
      <c r="B146" s="211"/>
      <c r="C146" s="212"/>
      <c r="D146" s="213" t="s">
        <v>73</v>
      </c>
      <c r="E146" s="225" t="s">
        <v>83</v>
      </c>
      <c r="F146" s="225" t="s">
        <v>392</v>
      </c>
      <c r="G146" s="212"/>
      <c r="H146" s="212"/>
      <c r="I146" s="215"/>
      <c r="J146" s="226">
        <f>BK146</f>
        <v>0</v>
      </c>
      <c r="K146" s="212"/>
      <c r="L146" s="217"/>
      <c r="M146" s="218"/>
      <c r="N146" s="219"/>
      <c r="O146" s="219"/>
      <c r="P146" s="220">
        <f>SUM(P147:P149)</f>
        <v>0</v>
      </c>
      <c r="Q146" s="219"/>
      <c r="R146" s="220">
        <f>SUM(R147:R149)</f>
        <v>0.000504</v>
      </c>
      <c r="S146" s="219"/>
      <c r="T146" s="221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2" t="s">
        <v>81</v>
      </c>
      <c r="AT146" s="223" t="s">
        <v>73</v>
      </c>
      <c r="AU146" s="223" t="s">
        <v>81</v>
      </c>
      <c r="AY146" s="222" t="s">
        <v>156</v>
      </c>
      <c r="BK146" s="224">
        <f>SUM(BK147:BK149)</f>
        <v>0</v>
      </c>
    </row>
    <row r="147" s="2" customFormat="1" ht="44.25" customHeight="1">
      <c r="A147" s="38"/>
      <c r="B147" s="39"/>
      <c r="C147" s="227" t="s">
        <v>184</v>
      </c>
      <c r="D147" s="227" t="s">
        <v>158</v>
      </c>
      <c r="E147" s="228" t="s">
        <v>522</v>
      </c>
      <c r="F147" s="229" t="s">
        <v>685</v>
      </c>
      <c r="G147" s="230" t="s">
        <v>292</v>
      </c>
      <c r="H147" s="231">
        <v>3.6000000000000001</v>
      </c>
      <c r="I147" s="232"/>
      <c r="J147" s="233">
        <f>ROUND(I147*H147,2)</f>
        <v>0</v>
      </c>
      <c r="K147" s="229" t="s">
        <v>162</v>
      </c>
      <c r="L147" s="44"/>
      <c r="M147" s="234" t="s">
        <v>1</v>
      </c>
      <c r="N147" s="235" t="s">
        <v>39</v>
      </c>
      <c r="O147" s="91"/>
      <c r="P147" s="236">
        <f>O147*H147</f>
        <v>0</v>
      </c>
      <c r="Q147" s="236">
        <v>0.00013999999999999999</v>
      </c>
      <c r="R147" s="236">
        <f>Q147*H147</f>
        <v>0.000504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163</v>
      </c>
      <c r="AT147" s="238" t="s">
        <v>158</v>
      </c>
      <c r="AU147" s="238" t="s">
        <v>83</v>
      </c>
      <c r="AY147" s="17" t="s">
        <v>156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81</v>
      </c>
      <c r="BK147" s="239">
        <f>ROUND(I147*H147,2)</f>
        <v>0</v>
      </c>
      <c r="BL147" s="17" t="s">
        <v>163</v>
      </c>
      <c r="BM147" s="238" t="s">
        <v>686</v>
      </c>
    </row>
    <row r="148" s="15" customFormat="1">
      <c r="A148" s="15"/>
      <c r="B148" s="286"/>
      <c r="C148" s="287"/>
      <c r="D148" s="240" t="s">
        <v>167</v>
      </c>
      <c r="E148" s="288" t="s">
        <v>1</v>
      </c>
      <c r="F148" s="289" t="s">
        <v>687</v>
      </c>
      <c r="G148" s="287"/>
      <c r="H148" s="288" t="s">
        <v>1</v>
      </c>
      <c r="I148" s="290"/>
      <c r="J148" s="287"/>
      <c r="K148" s="287"/>
      <c r="L148" s="291"/>
      <c r="M148" s="292"/>
      <c r="N148" s="293"/>
      <c r="O148" s="293"/>
      <c r="P148" s="293"/>
      <c r="Q148" s="293"/>
      <c r="R148" s="293"/>
      <c r="S148" s="293"/>
      <c r="T148" s="29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5" t="s">
        <v>167</v>
      </c>
      <c r="AU148" s="295" t="s">
        <v>83</v>
      </c>
      <c r="AV148" s="15" t="s">
        <v>81</v>
      </c>
      <c r="AW148" s="15" t="s">
        <v>31</v>
      </c>
      <c r="AX148" s="15" t="s">
        <v>74</v>
      </c>
      <c r="AY148" s="295" t="s">
        <v>156</v>
      </c>
    </row>
    <row r="149" s="13" customFormat="1">
      <c r="A149" s="13"/>
      <c r="B149" s="245"/>
      <c r="C149" s="246"/>
      <c r="D149" s="240" t="s">
        <v>167</v>
      </c>
      <c r="E149" s="247" t="s">
        <v>1</v>
      </c>
      <c r="F149" s="248" t="s">
        <v>688</v>
      </c>
      <c r="G149" s="246"/>
      <c r="H149" s="249">
        <v>3.6000000000000001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167</v>
      </c>
      <c r="AU149" s="255" t="s">
        <v>83</v>
      </c>
      <c r="AV149" s="13" t="s">
        <v>83</v>
      </c>
      <c r="AW149" s="13" t="s">
        <v>31</v>
      </c>
      <c r="AX149" s="13" t="s">
        <v>81</v>
      </c>
      <c r="AY149" s="255" t="s">
        <v>156</v>
      </c>
    </row>
    <row r="150" s="12" customFormat="1" ht="22.8" customHeight="1">
      <c r="A150" s="12"/>
      <c r="B150" s="211"/>
      <c r="C150" s="212"/>
      <c r="D150" s="213" t="s">
        <v>73</v>
      </c>
      <c r="E150" s="225" t="s">
        <v>102</v>
      </c>
      <c r="F150" s="225" t="s">
        <v>244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SUM(P151:P160)</f>
        <v>0</v>
      </c>
      <c r="Q150" s="219"/>
      <c r="R150" s="220">
        <f>SUM(R151:R160)</f>
        <v>7.4214099999999998</v>
      </c>
      <c r="S150" s="219"/>
      <c r="T150" s="221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81</v>
      </c>
      <c r="AT150" s="223" t="s">
        <v>73</v>
      </c>
      <c r="AU150" s="223" t="s">
        <v>81</v>
      </c>
      <c r="AY150" s="222" t="s">
        <v>156</v>
      </c>
      <c r="BK150" s="224">
        <f>SUM(BK151:BK160)</f>
        <v>0</v>
      </c>
    </row>
    <row r="151" s="2" customFormat="1" ht="114.9" customHeight="1">
      <c r="A151" s="38"/>
      <c r="B151" s="39"/>
      <c r="C151" s="227" t="s">
        <v>198</v>
      </c>
      <c r="D151" s="227" t="s">
        <v>158</v>
      </c>
      <c r="E151" s="228" t="s">
        <v>629</v>
      </c>
      <c r="F151" s="229" t="s">
        <v>630</v>
      </c>
      <c r="G151" s="230" t="s">
        <v>161</v>
      </c>
      <c r="H151" s="231">
        <v>1.5</v>
      </c>
      <c r="I151" s="232"/>
      <c r="J151" s="233">
        <f>ROUND(I151*H151,2)</f>
        <v>0</v>
      </c>
      <c r="K151" s="229" t="s">
        <v>162</v>
      </c>
      <c r="L151" s="44"/>
      <c r="M151" s="234" t="s">
        <v>1</v>
      </c>
      <c r="N151" s="235" t="s">
        <v>39</v>
      </c>
      <c r="O151" s="91"/>
      <c r="P151" s="236">
        <f>O151*H151</f>
        <v>0</v>
      </c>
      <c r="Q151" s="236">
        <v>3.05924</v>
      </c>
      <c r="R151" s="236">
        <f>Q151*H151</f>
        <v>4.5888600000000004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163</v>
      </c>
      <c r="AT151" s="238" t="s">
        <v>158</v>
      </c>
      <c r="AU151" s="238" t="s">
        <v>83</v>
      </c>
      <c r="AY151" s="17" t="s">
        <v>156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81</v>
      </c>
      <c r="BK151" s="239">
        <f>ROUND(I151*H151,2)</f>
        <v>0</v>
      </c>
      <c r="BL151" s="17" t="s">
        <v>163</v>
      </c>
      <c r="BM151" s="238" t="s">
        <v>689</v>
      </c>
    </row>
    <row r="152" s="13" customFormat="1">
      <c r="A152" s="13"/>
      <c r="B152" s="245"/>
      <c r="C152" s="246"/>
      <c r="D152" s="240" t="s">
        <v>167</v>
      </c>
      <c r="E152" s="247" t="s">
        <v>1</v>
      </c>
      <c r="F152" s="248" t="s">
        <v>690</v>
      </c>
      <c r="G152" s="246"/>
      <c r="H152" s="249">
        <v>1.5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167</v>
      </c>
      <c r="AU152" s="255" t="s">
        <v>83</v>
      </c>
      <c r="AV152" s="13" t="s">
        <v>83</v>
      </c>
      <c r="AW152" s="13" t="s">
        <v>31</v>
      </c>
      <c r="AX152" s="13" t="s">
        <v>81</v>
      </c>
      <c r="AY152" s="255" t="s">
        <v>156</v>
      </c>
    </row>
    <row r="153" s="2" customFormat="1" ht="66.75" customHeight="1">
      <c r="A153" s="38"/>
      <c r="B153" s="39"/>
      <c r="C153" s="227" t="s">
        <v>189</v>
      </c>
      <c r="D153" s="227" t="s">
        <v>158</v>
      </c>
      <c r="E153" s="228" t="s">
        <v>691</v>
      </c>
      <c r="F153" s="229" t="s">
        <v>692</v>
      </c>
      <c r="G153" s="230" t="s">
        <v>161</v>
      </c>
      <c r="H153" s="231">
        <v>1</v>
      </c>
      <c r="I153" s="232"/>
      <c r="J153" s="233">
        <f>ROUND(I153*H153,2)</f>
        <v>0</v>
      </c>
      <c r="K153" s="229" t="s">
        <v>162</v>
      </c>
      <c r="L153" s="44"/>
      <c r="M153" s="234" t="s">
        <v>1</v>
      </c>
      <c r="N153" s="235" t="s">
        <v>39</v>
      </c>
      <c r="O153" s="91"/>
      <c r="P153" s="236">
        <f>O153*H153</f>
        <v>0</v>
      </c>
      <c r="Q153" s="236">
        <v>2.7919499999999999</v>
      </c>
      <c r="R153" s="236">
        <f>Q153*H153</f>
        <v>2.7919499999999999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163</v>
      </c>
      <c r="AT153" s="238" t="s">
        <v>158</v>
      </c>
      <c r="AU153" s="238" t="s">
        <v>83</v>
      </c>
      <c r="AY153" s="17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81</v>
      </c>
      <c r="BK153" s="239">
        <f>ROUND(I153*H153,2)</f>
        <v>0</v>
      </c>
      <c r="BL153" s="17" t="s">
        <v>163</v>
      </c>
      <c r="BM153" s="238" t="s">
        <v>693</v>
      </c>
    </row>
    <row r="154" s="15" customFormat="1">
      <c r="A154" s="15"/>
      <c r="B154" s="286"/>
      <c r="C154" s="287"/>
      <c r="D154" s="240" t="s">
        <v>167</v>
      </c>
      <c r="E154" s="288" t="s">
        <v>1</v>
      </c>
      <c r="F154" s="289" t="s">
        <v>694</v>
      </c>
      <c r="G154" s="287"/>
      <c r="H154" s="288" t="s">
        <v>1</v>
      </c>
      <c r="I154" s="290"/>
      <c r="J154" s="287"/>
      <c r="K154" s="287"/>
      <c r="L154" s="291"/>
      <c r="M154" s="292"/>
      <c r="N154" s="293"/>
      <c r="O154" s="293"/>
      <c r="P154" s="293"/>
      <c r="Q154" s="293"/>
      <c r="R154" s="293"/>
      <c r="S154" s="293"/>
      <c r="T154" s="29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5" t="s">
        <v>167</v>
      </c>
      <c r="AU154" s="295" t="s">
        <v>83</v>
      </c>
      <c r="AV154" s="15" t="s">
        <v>81</v>
      </c>
      <c r="AW154" s="15" t="s">
        <v>31</v>
      </c>
      <c r="AX154" s="15" t="s">
        <v>74</v>
      </c>
      <c r="AY154" s="295" t="s">
        <v>156</v>
      </c>
    </row>
    <row r="155" s="13" customFormat="1">
      <c r="A155" s="13"/>
      <c r="B155" s="245"/>
      <c r="C155" s="246"/>
      <c r="D155" s="240" t="s">
        <v>167</v>
      </c>
      <c r="E155" s="247" t="s">
        <v>1</v>
      </c>
      <c r="F155" s="248" t="s">
        <v>695</v>
      </c>
      <c r="G155" s="246"/>
      <c r="H155" s="249">
        <v>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167</v>
      </c>
      <c r="AU155" s="255" t="s">
        <v>83</v>
      </c>
      <c r="AV155" s="13" t="s">
        <v>83</v>
      </c>
      <c r="AW155" s="13" t="s">
        <v>31</v>
      </c>
      <c r="AX155" s="13" t="s">
        <v>81</v>
      </c>
      <c r="AY155" s="255" t="s">
        <v>156</v>
      </c>
    </row>
    <row r="156" s="2" customFormat="1" ht="76.35" customHeight="1">
      <c r="A156" s="38"/>
      <c r="B156" s="39"/>
      <c r="C156" s="227" t="s">
        <v>245</v>
      </c>
      <c r="D156" s="227" t="s">
        <v>158</v>
      </c>
      <c r="E156" s="228" t="s">
        <v>250</v>
      </c>
      <c r="F156" s="229" t="s">
        <v>696</v>
      </c>
      <c r="G156" s="230" t="s">
        <v>180</v>
      </c>
      <c r="H156" s="231">
        <v>5</v>
      </c>
      <c r="I156" s="232"/>
      <c r="J156" s="233">
        <f>ROUND(I156*H156,2)</f>
        <v>0</v>
      </c>
      <c r="K156" s="229" t="s">
        <v>162</v>
      </c>
      <c r="L156" s="44"/>
      <c r="M156" s="234" t="s">
        <v>1</v>
      </c>
      <c r="N156" s="235" t="s">
        <v>39</v>
      </c>
      <c r="O156" s="91"/>
      <c r="P156" s="236">
        <f>O156*H156</f>
        <v>0</v>
      </c>
      <c r="Q156" s="236">
        <v>0.00726</v>
      </c>
      <c r="R156" s="236">
        <f>Q156*H156</f>
        <v>0.036299999999999999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163</v>
      </c>
      <c r="AT156" s="238" t="s">
        <v>158</v>
      </c>
      <c r="AU156" s="238" t="s">
        <v>83</v>
      </c>
      <c r="AY156" s="17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81</v>
      </c>
      <c r="BK156" s="239">
        <f>ROUND(I156*H156,2)</f>
        <v>0</v>
      </c>
      <c r="BL156" s="17" t="s">
        <v>163</v>
      </c>
      <c r="BM156" s="238" t="s">
        <v>697</v>
      </c>
    </row>
    <row r="157" s="13" customFormat="1">
      <c r="A157" s="13"/>
      <c r="B157" s="245"/>
      <c r="C157" s="246"/>
      <c r="D157" s="240" t="s">
        <v>167</v>
      </c>
      <c r="E157" s="247" t="s">
        <v>1</v>
      </c>
      <c r="F157" s="248" t="s">
        <v>617</v>
      </c>
      <c r="G157" s="246"/>
      <c r="H157" s="249">
        <v>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167</v>
      </c>
      <c r="AU157" s="255" t="s">
        <v>83</v>
      </c>
      <c r="AV157" s="13" t="s">
        <v>83</v>
      </c>
      <c r="AW157" s="13" t="s">
        <v>31</v>
      </c>
      <c r="AX157" s="13" t="s">
        <v>81</v>
      </c>
      <c r="AY157" s="255" t="s">
        <v>156</v>
      </c>
    </row>
    <row r="158" s="2" customFormat="1" ht="76.35" customHeight="1">
      <c r="A158" s="38"/>
      <c r="B158" s="39"/>
      <c r="C158" s="227" t="s">
        <v>221</v>
      </c>
      <c r="D158" s="227" t="s">
        <v>158</v>
      </c>
      <c r="E158" s="228" t="s">
        <v>256</v>
      </c>
      <c r="F158" s="229" t="s">
        <v>698</v>
      </c>
      <c r="G158" s="230" t="s">
        <v>180</v>
      </c>
      <c r="H158" s="231">
        <v>5</v>
      </c>
      <c r="I158" s="232"/>
      <c r="J158" s="233">
        <f>ROUND(I158*H158,2)</f>
        <v>0</v>
      </c>
      <c r="K158" s="229" t="s">
        <v>162</v>
      </c>
      <c r="L158" s="44"/>
      <c r="M158" s="234" t="s">
        <v>1</v>
      </c>
      <c r="N158" s="235" t="s">
        <v>39</v>
      </c>
      <c r="O158" s="91"/>
      <c r="P158" s="236">
        <f>O158*H158</f>
        <v>0</v>
      </c>
      <c r="Q158" s="236">
        <v>0.00085999999999999998</v>
      </c>
      <c r="R158" s="236">
        <f>Q158*H158</f>
        <v>0.0043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163</v>
      </c>
      <c r="AT158" s="238" t="s">
        <v>158</v>
      </c>
      <c r="AU158" s="238" t="s">
        <v>83</v>
      </c>
      <c r="AY158" s="17" t="s">
        <v>156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81</v>
      </c>
      <c r="BK158" s="239">
        <f>ROUND(I158*H158,2)</f>
        <v>0</v>
      </c>
      <c r="BL158" s="17" t="s">
        <v>163</v>
      </c>
      <c r="BM158" s="238" t="s">
        <v>699</v>
      </c>
    </row>
    <row r="159" s="15" customFormat="1">
      <c r="A159" s="15"/>
      <c r="B159" s="286"/>
      <c r="C159" s="287"/>
      <c r="D159" s="240" t="s">
        <v>167</v>
      </c>
      <c r="E159" s="288" t="s">
        <v>1</v>
      </c>
      <c r="F159" s="289" t="s">
        <v>700</v>
      </c>
      <c r="G159" s="287"/>
      <c r="H159" s="288" t="s">
        <v>1</v>
      </c>
      <c r="I159" s="290"/>
      <c r="J159" s="287"/>
      <c r="K159" s="287"/>
      <c r="L159" s="291"/>
      <c r="M159" s="292"/>
      <c r="N159" s="293"/>
      <c r="O159" s="293"/>
      <c r="P159" s="293"/>
      <c r="Q159" s="293"/>
      <c r="R159" s="293"/>
      <c r="S159" s="293"/>
      <c r="T159" s="29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5" t="s">
        <v>167</v>
      </c>
      <c r="AU159" s="295" t="s">
        <v>83</v>
      </c>
      <c r="AV159" s="15" t="s">
        <v>81</v>
      </c>
      <c r="AW159" s="15" t="s">
        <v>31</v>
      </c>
      <c r="AX159" s="15" t="s">
        <v>74</v>
      </c>
      <c r="AY159" s="295" t="s">
        <v>156</v>
      </c>
    </row>
    <row r="160" s="13" customFormat="1">
      <c r="A160" s="13"/>
      <c r="B160" s="245"/>
      <c r="C160" s="246"/>
      <c r="D160" s="240" t="s">
        <v>167</v>
      </c>
      <c r="E160" s="247" t="s">
        <v>1</v>
      </c>
      <c r="F160" s="248" t="s">
        <v>177</v>
      </c>
      <c r="G160" s="246"/>
      <c r="H160" s="249">
        <v>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167</v>
      </c>
      <c r="AU160" s="255" t="s">
        <v>83</v>
      </c>
      <c r="AV160" s="13" t="s">
        <v>83</v>
      </c>
      <c r="AW160" s="13" t="s">
        <v>31</v>
      </c>
      <c r="AX160" s="13" t="s">
        <v>81</v>
      </c>
      <c r="AY160" s="255" t="s">
        <v>156</v>
      </c>
    </row>
    <row r="161" s="12" customFormat="1" ht="22.8" customHeight="1">
      <c r="A161" s="12"/>
      <c r="B161" s="211"/>
      <c r="C161" s="212"/>
      <c r="D161" s="213" t="s">
        <v>73</v>
      </c>
      <c r="E161" s="225" t="s">
        <v>196</v>
      </c>
      <c r="F161" s="225" t="s">
        <v>197</v>
      </c>
      <c r="G161" s="212"/>
      <c r="H161" s="212"/>
      <c r="I161" s="215"/>
      <c r="J161" s="226">
        <f>BK161</f>
        <v>0</v>
      </c>
      <c r="K161" s="212"/>
      <c r="L161" s="217"/>
      <c r="M161" s="218"/>
      <c r="N161" s="219"/>
      <c r="O161" s="219"/>
      <c r="P161" s="220">
        <f>P162</f>
        <v>0</v>
      </c>
      <c r="Q161" s="219"/>
      <c r="R161" s="220">
        <f>R162</f>
        <v>0</v>
      </c>
      <c r="S161" s="219"/>
      <c r="T161" s="221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81</v>
      </c>
      <c r="AT161" s="223" t="s">
        <v>73</v>
      </c>
      <c r="AU161" s="223" t="s">
        <v>81</v>
      </c>
      <c r="AY161" s="222" t="s">
        <v>156</v>
      </c>
      <c r="BK161" s="224">
        <f>BK162</f>
        <v>0</v>
      </c>
    </row>
    <row r="162" s="2" customFormat="1" ht="33" customHeight="1">
      <c r="A162" s="38"/>
      <c r="B162" s="39"/>
      <c r="C162" s="227" t="s">
        <v>255</v>
      </c>
      <c r="D162" s="227" t="s">
        <v>158</v>
      </c>
      <c r="E162" s="228" t="s">
        <v>199</v>
      </c>
      <c r="F162" s="229" t="s">
        <v>200</v>
      </c>
      <c r="G162" s="230" t="s">
        <v>201</v>
      </c>
      <c r="H162" s="231">
        <v>7.5789999999999997</v>
      </c>
      <c r="I162" s="232"/>
      <c r="J162" s="233">
        <f>ROUND(I162*H162,2)</f>
        <v>0</v>
      </c>
      <c r="K162" s="229" t="s">
        <v>162</v>
      </c>
      <c r="L162" s="44"/>
      <c r="M162" s="277" t="s">
        <v>1</v>
      </c>
      <c r="N162" s="278" t="s">
        <v>39</v>
      </c>
      <c r="O162" s="279"/>
      <c r="P162" s="280">
        <f>O162*H162</f>
        <v>0</v>
      </c>
      <c r="Q162" s="280">
        <v>0</v>
      </c>
      <c r="R162" s="280">
        <f>Q162*H162</f>
        <v>0</v>
      </c>
      <c r="S162" s="280">
        <v>0</v>
      </c>
      <c r="T162" s="28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163</v>
      </c>
      <c r="AT162" s="238" t="s">
        <v>158</v>
      </c>
      <c r="AU162" s="238" t="s">
        <v>83</v>
      </c>
      <c r="AY162" s="17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81</v>
      </c>
      <c r="BK162" s="239">
        <f>ROUND(I162*H162,2)</f>
        <v>0</v>
      </c>
      <c r="BL162" s="17" t="s">
        <v>163</v>
      </c>
      <c r="BM162" s="238" t="s">
        <v>701</v>
      </c>
    </row>
    <row r="163" s="2" customFormat="1" ht="6.96" customHeight="1">
      <c r="A163" s="38"/>
      <c r="B163" s="66"/>
      <c r="C163" s="67"/>
      <c r="D163" s="67"/>
      <c r="E163" s="67"/>
      <c r="F163" s="67"/>
      <c r="G163" s="67"/>
      <c r="H163" s="67"/>
      <c r="I163" s="67"/>
      <c r="J163" s="67"/>
      <c r="K163" s="67"/>
      <c r="L163" s="44"/>
      <c r="M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</sheetData>
  <sheetProtection sheet="1" autoFilter="0" formatColumns="0" formatRows="0" objects="1" scenarios="1" spinCount="100000" saltValue="VtQDGFjBMPmGPbsBEkLZW4R8dEMkFRdeXP+73OSmTLNd0HJus4AyeFB4WqLUfvxNTShy3HQGe54nJvXalt0/IQ==" hashValue="vwcT6BynP2w48jKTpH4Z8iaHc3TlF1GcuPIZXG3cd1k4thOHaseL85oaXuU88YZbwq7AI92coUdZ2jYwJyk9Sw==" algorithmName="SHA-512" password="CC35"/>
  <autoFilter ref="C128:K16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 s="1" customFormat="1" ht="12" customHeight="1">
      <c r="B8" s="20"/>
      <c r="D8" s="151" t="s">
        <v>129</v>
      </c>
      <c r="L8" s="20"/>
    </row>
    <row r="9" s="2" customFormat="1" ht="16.5" customHeight="1">
      <c r="A9" s="38"/>
      <c r="B9" s="44"/>
      <c r="C9" s="38"/>
      <c r="D9" s="38"/>
      <c r="E9" s="152" t="s">
        <v>343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1" t="s">
        <v>131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3" t="s">
        <v>310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16. 2. 2023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1" t="s">
        <v>32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1" t="s">
        <v>33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0" t="s">
        <v>34</v>
      </c>
      <c r="E32" s="38"/>
      <c r="F32" s="38"/>
      <c r="G32" s="38"/>
      <c r="H32" s="38"/>
      <c r="I32" s="38"/>
      <c r="J32" s="161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2" t="s">
        <v>36</v>
      </c>
      <c r="G34" s="38"/>
      <c r="H34" s="38"/>
      <c r="I34" s="162" t="s">
        <v>35</v>
      </c>
      <c r="J34" s="162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3" t="s">
        <v>38</v>
      </c>
      <c r="E35" s="151" t="s">
        <v>39</v>
      </c>
      <c r="F35" s="164">
        <f>ROUND((SUM(BE125:BE146)),  2)</f>
        <v>0</v>
      </c>
      <c r="G35" s="38"/>
      <c r="H35" s="38"/>
      <c r="I35" s="165">
        <v>0.20999999999999999</v>
      </c>
      <c r="J35" s="164">
        <f>ROUND(((SUM(BE125:BE146))*I35),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1" t="s">
        <v>40</v>
      </c>
      <c r="F36" s="164">
        <f>ROUND((SUM(BF125:BF146)),  2)</f>
        <v>0</v>
      </c>
      <c r="G36" s="38"/>
      <c r="H36" s="38"/>
      <c r="I36" s="165">
        <v>0.14999999999999999</v>
      </c>
      <c r="J36" s="164">
        <f>ROUND(((SUM(BF125:BF146))*I36),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1" t="s">
        <v>41</v>
      </c>
      <c r="F37" s="164">
        <f>ROUND((SUM(BG125:BG146)),  2)</f>
        <v>0</v>
      </c>
      <c r="G37" s="38"/>
      <c r="H37" s="38"/>
      <c r="I37" s="165">
        <v>0.20999999999999999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1" t="s">
        <v>42</v>
      </c>
      <c r="F38" s="164">
        <f>ROUND((SUM(BH125:BH146)),  2)</f>
        <v>0</v>
      </c>
      <c r="G38" s="38"/>
      <c r="H38" s="38"/>
      <c r="I38" s="165">
        <v>0.14999999999999999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43</v>
      </c>
      <c r="F39" s="164">
        <f>ROUND((SUM(BI125:BI146)),  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4" t="s">
        <v>343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VON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Domašov</v>
      </c>
      <c r="G91" s="40"/>
      <c r="H91" s="40"/>
      <c r="I91" s="32" t="s">
        <v>22</v>
      </c>
      <c r="J91" s="79" t="str">
        <f>IF(J14="","",J14)</f>
        <v>16. 2. 2023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="9" customFormat="1" ht="24.96" customHeight="1">
      <c r="A99" s="9"/>
      <c r="B99" s="189"/>
      <c r="C99" s="190"/>
      <c r="D99" s="191" t="s">
        <v>311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5"/>
      <c r="C100" s="133"/>
      <c r="D100" s="196" t="s">
        <v>313</v>
      </c>
      <c r="E100" s="197"/>
      <c r="F100" s="197"/>
      <c r="G100" s="197"/>
      <c r="H100" s="197"/>
      <c r="I100" s="197"/>
      <c r="J100" s="198">
        <f>J127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3"/>
      <c r="D101" s="196" t="s">
        <v>314</v>
      </c>
      <c r="E101" s="197"/>
      <c r="F101" s="197"/>
      <c r="G101" s="197"/>
      <c r="H101" s="197"/>
      <c r="I101" s="197"/>
      <c r="J101" s="198">
        <f>J132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33"/>
      <c r="D102" s="196" t="s">
        <v>702</v>
      </c>
      <c r="E102" s="197"/>
      <c r="F102" s="197"/>
      <c r="G102" s="197"/>
      <c r="H102" s="197"/>
      <c r="I102" s="197"/>
      <c r="J102" s="198">
        <f>J139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315</v>
      </c>
      <c r="E103" s="197"/>
      <c r="F103" s="197"/>
      <c r="G103" s="197"/>
      <c r="H103" s="197"/>
      <c r="I103" s="197"/>
      <c r="J103" s="198">
        <f>J142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141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4" t="str">
        <f>E7</f>
        <v>Úprava Bělé km 23,900 – 24,735 DHM Č. 00029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129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4" t="s">
        <v>343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131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E11</f>
        <v>VON - vedlejší a ostatní náklady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>Domašov</v>
      </c>
      <c r="G119" s="40"/>
      <c r="H119" s="40"/>
      <c r="I119" s="32" t="s">
        <v>22</v>
      </c>
      <c r="J119" s="79" t="str">
        <f>IF(J14="","",J14)</f>
        <v>16. 2. 2023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E17</f>
        <v xml:space="preserve"> </v>
      </c>
      <c r="G121" s="40"/>
      <c r="H121" s="40"/>
      <c r="I121" s="32" t="s">
        <v>30</v>
      </c>
      <c r="J121" s="36" t="str">
        <f>E23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32" t="s">
        <v>32</v>
      </c>
      <c r="J122" s="36" t="str">
        <f>E26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200"/>
      <c r="B124" s="201"/>
      <c r="C124" s="202" t="s">
        <v>142</v>
      </c>
      <c r="D124" s="203" t="s">
        <v>59</v>
      </c>
      <c r="E124" s="203" t="s">
        <v>55</v>
      </c>
      <c r="F124" s="203" t="s">
        <v>56</v>
      </c>
      <c r="G124" s="203" t="s">
        <v>143</v>
      </c>
      <c r="H124" s="203" t="s">
        <v>144</v>
      </c>
      <c r="I124" s="203" t="s">
        <v>145</v>
      </c>
      <c r="J124" s="203" t="s">
        <v>135</v>
      </c>
      <c r="K124" s="204" t="s">
        <v>146</v>
      </c>
      <c r="L124" s="205"/>
      <c r="M124" s="100" t="s">
        <v>1</v>
      </c>
      <c r="N124" s="101" t="s">
        <v>38</v>
      </c>
      <c r="O124" s="101" t="s">
        <v>147</v>
      </c>
      <c r="P124" s="101" t="s">
        <v>148</v>
      </c>
      <c r="Q124" s="101" t="s">
        <v>149</v>
      </c>
      <c r="R124" s="101" t="s">
        <v>150</v>
      </c>
      <c r="S124" s="101" t="s">
        <v>151</v>
      </c>
      <c r="T124" s="102" t="s">
        <v>152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="2" customFormat="1" ht="22.8" customHeight="1">
      <c r="A125" s="38"/>
      <c r="B125" s="39"/>
      <c r="C125" s="107" t="s">
        <v>153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</f>
        <v>0</v>
      </c>
      <c r="Q125" s="104"/>
      <c r="R125" s="208">
        <f>R126</f>
        <v>0</v>
      </c>
      <c r="S125" s="104"/>
      <c r="T125" s="209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73</v>
      </c>
      <c r="AU125" s="17" t="s">
        <v>137</v>
      </c>
      <c r="BK125" s="210">
        <f>BK126</f>
        <v>0</v>
      </c>
    </row>
    <row r="126" s="12" customFormat="1" ht="25.92" customHeight="1">
      <c r="A126" s="12"/>
      <c r="B126" s="211"/>
      <c r="C126" s="212"/>
      <c r="D126" s="213" t="s">
        <v>73</v>
      </c>
      <c r="E126" s="214" t="s">
        <v>316</v>
      </c>
      <c r="F126" s="214" t="s">
        <v>317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P127+P132+P139+P142</f>
        <v>0</v>
      </c>
      <c r="Q126" s="219"/>
      <c r="R126" s="220">
        <f>R127+R132+R139+R142</f>
        <v>0</v>
      </c>
      <c r="S126" s="219"/>
      <c r="T126" s="221">
        <f>T127+T132+T139+T142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177</v>
      </c>
      <c r="AT126" s="223" t="s">
        <v>73</v>
      </c>
      <c r="AU126" s="223" t="s">
        <v>74</v>
      </c>
      <c r="AY126" s="222" t="s">
        <v>156</v>
      </c>
      <c r="BK126" s="224">
        <f>BK127+BK132+BK139+BK142</f>
        <v>0</v>
      </c>
    </row>
    <row r="127" s="12" customFormat="1" ht="22.8" customHeight="1">
      <c r="A127" s="12"/>
      <c r="B127" s="211"/>
      <c r="C127" s="212"/>
      <c r="D127" s="213" t="s">
        <v>73</v>
      </c>
      <c r="E127" s="225" t="s">
        <v>328</v>
      </c>
      <c r="F127" s="225" t="s">
        <v>329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SUM(P128:P131)</f>
        <v>0</v>
      </c>
      <c r="Q127" s="219"/>
      <c r="R127" s="220">
        <f>SUM(R128:R131)</f>
        <v>0</v>
      </c>
      <c r="S127" s="219"/>
      <c r="T127" s="221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177</v>
      </c>
      <c r="AT127" s="223" t="s">
        <v>73</v>
      </c>
      <c r="AU127" s="223" t="s">
        <v>81</v>
      </c>
      <c r="AY127" s="222" t="s">
        <v>156</v>
      </c>
      <c r="BK127" s="224">
        <f>SUM(BK128:BK131)</f>
        <v>0</v>
      </c>
    </row>
    <row r="128" s="2" customFormat="1" ht="24.15" customHeight="1">
      <c r="A128" s="38"/>
      <c r="B128" s="39"/>
      <c r="C128" s="227" t="s">
        <v>81</v>
      </c>
      <c r="D128" s="227" t="s">
        <v>158</v>
      </c>
      <c r="E128" s="228" t="s">
        <v>703</v>
      </c>
      <c r="F128" s="229" t="s">
        <v>704</v>
      </c>
      <c r="G128" s="230" t="s">
        <v>322</v>
      </c>
      <c r="H128" s="231">
        <v>4</v>
      </c>
      <c r="I128" s="232"/>
      <c r="J128" s="233">
        <f>ROUND(I128*H128,2)</f>
        <v>0</v>
      </c>
      <c r="K128" s="229" t="s">
        <v>162</v>
      </c>
      <c r="L128" s="44"/>
      <c r="M128" s="234" t="s">
        <v>1</v>
      </c>
      <c r="N128" s="235" t="s">
        <v>39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323</v>
      </c>
      <c r="AT128" s="238" t="s">
        <v>158</v>
      </c>
      <c r="AU128" s="238" t="s">
        <v>83</v>
      </c>
      <c r="AY128" s="17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81</v>
      </c>
      <c r="BK128" s="239">
        <f>ROUND(I128*H128,2)</f>
        <v>0</v>
      </c>
      <c r="BL128" s="17" t="s">
        <v>323</v>
      </c>
      <c r="BM128" s="238" t="s">
        <v>705</v>
      </c>
    </row>
    <row r="129" s="2" customFormat="1">
      <c r="A129" s="38"/>
      <c r="B129" s="39"/>
      <c r="C129" s="40"/>
      <c r="D129" s="240" t="s">
        <v>165</v>
      </c>
      <c r="E129" s="40"/>
      <c r="F129" s="241" t="s">
        <v>706</v>
      </c>
      <c r="G129" s="40"/>
      <c r="H129" s="40"/>
      <c r="I129" s="242"/>
      <c r="J129" s="40"/>
      <c r="K129" s="40"/>
      <c r="L129" s="44"/>
      <c r="M129" s="243"/>
      <c r="N129" s="244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165</v>
      </c>
      <c r="AU129" s="17" t="s">
        <v>83</v>
      </c>
    </row>
    <row r="130" s="15" customFormat="1">
      <c r="A130" s="15"/>
      <c r="B130" s="286"/>
      <c r="C130" s="287"/>
      <c r="D130" s="240" t="s">
        <v>167</v>
      </c>
      <c r="E130" s="288" t="s">
        <v>1</v>
      </c>
      <c r="F130" s="289" t="s">
        <v>707</v>
      </c>
      <c r="G130" s="287"/>
      <c r="H130" s="288" t="s">
        <v>1</v>
      </c>
      <c r="I130" s="290"/>
      <c r="J130" s="287"/>
      <c r="K130" s="287"/>
      <c r="L130" s="291"/>
      <c r="M130" s="292"/>
      <c r="N130" s="293"/>
      <c r="O130" s="293"/>
      <c r="P130" s="293"/>
      <c r="Q130" s="293"/>
      <c r="R130" s="293"/>
      <c r="S130" s="293"/>
      <c r="T130" s="29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5" t="s">
        <v>167</v>
      </c>
      <c r="AU130" s="295" t="s">
        <v>83</v>
      </c>
      <c r="AV130" s="15" t="s">
        <v>81</v>
      </c>
      <c r="AW130" s="15" t="s">
        <v>31</v>
      </c>
      <c r="AX130" s="15" t="s">
        <v>74</v>
      </c>
      <c r="AY130" s="295" t="s">
        <v>156</v>
      </c>
    </row>
    <row r="131" s="13" customFormat="1">
      <c r="A131" s="13"/>
      <c r="B131" s="245"/>
      <c r="C131" s="246"/>
      <c r="D131" s="240" t="s">
        <v>167</v>
      </c>
      <c r="E131" s="247" t="s">
        <v>1</v>
      </c>
      <c r="F131" s="248" t="s">
        <v>708</v>
      </c>
      <c r="G131" s="246"/>
      <c r="H131" s="249">
        <v>4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167</v>
      </c>
      <c r="AU131" s="255" t="s">
        <v>83</v>
      </c>
      <c r="AV131" s="13" t="s">
        <v>83</v>
      </c>
      <c r="AW131" s="13" t="s">
        <v>31</v>
      </c>
      <c r="AX131" s="13" t="s">
        <v>81</v>
      </c>
      <c r="AY131" s="255" t="s">
        <v>156</v>
      </c>
    </row>
    <row r="132" s="12" customFormat="1" ht="22.8" customHeight="1">
      <c r="A132" s="12"/>
      <c r="B132" s="211"/>
      <c r="C132" s="212"/>
      <c r="D132" s="213" t="s">
        <v>73</v>
      </c>
      <c r="E132" s="225" t="s">
        <v>333</v>
      </c>
      <c r="F132" s="225" t="s">
        <v>334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SUM(P133:P138)</f>
        <v>0</v>
      </c>
      <c r="Q132" s="219"/>
      <c r="R132" s="220">
        <f>SUM(R133:R138)</f>
        <v>0</v>
      </c>
      <c r="S132" s="219"/>
      <c r="T132" s="221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177</v>
      </c>
      <c r="AT132" s="223" t="s">
        <v>73</v>
      </c>
      <c r="AU132" s="223" t="s">
        <v>81</v>
      </c>
      <c r="AY132" s="222" t="s">
        <v>156</v>
      </c>
      <c r="BK132" s="224">
        <f>SUM(BK133:BK138)</f>
        <v>0</v>
      </c>
    </row>
    <row r="133" s="2" customFormat="1" ht="24.15" customHeight="1">
      <c r="A133" s="38"/>
      <c r="B133" s="39"/>
      <c r="C133" s="227" t="s">
        <v>83</v>
      </c>
      <c r="D133" s="227" t="s">
        <v>158</v>
      </c>
      <c r="E133" s="228" t="s">
        <v>335</v>
      </c>
      <c r="F133" s="229" t="s">
        <v>709</v>
      </c>
      <c r="G133" s="230" t="s">
        <v>322</v>
      </c>
      <c r="H133" s="231">
        <v>0.034000000000000002</v>
      </c>
      <c r="I133" s="232"/>
      <c r="J133" s="233">
        <f>ROUND(I133*H133,2)</f>
        <v>0</v>
      </c>
      <c r="K133" s="229" t="s">
        <v>162</v>
      </c>
      <c r="L133" s="44"/>
      <c r="M133" s="234" t="s">
        <v>1</v>
      </c>
      <c r="N133" s="235" t="s">
        <v>39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323</v>
      </c>
      <c r="AT133" s="238" t="s">
        <v>158</v>
      </c>
      <c r="AU133" s="238" t="s">
        <v>83</v>
      </c>
      <c r="AY133" s="17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81</v>
      </c>
      <c r="BK133" s="239">
        <f>ROUND(I133*H133,2)</f>
        <v>0</v>
      </c>
      <c r="BL133" s="17" t="s">
        <v>323</v>
      </c>
      <c r="BM133" s="238" t="s">
        <v>710</v>
      </c>
    </row>
    <row r="134" s="2" customFormat="1">
      <c r="A134" s="38"/>
      <c r="B134" s="39"/>
      <c r="C134" s="40"/>
      <c r="D134" s="240" t="s">
        <v>165</v>
      </c>
      <c r="E134" s="40"/>
      <c r="F134" s="241" t="s">
        <v>711</v>
      </c>
      <c r="G134" s="40"/>
      <c r="H134" s="40"/>
      <c r="I134" s="242"/>
      <c r="J134" s="40"/>
      <c r="K134" s="40"/>
      <c r="L134" s="44"/>
      <c r="M134" s="243"/>
      <c r="N134" s="24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83</v>
      </c>
    </row>
    <row r="135" s="13" customFormat="1">
      <c r="A135" s="13"/>
      <c r="B135" s="245"/>
      <c r="C135" s="246"/>
      <c r="D135" s="240" t="s">
        <v>167</v>
      </c>
      <c r="E135" s="246"/>
      <c r="F135" s="248" t="s">
        <v>712</v>
      </c>
      <c r="G135" s="246"/>
      <c r="H135" s="249">
        <v>0.034000000000000002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167</v>
      </c>
      <c r="AU135" s="255" t="s">
        <v>83</v>
      </c>
      <c r="AV135" s="13" t="s">
        <v>83</v>
      </c>
      <c r="AW135" s="13" t="s">
        <v>4</v>
      </c>
      <c r="AX135" s="13" t="s">
        <v>81</v>
      </c>
      <c r="AY135" s="255" t="s">
        <v>156</v>
      </c>
    </row>
    <row r="136" s="2" customFormat="1" ht="16.5" customHeight="1">
      <c r="A136" s="38"/>
      <c r="B136" s="39"/>
      <c r="C136" s="227" t="s">
        <v>102</v>
      </c>
      <c r="D136" s="227" t="s">
        <v>158</v>
      </c>
      <c r="E136" s="228" t="s">
        <v>713</v>
      </c>
      <c r="F136" s="229" t="s">
        <v>714</v>
      </c>
      <c r="G136" s="230" t="s">
        <v>180</v>
      </c>
      <c r="H136" s="231">
        <v>450</v>
      </c>
      <c r="I136" s="232"/>
      <c r="J136" s="233">
        <f>ROUND(I136*H136,2)</f>
        <v>0</v>
      </c>
      <c r="K136" s="229" t="s">
        <v>162</v>
      </c>
      <c r="L136" s="44"/>
      <c r="M136" s="234" t="s">
        <v>1</v>
      </c>
      <c r="N136" s="235" t="s">
        <v>39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323</v>
      </c>
      <c r="AT136" s="238" t="s">
        <v>158</v>
      </c>
      <c r="AU136" s="238" t="s">
        <v>83</v>
      </c>
      <c r="AY136" s="17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81</v>
      </c>
      <c r="BK136" s="239">
        <f>ROUND(I136*H136,2)</f>
        <v>0</v>
      </c>
      <c r="BL136" s="17" t="s">
        <v>323</v>
      </c>
      <c r="BM136" s="238" t="s">
        <v>715</v>
      </c>
    </row>
    <row r="137" s="2" customFormat="1">
      <c r="A137" s="38"/>
      <c r="B137" s="39"/>
      <c r="C137" s="40"/>
      <c r="D137" s="240" t="s">
        <v>165</v>
      </c>
      <c r="E137" s="40"/>
      <c r="F137" s="241" t="s">
        <v>716</v>
      </c>
      <c r="G137" s="40"/>
      <c r="H137" s="40"/>
      <c r="I137" s="242"/>
      <c r="J137" s="40"/>
      <c r="K137" s="40"/>
      <c r="L137" s="44"/>
      <c r="M137" s="243"/>
      <c r="N137" s="244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165</v>
      </c>
      <c r="AU137" s="17" t="s">
        <v>83</v>
      </c>
    </row>
    <row r="138" s="13" customFormat="1">
      <c r="A138" s="13"/>
      <c r="B138" s="245"/>
      <c r="C138" s="246"/>
      <c r="D138" s="240" t="s">
        <v>167</v>
      </c>
      <c r="E138" s="247" t="s">
        <v>1</v>
      </c>
      <c r="F138" s="248" t="s">
        <v>717</v>
      </c>
      <c r="G138" s="246"/>
      <c r="H138" s="249">
        <v>450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167</v>
      </c>
      <c r="AU138" s="255" t="s">
        <v>83</v>
      </c>
      <c r="AV138" s="13" t="s">
        <v>83</v>
      </c>
      <c r="AW138" s="13" t="s">
        <v>31</v>
      </c>
      <c r="AX138" s="13" t="s">
        <v>81</v>
      </c>
      <c r="AY138" s="255" t="s">
        <v>156</v>
      </c>
    </row>
    <row r="139" s="12" customFormat="1" ht="22.8" customHeight="1">
      <c r="A139" s="12"/>
      <c r="B139" s="211"/>
      <c r="C139" s="212"/>
      <c r="D139" s="213" t="s">
        <v>73</v>
      </c>
      <c r="E139" s="225" t="s">
        <v>718</v>
      </c>
      <c r="F139" s="225" t="s">
        <v>719</v>
      </c>
      <c r="G139" s="212"/>
      <c r="H139" s="212"/>
      <c r="I139" s="215"/>
      <c r="J139" s="226">
        <f>BK139</f>
        <v>0</v>
      </c>
      <c r="K139" s="212"/>
      <c r="L139" s="217"/>
      <c r="M139" s="218"/>
      <c r="N139" s="219"/>
      <c r="O139" s="219"/>
      <c r="P139" s="220">
        <f>SUM(P140:P141)</f>
        <v>0</v>
      </c>
      <c r="Q139" s="219"/>
      <c r="R139" s="220">
        <f>SUM(R140:R141)</f>
        <v>0</v>
      </c>
      <c r="S139" s="219"/>
      <c r="T139" s="221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177</v>
      </c>
      <c r="AT139" s="223" t="s">
        <v>73</v>
      </c>
      <c r="AU139" s="223" t="s">
        <v>81</v>
      </c>
      <c r="AY139" s="222" t="s">
        <v>156</v>
      </c>
      <c r="BK139" s="224">
        <f>SUM(BK140:BK141)</f>
        <v>0</v>
      </c>
    </row>
    <row r="140" s="2" customFormat="1" ht="33" customHeight="1">
      <c r="A140" s="38"/>
      <c r="B140" s="39"/>
      <c r="C140" s="227" t="s">
        <v>163</v>
      </c>
      <c r="D140" s="227" t="s">
        <v>158</v>
      </c>
      <c r="E140" s="228" t="s">
        <v>720</v>
      </c>
      <c r="F140" s="229" t="s">
        <v>721</v>
      </c>
      <c r="G140" s="230" t="s">
        <v>322</v>
      </c>
      <c r="H140" s="231">
        <v>1</v>
      </c>
      <c r="I140" s="232"/>
      <c r="J140" s="233">
        <f>ROUND(I140*H140,2)</f>
        <v>0</v>
      </c>
      <c r="K140" s="229" t="s">
        <v>162</v>
      </c>
      <c r="L140" s="44"/>
      <c r="M140" s="234" t="s">
        <v>1</v>
      </c>
      <c r="N140" s="235" t="s">
        <v>39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323</v>
      </c>
      <c r="AT140" s="238" t="s">
        <v>158</v>
      </c>
      <c r="AU140" s="238" t="s">
        <v>83</v>
      </c>
      <c r="AY140" s="17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81</v>
      </c>
      <c r="BK140" s="239">
        <f>ROUND(I140*H140,2)</f>
        <v>0</v>
      </c>
      <c r="BL140" s="17" t="s">
        <v>323</v>
      </c>
      <c r="BM140" s="238" t="s">
        <v>722</v>
      </c>
    </row>
    <row r="141" s="2" customFormat="1">
      <c r="A141" s="38"/>
      <c r="B141" s="39"/>
      <c r="C141" s="40"/>
      <c r="D141" s="240" t="s">
        <v>165</v>
      </c>
      <c r="E141" s="40"/>
      <c r="F141" s="241" t="s">
        <v>723</v>
      </c>
      <c r="G141" s="40"/>
      <c r="H141" s="40"/>
      <c r="I141" s="242"/>
      <c r="J141" s="40"/>
      <c r="K141" s="40"/>
      <c r="L141" s="44"/>
      <c r="M141" s="243"/>
      <c r="N141" s="244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165</v>
      </c>
      <c r="AU141" s="17" t="s">
        <v>83</v>
      </c>
    </row>
    <row r="142" s="12" customFormat="1" ht="22.8" customHeight="1">
      <c r="A142" s="12"/>
      <c r="B142" s="211"/>
      <c r="C142" s="212"/>
      <c r="D142" s="213" t="s">
        <v>73</v>
      </c>
      <c r="E142" s="225" t="s">
        <v>338</v>
      </c>
      <c r="F142" s="225" t="s">
        <v>339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SUM(P143:P146)</f>
        <v>0</v>
      </c>
      <c r="Q142" s="219"/>
      <c r="R142" s="220">
        <f>SUM(R143:R146)</f>
        <v>0</v>
      </c>
      <c r="S142" s="219"/>
      <c r="T142" s="221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177</v>
      </c>
      <c r="AT142" s="223" t="s">
        <v>73</v>
      </c>
      <c r="AU142" s="223" t="s">
        <v>81</v>
      </c>
      <c r="AY142" s="222" t="s">
        <v>156</v>
      </c>
      <c r="BK142" s="224">
        <f>SUM(BK143:BK146)</f>
        <v>0</v>
      </c>
    </row>
    <row r="143" s="2" customFormat="1" ht="24.15" customHeight="1">
      <c r="A143" s="38"/>
      <c r="B143" s="39"/>
      <c r="C143" s="227" t="s">
        <v>177</v>
      </c>
      <c r="D143" s="227" t="s">
        <v>158</v>
      </c>
      <c r="E143" s="228" t="s">
        <v>724</v>
      </c>
      <c r="F143" s="229" t="s">
        <v>725</v>
      </c>
      <c r="G143" s="230" t="s">
        <v>322</v>
      </c>
      <c r="H143" s="231">
        <v>1</v>
      </c>
      <c r="I143" s="232"/>
      <c r="J143" s="233">
        <f>ROUND(I143*H143,2)</f>
        <v>0</v>
      </c>
      <c r="K143" s="229" t="s">
        <v>162</v>
      </c>
      <c r="L143" s="44"/>
      <c r="M143" s="234" t="s">
        <v>1</v>
      </c>
      <c r="N143" s="235" t="s">
        <v>39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323</v>
      </c>
      <c r="AT143" s="238" t="s">
        <v>158</v>
      </c>
      <c r="AU143" s="238" t="s">
        <v>83</v>
      </c>
      <c r="AY143" s="17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81</v>
      </c>
      <c r="BK143" s="239">
        <f>ROUND(I143*H143,2)</f>
        <v>0</v>
      </c>
      <c r="BL143" s="17" t="s">
        <v>323</v>
      </c>
      <c r="BM143" s="238" t="s">
        <v>726</v>
      </c>
    </row>
    <row r="144" s="2" customFormat="1">
      <c r="A144" s="38"/>
      <c r="B144" s="39"/>
      <c r="C144" s="40"/>
      <c r="D144" s="240" t="s">
        <v>165</v>
      </c>
      <c r="E144" s="40"/>
      <c r="F144" s="241" t="s">
        <v>727</v>
      </c>
      <c r="G144" s="40"/>
      <c r="H144" s="40"/>
      <c r="I144" s="242"/>
      <c r="J144" s="40"/>
      <c r="K144" s="40"/>
      <c r="L144" s="44"/>
      <c r="M144" s="243"/>
      <c r="N144" s="244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83</v>
      </c>
    </row>
    <row r="145" s="2" customFormat="1" ht="24.15" customHeight="1">
      <c r="A145" s="38"/>
      <c r="B145" s="39"/>
      <c r="C145" s="227" t="s">
        <v>184</v>
      </c>
      <c r="D145" s="227" t="s">
        <v>158</v>
      </c>
      <c r="E145" s="228" t="s">
        <v>728</v>
      </c>
      <c r="F145" s="229" t="s">
        <v>729</v>
      </c>
      <c r="G145" s="230" t="s">
        <v>322</v>
      </c>
      <c r="H145" s="231">
        <v>1</v>
      </c>
      <c r="I145" s="232"/>
      <c r="J145" s="233">
        <f>ROUND(I145*H145,2)</f>
        <v>0</v>
      </c>
      <c r="K145" s="229" t="s">
        <v>162</v>
      </c>
      <c r="L145" s="44"/>
      <c r="M145" s="234" t="s">
        <v>1</v>
      </c>
      <c r="N145" s="235" t="s">
        <v>39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323</v>
      </c>
      <c r="AT145" s="238" t="s">
        <v>158</v>
      </c>
      <c r="AU145" s="238" t="s">
        <v>83</v>
      </c>
      <c r="AY145" s="17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81</v>
      </c>
      <c r="BK145" s="239">
        <f>ROUND(I145*H145,2)</f>
        <v>0</v>
      </c>
      <c r="BL145" s="17" t="s">
        <v>323</v>
      </c>
      <c r="BM145" s="238" t="s">
        <v>730</v>
      </c>
    </row>
    <row r="146" s="2" customFormat="1">
      <c r="A146" s="38"/>
      <c r="B146" s="39"/>
      <c r="C146" s="40"/>
      <c r="D146" s="240" t="s">
        <v>165</v>
      </c>
      <c r="E146" s="40"/>
      <c r="F146" s="241" t="s">
        <v>731</v>
      </c>
      <c r="G146" s="40"/>
      <c r="H146" s="40"/>
      <c r="I146" s="242"/>
      <c r="J146" s="40"/>
      <c r="K146" s="40"/>
      <c r="L146" s="44"/>
      <c r="M146" s="282"/>
      <c r="N146" s="283"/>
      <c r="O146" s="279"/>
      <c r="P146" s="279"/>
      <c r="Q146" s="279"/>
      <c r="R146" s="279"/>
      <c r="S146" s="279"/>
      <c r="T146" s="284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165</v>
      </c>
      <c r="AU146" s="17" t="s">
        <v>83</v>
      </c>
    </row>
    <row r="147" s="2" customFormat="1" ht="6.96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sheet="1" autoFilter="0" formatColumns="0" formatRows="0" objects="1" scenarios="1" spinCount="100000" saltValue="zjWCIhn9A05+/uMzFlY3JEwp2tohKB0mgLtHqYmq3j6q6BWjN21VT+5gefxs3r+ljTGsyohNZIsM4dPxFqXenQ==" hashValue="KSpBABxEgcLnpTMV+X9Y9MBbKZRIQJp1l//tmQP95NHBroq51jmqX1k6uj2R/f0wLknTmk3tHSWX/3r2shqGSQ==" algorithmName="SHA-512" password="CC35"/>
  <autoFilter ref="C124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 s="1" customFormat="1" ht="12" customHeight="1">
      <c r="B8" s="20"/>
      <c r="D8" s="151" t="s">
        <v>129</v>
      </c>
      <c r="L8" s="20"/>
    </row>
    <row r="9" s="2" customFormat="1" ht="16.5" customHeight="1">
      <c r="A9" s="38"/>
      <c r="B9" s="44"/>
      <c r="C9" s="38"/>
      <c r="D9" s="38"/>
      <c r="E9" s="152" t="s">
        <v>130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1" t="s">
        <v>131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3" t="s">
        <v>132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16. 2. 2023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1" t="s">
        <v>32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1" t="s">
        <v>33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0" t="s">
        <v>34</v>
      </c>
      <c r="E32" s="38"/>
      <c r="F32" s="38"/>
      <c r="G32" s="38"/>
      <c r="H32" s="38"/>
      <c r="I32" s="38"/>
      <c r="J32" s="161">
        <f>ROUND(J123,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2" t="s">
        <v>36</v>
      </c>
      <c r="G34" s="38"/>
      <c r="H34" s="38"/>
      <c r="I34" s="162" t="s">
        <v>35</v>
      </c>
      <c r="J34" s="162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3" t="s">
        <v>38</v>
      </c>
      <c r="E35" s="151" t="s">
        <v>39</v>
      </c>
      <c r="F35" s="164">
        <f>ROUND((SUM(BE123:BE148)),  2)</f>
        <v>0</v>
      </c>
      <c r="G35" s="38"/>
      <c r="H35" s="38"/>
      <c r="I35" s="165">
        <v>0.20999999999999999</v>
      </c>
      <c r="J35" s="164">
        <f>ROUND(((SUM(BE123:BE148))*I35),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1" t="s">
        <v>40</v>
      </c>
      <c r="F36" s="164">
        <f>ROUND((SUM(BF123:BF148)),  2)</f>
        <v>0</v>
      </c>
      <c r="G36" s="38"/>
      <c r="H36" s="38"/>
      <c r="I36" s="165">
        <v>0.14999999999999999</v>
      </c>
      <c r="J36" s="164">
        <f>ROUND(((SUM(BF123:BF148))*I36),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1" t="s">
        <v>41</v>
      </c>
      <c r="F37" s="164">
        <f>ROUND((SUM(BG123:BG148)),  2)</f>
        <v>0</v>
      </c>
      <c r="G37" s="38"/>
      <c r="H37" s="38"/>
      <c r="I37" s="165">
        <v>0.20999999999999999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1" t="s">
        <v>42</v>
      </c>
      <c r="F38" s="164">
        <f>ROUND((SUM(BH123:BH148)),  2)</f>
        <v>0</v>
      </c>
      <c r="G38" s="38"/>
      <c r="H38" s="38"/>
      <c r="I38" s="165">
        <v>0.14999999999999999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43</v>
      </c>
      <c r="F39" s="164">
        <f>ROUND((SUM(BI123:BI148)),  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4" t="s">
        <v>130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SO-01 - odtěžení štěrkoviska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Domašov</v>
      </c>
      <c r="G91" s="40"/>
      <c r="H91" s="40"/>
      <c r="I91" s="32" t="s">
        <v>22</v>
      </c>
      <c r="J91" s="79" t="str">
        <f>IF(J14="","",J14)</f>
        <v>16. 2. 2023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="9" customFormat="1" ht="24.96" customHeight="1">
      <c r="A99" s="9"/>
      <c r="B99" s="189"/>
      <c r="C99" s="190"/>
      <c r="D99" s="191" t="s">
        <v>138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5"/>
      <c r="C100" s="133"/>
      <c r="D100" s="196" t="s">
        <v>139</v>
      </c>
      <c r="E100" s="197"/>
      <c r="F100" s="197"/>
      <c r="G100" s="197"/>
      <c r="H100" s="197"/>
      <c r="I100" s="197"/>
      <c r="J100" s="198">
        <f>J125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3"/>
      <c r="D101" s="196" t="s">
        <v>140</v>
      </c>
      <c r="E101" s="197"/>
      <c r="F101" s="197"/>
      <c r="G101" s="197"/>
      <c r="H101" s="197"/>
      <c r="I101" s="197"/>
      <c r="J101" s="198">
        <f>J147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141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4" t="str">
        <f>E7</f>
        <v>Úprava Bělé km 23,900 – 24,735 DHM Č. 00029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1" customFormat="1" ht="12" customHeight="1">
      <c r="B112" s="21"/>
      <c r="C112" s="32" t="s">
        <v>129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="2" customFormat="1" ht="16.5" customHeight="1">
      <c r="A113" s="38"/>
      <c r="B113" s="39"/>
      <c r="C113" s="40"/>
      <c r="D113" s="40"/>
      <c r="E113" s="184" t="s">
        <v>130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131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E11</f>
        <v>SO-01 - odtěžení štěrkoviska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Domašov</v>
      </c>
      <c r="G117" s="40"/>
      <c r="H117" s="40"/>
      <c r="I117" s="32" t="s">
        <v>22</v>
      </c>
      <c r="J117" s="79" t="str">
        <f>IF(J14="","",J14)</f>
        <v>16. 2. 2023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 xml:space="preserve"> 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32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0"/>
      <c r="B122" s="201"/>
      <c r="C122" s="202" t="s">
        <v>142</v>
      </c>
      <c r="D122" s="203" t="s">
        <v>59</v>
      </c>
      <c r="E122" s="203" t="s">
        <v>55</v>
      </c>
      <c r="F122" s="203" t="s">
        <v>56</v>
      </c>
      <c r="G122" s="203" t="s">
        <v>143</v>
      </c>
      <c r="H122" s="203" t="s">
        <v>144</v>
      </c>
      <c r="I122" s="203" t="s">
        <v>145</v>
      </c>
      <c r="J122" s="203" t="s">
        <v>135</v>
      </c>
      <c r="K122" s="204" t="s">
        <v>146</v>
      </c>
      <c r="L122" s="205"/>
      <c r="M122" s="100" t="s">
        <v>1</v>
      </c>
      <c r="N122" s="101" t="s">
        <v>38</v>
      </c>
      <c r="O122" s="101" t="s">
        <v>147</v>
      </c>
      <c r="P122" s="101" t="s">
        <v>148</v>
      </c>
      <c r="Q122" s="101" t="s">
        <v>149</v>
      </c>
      <c r="R122" s="101" t="s">
        <v>150</v>
      </c>
      <c r="S122" s="101" t="s">
        <v>151</v>
      </c>
      <c r="T122" s="102" t="s">
        <v>152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8"/>
      <c r="B123" s="39"/>
      <c r="C123" s="107" t="s">
        <v>153</v>
      </c>
      <c r="D123" s="40"/>
      <c r="E123" s="40"/>
      <c r="F123" s="40"/>
      <c r="G123" s="40"/>
      <c r="H123" s="40"/>
      <c r="I123" s="40"/>
      <c r="J123" s="206">
        <f>BK123</f>
        <v>0</v>
      </c>
      <c r="K123" s="40"/>
      <c r="L123" s="44"/>
      <c r="M123" s="103"/>
      <c r="N123" s="207"/>
      <c r="O123" s="104"/>
      <c r="P123" s="208">
        <f>P124</f>
        <v>0</v>
      </c>
      <c r="Q123" s="104"/>
      <c r="R123" s="208">
        <f>R124</f>
        <v>0.0033999999999999998</v>
      </c>
      <c r="S123" s="104"/>
      <c r="T123" s="209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73</v>
      </c>
      <c r="AU123" s="17" t="s">
        <v>137</v>
      </c>
      <c r="BK123" s="210">
        <f>BK124</f>
        <v>0</v>
      </c>
    </row>
    <row r="124" s="12" customFormat="1" ht="25.92" customHeight="1">
      <c r="A124" s="12"/>
      <c r="B124" s="211"/>
      <c r="C124" s="212"/>
      <c r="D124" s="213" t="s">
        <v>73</v>
      </c>
      <c r="E124" s="214" t="s">
        <v>154</v>
      </c>
      <c r="F124" s="214" t="s">
        <v>155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P125+P147</f>
        <v>0</v>
      </c>
      <c r="Q124" s="219"/>
      <c r="R124" s="220">
        <f>R125+R147</f>
        <v>0.0033999999999999998</v>
      </c>
      <c r="S124" s="219"/>
      <c r="T124" s="221">
        <f>T125+T147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81</v>
      </c>
      <c r="AT124" s="223" t="s">
        <v>73</v>
      </c>
      <c r="AU124" s="223" t="s">
        <v>74</v>
      </c>
      <c r="AY124" s="222" t="s">
        <v>156</v>
      </c>
      <c r="BK124" s="224">
        <f>BK125+BK147</f>
        <v>0</v>
      </c>
    </row>
    <row r="125" s="12" customFormat="1" ht="22.8" customHeight="1">
      <c r="A125" s="12"/>
      <c r="B125" s="211"/>
      <c r="C125" s="212"/>
      <c r="D125" s="213" t="s">
        <v>73</v>
      </c>
      <c r="E125" s="225" t="s">
        <v>81</v>
      </c>
      <c r="F125" s="225" t="s">
        <v>157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SUM(P126:P146)</f>
        <v>0</v>
      </c>
      <c r="Q125" s="219"/>
      <c r="R125" s="220">
        <f>SUM(R126:R146)</f>
        <v>0.0033999999999999998</v>
      </c>
      <c r="S125" s="219"/>
      <c r="T125" s="221">
        <f>SUM(T126:T146)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81</v>
      </c>
      <c r="AT125" s="223" t="s">
        <v>73</v>
      </c>
      <c r="AU125" s="223" t="s">
        <v>81</v>
      </c>
      <c r="AY125" s="222" t="s">
        <v>156</v>
      </c>
      <c r="BK125" s="224">
        <f>SUM(BK126:BK146)</f>
        <v>0</v>
      </c>
    </row>
    <row r="126" s="2" customFormat="1" ht="24.15" customHeight="1">
      <c r="A126" s="38"/>
      <c r="B126" s="39"/>
      <c r="C126" s="227" t="s">
        <v>81</v>
      </c>
      <c r="D126" s="227" t="s">
        <v>158</v>
      </c>
      <c r="E126" s="228" t="s">
        <v>159</v>
      </c>
      <c r="F126" s="229" t="s">
        <v>160</v>
      </c>
      <c r="G126" s="230" t="s">
        <v>161</v>
      </c>
      <c r="H126" s="231">
        <v>80</v>
      </c>
      <c r="I126" s="232"/>
      <c r="J126" s="233">
        <f>ROUND(I126*H126,2)</f>
        <v>0</v>
      </c>
      <c r="K126" s="229" t="s">
        <v>162</v>
      </c>
      <c r="L126" s="44"/>
      <c r="M126" s="234" t="s">
        <v>1</v>
      </c>
      <c r="N126" s="235" t="s">
        <v>39</v>
      </c>
      <c r="O126" s="91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8" t="s">
        <v>163</v>
      </c>
      <c r="AT126" s="238" t="s">
        <v>158</v>
      </c>
      <c r="AU126" s="238" t="s">
        <v>83</v>
      </c>
      <c r="AY126" s="17" t="s">
        <v>156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7" t="s">
        <v>81</v>
      </c>
      <c r="BK126" s="239">
        <f>ROUND(I126*H126,2)</f>
        <v>0</v>
      </c>
      <c r="BL126" s="17" t="s">
        <v>163</v>
      </c>
      <c r="BM126" s="238" t="s">
        <v>164</v>
      </c>
    </row>
    <row r="127" s="2" customFormat="1">
      <c r="A127" s="38"/>
      <c r="B127" s="39"/>
      <c r="C127" s="40"/>
      <c r="D127" s="240" t="s">
        <v>165</v>
      </c>
      <c r="E127" s="40"/>
      <c r="F127" s="241" t="s">
        <v>166</v>
      </c>
      <c r="G127" s="40"/>
      <c r="H127" s="40"/>
      <c r="I127" s="242"/>
      <c r="J127" s="40"/>
      <c r="K127" s="40"/>
      <c r="L127" s="44"/>
      <c r="M127" s="243"/>
      <c r="N127" s="244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165</v>
      </c>
      <c r="AU127" s="17" t="s">
        <v>83</v>
      </c>
    </row>
    <row r="128" s="13" customFormat="1">
      <c r="A128" s="13"/>
      <c r="B128" s="245"/>
      <c r="C128" s="246"/>
      <c r="D128" s="240" t="s">
        <v>167</v>
      </c>
      <c r="E128" s="247" t="s">
        <v>1</v>
      </c>
      <c r="F128" s="248" t="s">
        <v>168</v>
      </c>
      <c r="G128" s="246"/>
      <c r="H128" s="249">
        <v>80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5" t="s">
        <v>167</v>
      </c>
      <c r="AU128" s="255" t="s">
        <v>83</v>
      </c>
      <c r="AV128" s="13" t="s">
        <v>83</v>
      </c>
      <c r="AW128" s="13" t="s">
        <v>31</v>
      </c>
      <c r="AX128" s="13" t="s">
        <v>74</v>
      </c>
      <c r="AY128" s="255" t="s">
        <v>156</v>
      </c>
    </row>
    <row r="129" s="14" customFormat="1">
      <c r="A129" s="14"/>
      <c r="B129" s="256"/>
      <c r="C129" s="257"/>
      <c r="D129" s="240" t="s">
        <v>167</v>
      </c>
      <c r="E129" s="258" t="s">
        <v>1</v>
      </c>
      <c r="F129" s="259" t="s">
        <v>169</v>
      </c>
      <c r="G129" s="257"/>
      <c r="H129" s="260">
        <v>80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6" t="s">
        <v>167</v>
      </c>
      <c r="AU129" s="266" t="s">
        <v>83</v>
      </c>
      <c r="AV129" s="14" t="s">
        <v>163</v>
      </c>
      <c r="AW129" s="14" t="s">
        <v>31</v>
      </c>
      <c r="AX129" s="14" t="s">
        <v>81</v>
      </c>
      <c r="AY129" s="266" t="s">
        <v>156</v>
      </c>
    </row>
    <row r="130" s="2" customFormat="1" ht="62.7" customHeight="1">
      <c r="A130" s="38"/>
      <c r="B130" s="39"/>
      <c r="C130" s="227" t="s">
        <v>83</v>
      </c>
      <c r="D130" s="227" t="s">
        <v>158</v>
      </c>
      <c r="E130" s="228" t="s">
        <v>170</v>
      </c>
      <c r="F130" s="229" t="s">
        <v>171</v>
      </c>
      <c r="G130" s="230" t="s">
        <v>161</v>
      </c>
      <c r="H130" s="231">
        <v>80</v>
      </c>
      <c r="I130" s="232"/>
      <c r="J130" s="233">
        <f>ROUND(I130*H130,2)</f>
        <v>0</v>
      </c>
      <c r="K130" s="229" t="s">
        <v>162</v>
      </c>
      <c r="L130" s="44"/>
      <c r="M130" s="234" t="s">
        <v>1</v>
      </c>
      <c r="N130" s="235" t="s">
        <v>39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163</v>
      </c>
      <c r="AT130" s="238" t="s">
        <v>158</v>
      </c>
      <c r="AU130" s="238" t="s">
        <v>83</v>
      </c>
      <c r="AY130" s="17" t="s">
        <v>156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81</v>
      </c>
      <c r="BK130" s="239">
        <f>ROUND(I130*H130,2)</f>
        <v>0</v>
      </c>
      <c r="BL130" s="17" t="s">
        <v>163</v>
      </c>
      <c r="BM130" s="238" t="s">
        <v>172</v>
      </c>
    </row>
    <row r="131" s="2" customFormat="1">
      <c r="A131" s="38"/>
      <c r="B131" s="39"/>
      <c r="C131" s="40"/>
      <c r="D131" s="240" t="s">
        <v>165</v>
      </c>
      <c r="E131" s="40"/>
      <c r="F131" s="241" t="s">
        <v>173</v>
      </c>
      <c r="G131" s="40"/>
      <c r="H131" s="40"/>
      <c r="I131" s="242"/>
      <c r="J131" s="40"/>
      <c r="K131" s="40"/>
      <c r="L131" s="44"/>
      <c r="M131" s="243"/>
      <c r="N131" s="244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165</v>
      </c>
      <c r="AU131" s="17" t="s">
        <v>83</v>
      </c>
    </row>
    <row r="132" s="13" customFormat="1">
      <c r="A132" s="13"/>
      <c r="B132" s="245"/>
      <c r="C132" s="246"/>
      <c r="D132" s="240" t="s">
        <v>167</v>
      </c>
      <c r="E132" s="247" t="s">
        <v>1</v>
      </c>
      <c r="F132" s="248" t="s">
        <v>168</v>
      </c>
      <c r="G132" s="246"/>
      <c r="H132" s="249">
        <v>80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167</v>
      </c>
      <c r="AU132" s="255" t="s">
        <v>83</v>
      </c>
      <c r="AV132" s="13" t="s">
        <v>83</v>
      </c>
      <c r="AW132" s="13" t="s">
        <v>31</v>
      </c>
      <c r="AX132" s="13" t="s">
        <v>74</v>
      </c>
      <c r="AY132" s="255" t="s">
        <v>156</v>
      </c>
    </row>
    <row r="133" s="14" customFormat="1">
      <c r="A133" s="14"/>
      <c r="B133" s="256"/>
      <c r="C133" s="257"/>
      <c r="D133" s="240" t="s">
        <v>167</v>
      </c>
      <c r="E133" s="258" t="s">
        <v>1</v>
      </c>
      <c r="F133" s="259" t="s">
        <v>169</v>
      </c>
      <c r="G133" s="257"/>
      <c r="H133" s="260">
        <v>80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167</v>
      </c>
      <c r="AU133" s="266" t="s">
        <v>83</v>
      </c>
      <c r="AV133" s="14" t="s">
        <v>163</v>
      </c>
      <c r="AW133" s="14" t="s">
        <v>31</v>
      </c>
      <c r="AX133" s="14" t="s">
        <v>81</v>
      </c>
      <c r="AY133" s="266" t="s">
        <v>156</v>
      </c>
    </row>
    <row r="134" s="2" customFormat="1" ht="37.8" customHeight="1">
      <c r="A134" s="38"/>
      <c r="B134" s="39"/>
      <c r="C134" s="227" t="s">
        <v>102</v>
      </c>
      <c r="D134" s="227" t="s">
        <v>158</v>
      </c>
      <c r="E134" s="228" t="s">
        <v>174</v>
      </c>
      <c r="F134" s="229" t="s">
        <v>175</v>
      </c>
      <c r="G134" s="230" t="s">
        <v>161</v>
      </c>
      <c r="H134" s="231">
        <v>80</v>
      </c>
      <c r="I134" s="232"/>
      <c r="J134" s="233">
        <f>ROUND(I134*H134,2)</f>
        <v>0</v>
      </c>
      <c r="K134" s="229" t="s">
        <v>162</v>
      </c>
      <c r="L134" s="44"/>
      <c r="M134" s="234" t="s">
        <v>1</v>
      </c>
      <c r="N134" s="235" t="s">
        <v>39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163</v>
      </c>
      <c r="AT134" s="238" t="s">
        <v>158</v>
      </c>
      <c r="AU134" s="238" t="s">
        <v>83</v>
      </c>
      <c r="AY134" s="17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81</v>
      </c>
      <c r="BK134" s="239">
        <f>ROUND(I134*H134,2)</f>
        <v>0</v>
      </c>
      <c r="BL134" s="17" t="s">
        <v>163</v>
      </c>
      <c r="BM134" s="238" t="s">
        <v>176</v>
      </c>
    </row>
    <row r="135" s="13" customFormat="1">
      <c r="A135" s="13"/>
      <c r="B135" s="245"/>
      <c r="C135" s="246"/>
      <c r="D135" s="240" t="s">
        <v>167</v>
      </c>
      <c r="E135" s="247" t="s">
        <v>1</v>
      </c>
      <c r="F135" s="248" t="s">
        <v>168</v>
      </c>
      <c r="G135" s="246"/>
      <c r="H135" s="249">
        <v>80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167</v>
      </c>
      <c r="AU135" s="255" t="s">
        <v>83</v>
      </c>
      <c r="AV135" s="13" t="s">
        <v>83</v>
      </c>
      <c r="AW135" s="13" t="s">
        <v>31</v>
      </c>
      <c r="AX135" s="13" t="s">
        <v>74</v>
      </c>
      <c r="AY135" s="255" t="s">
        <v>156</v>
      </c>
    </row>
    <row r="136" s="14" customFormat="1">
      <c r="A136" s="14"/>
      <c r="B136" s="256"/>
      <c r="C136" s="257"/>
      <c r="D136" s="240" t="s">
        <v>167</v>
      </c>
      <c r="E136" s="258" t="s">
        <v>1</v>
      </c>
      <c r="F136" s="259" t="s">
        <v>169</v>
      </c>
      <c r="G136" s="257"/>
      <c r="H136" s="260">
        <v>80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6" t="s">
        <v>167</v>
      </c>
      <c r="AU136" s="266" t="s">
        <v>83</v>
      </c>
      <c r="AV136" s="14" t="s">
        <v>163</v>
      </c>
      <c r="AW136" s="14" t="s">
        <v>31</v>
      </c>
      <c r="AX136" s="14" t="s">
        <v>81</v>
      </c>
      <c r="AY136" s="266" t="s">
        <v>156</v>
      </c>
    </row>
    <row r="137" s="2" customFormat="1" ht="37.8" customHeight="1">
      <c r="A137" s="38"/>
      <c r="B137" s="39"/>
      <c r="C137" s="227" t="s">
        <v>177</v>
      </c>
      <c r="D137" s="227" t="s">
        <v>158</v>
      </c>
      <c r="E137" s="228" t="s">
        <v>178</v>
      </c>
      <c r="F137" s="229" t="s">
        <v>179</v>
      </c>
      <c r="G137" s="230" t="s">
        <v>180</v>
      </c>
      <c r="H137" s="231">
        <v>170</v>
      </c>
      <c r="I137" s="232"/>
      <c r="J137" s="233">
        <f>ROUND(I137*H137,2)</f>
        <v>0</v>
      </c>
      <c r="K137" s="229" t="s">
        <v>162</v>
      </c>
      <c r="L137" s="44"/>
      <c r="M137" s="234" t="s">
        <v>1</v>
      </c>
      <c r="N137" s="235" t="s">
        <v>39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163</v>
      </c>
      <c r="AT137" s="238" t="s">
        <v>158</v>
      </c>
      <c r="AU137" s="238" t="s">
        <v>83</v>
      </c>
      <c r="AY137" s="17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81</v>
      </c>
      <c r="BK137" s="239">
        <f>ROUND(I137*H137,2)</f>
        <v>0</v>
      </c>
      <c r="BL137" s="17" t="s">
        <v>163</v>
      </c>
      <c r="BM137" s="238" t="s">
        <v>181</v>
      </c>
    </row>
    <row r="138" s="2" customFormat="1">
      <c r="A138" s="38"/>
      <c r="B138" s="39"/>
      <c r="C138" s="40"/>
      <c r="D138" s="240" t="s">
        <v>165</v>
      </c>
      <c r="E138" s="40"/>
      <c r="F138" s="241" t="s">
        <v>182</v>
      </c>
      <c r="G138" s="40"/>
      <c r="H138" s="40"/>
      <c r="I138" s="242"/>
      <c r="J138" s="40"/>
      <c r="K138" s="40"/>
      <c r="L138" s="44"/>
      <c r="M138" s="243"/>
      <c r="N138" s="244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83</v>
      </c>
    </row>
    <row r="139" s="13" customFormat="1">
      <c r="A139" s="13"/>
      <c r="B139" s="245"/>
      <c r="C139" s="246"/>
      <c r="D139" s="240" t="s">
        <v>167</v>
      </c>
      <c r="E139" s="247" t="s">
        <v>1</v>
      </c>
      <c r="F139" s="248" t="s">
        <v>183</v>
      </c>
      <c r="G139" s="246"/>
      <c r="H139" s="249">
        <v>170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167</v>
      </c>
      <c r="AU139" s="255" t="s">
        <v>83</v>
      </c>
      <c r="AV139" s="13" t="s">
        <v>83</v>
      </c>
      <c r="AW139" s="13" t="s">
        <v>31</v>
      </c>
      <c r="AX139" s="13" t="s">
        <v>74</v>
      </c>
      <c r="AY139" s="255" t="s">
        <v>156</v>
      </c>
    </row>
    <row r="140" s="14" customFormat="1">
      <c r="A140" s="14"/>
      <c r="B140" s="256"/>
      <c r="C140" s="257"/>
      <c r="D140" s="240" t="s">
        <v>167</v>
      </c>
      <c r="E140" s="258" t="s">
        <v>1</v>
      </c>
      <c r="F140" s="259" t="s">
        <v>169</v>
      </c>
      <c r="G140" s="257"/>
      <c r="H140" s="260">
        <v>170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167</v>
      </c>
      <c r="AU140" s="266" t="s">
        <v>83</v>
      </c>
      <c r="AV140" s="14" t="s">
        <v>163</v>
      </c>
      <c r="AW140" s="14" t="s">
        <v>31</v>
      </c>
      <c r="AX140" s="14" t="s">
        <v>81</v>
      </c>
      <c r="AY140" s="266" t="s">
        <v>156</v>
      </c>
    </row>
    <row r="141" s="2" customFormat="1" ht="16.5" customHeight="1">
      <c r="A141" s="38"/>
      <c r="B141" s="39"/>
      <c r="C141" s="267" t="s">
        <v>184</v>
      </c>
      <c r="D141" s="267" t="s">
        <v>185</v>
      </c>
      <c r="E141" s="268" t="s">
        <v>186</v>
      </c>
      <c r="F141" s="269" t="s">
        <v>187</v>
      </c>
      <c r="G141" s="270" t="s">
        <v>188</v>
      </c>
      <c r="H141" s="271">
        <v>3.3999999999999999</v>
      </c>
      <c r="I141" s="272"/>
      <c r="J141" s="273">
        <f>ROUND(I141*H141,2)</f>
        <v>0</v>
      </c>
      <c r="K141" s="269" t="s">
        <v>162</v>
      </c>
      <c r="L141" s="274"/>
      <c r="M141" s="275" t="s">
        <v>1</v>
      </c>
      <c r="N141" s="276" t="s">
        <v>39</v>
      </c>
      <c r="O141" s="91"/>
      <c r="P141" s="236">
        <f>O141*H141</f>
        <v>0</v>
      </c>
      <c r="Q141" s="236">
        <v>0.001</v>
      </c>
      <c r="R141" s="236">
        <f>Q141*H141</f>
        <v>0.0033999999999999998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189</v>
      </c>
      <c r="AT141" s="238" t="s">
        <v>185</v>
      </c>
      <c r="AU141" s="238" t="s">
        <v>83</v>
      </c>
      <c r="AY141" s="17" t="s">
        <v>156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81</v>
      </c>
      <c r="BK141" s="239">
        <f>ROUND(I141*H141,2)</f>
        <v>0</v>
      </c>
      <c r="BL141" s="17" t="s">
        <v>163</v>
      </c>
      <c r="BM141" s="238" t="s">
        <v>190</v>
      </c>
    </row>
    <row r="142" s="13" customFormat="1">
      <c r="A142" s="13"/>
      <c r="B142" s="245"/>
      <c r="C142" s="246"/>
      <c r="D142" s="240" t="s">
        <v>167</v>
      </c>
      <c r="E142" s="246"/>
      <c r="F142" s="248" t="s">
        <v>191</v>
      </c>
      <c r="G142" s="246"/>
      <c r="H142" s="249">
        <v>3.3999999999999999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167</v>
      </c>
      <c r="AU142" s="255" t="s">
        <v>83</v>
      </c>
      <c r="AV142" s="13" t="s">
        <v>83</v>
      </c>
      <c r="AW142" s="13" t="s">
        <v>4</v>
      </c>
      <c r="AX142" s="13" t="s">
        <v>81</v>
      </c>
      <c r="AY142" s="255" t="s">
        <v>156</v>
      </c>
    </row>
    <row r="143" s="2" customFormat="1" ht="49.05" customHeight="1">
      <c r="A143" s="38"/>
      <c r="B143" s="39"/>
      <c r="C143" s="227" t="s">
        <v>163</v>
      </c>
      <c r="D143" s="227" t="s">
        <v>158</v>
      </c>
      <c r="E143" s="228" t="s">
        <v>192</v>
      </c>
      <c r="F143" s="229" t="s">
        <v>193</v>
      </c>
      <c r="G143" s="230" t="s">
        <v>180</v>
      </c>
      <c r="H143" s="231">
        <v>170</v>
      </c>
      <c r="I143" s="232"/>
      <c r="J143" s="233">
        <f>ROUND(I143*H143,2)</f>
        <v>0</v>
      </c>
      <c r="K143" s="229" t="s">
        <v>162</v>
      </c>
      <c r="L143" s="44"/>
      <c r="M143" s="234" t="s">
        <v>1</v>
      </c>
      <c r="N143" s="235" t="s">
        <v>39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163</v>
      </c>
      <c r="AT143" s="238" t="s">
        <v>158</v>
      </c>
      <c r="AU143" s="238" t="s">
        <v>83</v>
      </c>
      <c r="AY143" s="17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81</v>
      </c>
      <c r="BK143" s="239">
        <f>ROUND(I143*H143,2)</f>
        <v>0</v>
      </c>
      <c r="BL143" s="17" t="s">
        <v>163</v>
      </c>
      <c r="BM143" s="238" t="s">
        <v>194</v>
      </c>
    </row>
    <row r="144" s="2" customFormat="1">
      <c r="A144" s="38"/>
      <c r="B144" s="39"/>
      <c r="C144" s="40"/>
      <c r="D144" s="240" t="s">
        <v>165</v>
      </c>
      <c r="E144" s="40"/>
      <c r="F144" s="241" t="s">
        <v>195</v>
      </c>
      <c r="G144" s="40"/>
      <c r="H144" s="40"/>
      <c r="I144" s="242"/>
      <c r="J144" s="40"/>
      <c r="K144" s="40"/>
      <c r="L144" s="44"/>
      <c r="M144" s="243"/>
      <c r="N144" s="244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83</v>
      </c>
    </row>
    <row r="145" s="13" customFormat="1">
      <c r="A145" s="13"/>
      <c r="B145" s="245"/>
      <c r="C145" s="246"/>
      <c r="D145" s="240" t="s">
        <v>167</v>
      </c>
      <c r="E145" s="247" t="s">
        <v>1</v>
      </c>
      <c r="F145" s="248" t="s">
        <v>183</v>
      </c>
      <c r="G145" s="246"/>
      <c r="H145" s="249">
        <v>170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167</v>
      </c>
      <c r="AU145" s="255" t="s">
        <v>83</v>
      </c>
      <c r="AV145" s="13" t="s">
        <v>83</v>
      </c>
      <c r="AW145" s="13" t="s">
        <v>31</v>
      </c>
      <c r="AX145" s="13" t="s">
        <v>74</v>
      </c>
      <c r="AY145" s="255" t="s">
        <v>156</v>
      </c>
    </row>
    <row r="146" s="14" customFormat="1">
      <c r="A146" s="14"/>
      <c r="B146" s="256"/>
      <c r="C146" s="257"/>
      <c r="D146" s="240" t="s">
        <v>167</v>
      </c>
      <c r="E146" s="258" t="s">
        <v>1</v>
      </c>
      <c r="F146" s="259" t="s">
        <v>169</v>
      </c>
      <c r="G146" s="257"/>
      <c r="H146" s="260">
        <v>170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6" t="s">
        <v>167</v>
      </c>
      <c r="AU146" s="266" t="s">
        <v>83</v>
      </c>
      <c r="AV146" s="14" t="s">
        <v>163</v>
      </c>
      <c r="AW146" s="14" t="s">
        <v>31</v>
      </c>
      <c r="AX146" s="14" t="s">
        <v>81</v>
      </c>
      <c r="AY146" s="266" t="s">
        <v>156</v>
      </c>
    </row>
    <row r="147" s="12" customFormat="1" ht="22.8" customHeight="1">
      <c r="A147" s="12"/>
      <c r="B147" s="211"/>
      <c r="C147" s="212"/>
      <c r="D147" s="213" t="s">
        <v>73</v>
      </c>
      <c r="E147" s="225" t="s">
        <v>196</v>
      </c>
      <c r="F147" s="225" t="s">
        <v>197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P148</f>
        <v>0</v>
      </c>
      <c r="Q147" s="219"/>
      <c r="R147" s="220">
        <f>R148</f>
        <v>0</v>
      </c>
      <c r="S147" s="219"/>
      <c r="T147" s="221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81</v>
      </c>
      <c r="AT147" s="223" t="s">
        <v>73</v>
      </c>
      <c r="AU147" s="223" t="s">
        <v>81</v>
      </c>
      <c r="AY147" s="222" t="s">
        <v>156</v>
      </c>
      <c r="BK147" s="224">
        <f>BK148</f>
        <v>0</v>
      </c>
    </row>
    <row r="148" s="2" customFormat="1" ht="33" customHeight="1">
      <c r="A148" s="38"/>
      <c r="B148" s="39"/>
      <c r="C148" s="227" t="s">
        <v>198</v>
      </c>
      <c r="D148" s="227" t="s">
        <v>158</v>
      </c>
      <c r="E148" s="228" t="s">
        <v>199</v>
      </c>
      <c r="F148" s="229" t="s">
        <v>200</v>
      </c>
      <c r="G148" s="230" t="s">
        <v>201</v>
      </c>
      <c r="H148" s="231">
        <v>0.0030000000000000001</v>
      </c>
      <c r="I148" s="232"/>
      <c r="J148" s="233">
        <f>ROUND(I148*H148,2)</f>
        <v>0</v>
      </c>
      <c r="K148" s="229" t="s">
        <v>162</v>
      </c>
      <c r="L148" s="44"/>
      <c r="M148" s="277" t="s">
        <v>1</v>
      </c>
      <c r="N148" s="278" t="s">
        <v>39</v>
      </c>
      <c r="O148" s="279"/>
      <c r="P148" s="280">
        <f>O148*H148</f>
        <v>0</v>
      </c>
      <c r="Q148" s="280">
        <v>0</v>
      </c>
      <c r="R148" s="280">
        <f>Q148*H148</f>
        <v>0</v>
      </c>
      <c r="S148" s="280">
        <v>0</v>
      </c>
      <c r="T148" s="28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163</v>
      </c>
      <c r="AT148" s="238" t="s">
        <v>158</v>
      </c>
      <c r="AU148" s="238" t="s">
        <v>83</v>
      </c>
      <c r="AY148" s="17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81</v>
      </c>
      <c r="BK148" s="239">
        <f>ROUND(I148*H148,2)</f>
        <v>0</v>
      </c>
      <c r="BL148" s="17" t="s">
        <v>163</v>
      </c>
      <c r="BM148" s="238" t="s">
        <v>202</v>
      </c>
    </row>
    <row r="149" s="2" customFormat="1" ht="6.96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sheet="1" autoFilter="0" formatColumns="0" formatRows="0" objects="1" scenarios="1" spinCount="100000" saltValue="I/CEov9zxS6faOiF0Uh++zfY6lxK+rASoB0r04Gc6ZoIwBPhKk8856HZ5GG2q8BVTT0MQ/q0SGBprWUFLD+CGw==" hashValue="Ss2iTPoOnaL7zX569eC7asdRkJ+q3CWMqKDbR9/7kDncXby/XQseS3ajnhHVGRVYCgEfgHzCvtUa6WH+9ffu4w==" algorithmName="SHA-512" password="CC35"/>
  <autoFilter ref="C122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 s="1" customFormat="1" ht="12" customHeight="1">
      <c r="B8" s="20"/>
      <c r="D8" s="151" t="s">
        <v>129</v>
      </c>
      <c r="L8" s="20"/>
    </row>
    <row r="9" s="2" customFormat="1" ht="16.5" customHeight="1">
      <c r="A9" s="38"/>
      <c r="B9" s="44"/>
      <c r="C9" s="38"/>
      <c r="D9" s="38"/>
      <c r="E9" s="152" t="s">
        <v>130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1" t="s">
        <v>131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3" t="s">
        <v>203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16. 2. 2023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1" t="s">
        <v>32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1" t="s">
        <v>33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0" t="s">
        <v>34</v>
      </c>
      <c r="E32" s="38"/>
      <c r="F32" s="38"/>
      <c r="G32" s="38"/>
      <c r="H32" s="38"/>
      <c r="I32" s="38"/>
      <c r="J32" s="161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2" t="s">
        <v>36</v>
      </c>
      <c r="G34" s="38"/>
      <c r="H34" s="38"/>
      <c r="I34" s="162" t="s">
        <v>35</v>
      </c>
      <c r="J34" s="162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3" t="s">
        <v>38</v>
      </c>
      <c r="E35" s="151" t="s">
        <v>39</v>
      </c>
      <c r="F35" s="164">
        <f>ROUND((SUM(BE126:BE208)),  2)</f>
        <v>0</v>
      </c>
      <c r="G35" s="38"/>
      <c r="H35" s="38"/>
      <c r="I35" s="165">
        <v>0.20999999999999999</v>
      </c>
      <c r="J35" s="164">
        <f>ROUND(((SUM(BE126:BE208))*I35),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1" t="s">
        <v>40</v>
      </c>
      <c r="F36" s="164">
        <f>ROUND((SUM(BF126:BF208)),  2)</f>
        <v>0</v>
      </c>
      <c r="G36" s="38"/>
      <c r="H36" s="38"/>
      <c r="I36" s="165">
        <v>0.14999999999999999</v>
      </c>
      <c r="J36" s="164">
        <f>ROUND(((SUM(BF126:BF208))*I36),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1" t="s">
        <v>41</v>
      </c>
      <c r="F37" s="164">
        <f>ROUND((SUM(BG126:BG208)),  2)</f>
        <v>0</v>
      </c>
      <c r="G37" s="38"/>
      <c r="H37" s="38"/>
      <c r="I37" s="165">
        <v>0.20999999999999999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1" t="s">
        <v>42</v>
      </c>
      <c r="F38" s="164">
        <f>ROUND((SUM(BH126:BH208)),  2)</f>
        <v>0</v>
      </c>
      <c r="G38" s="38"/>
      <c r="H38" s="38"/>
      <c r="I38" s="165">
        <v>0.14999999999999999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43</v>
      </c>
      <c r="F39" s="164">
        <f>ROUND((SUM(BI126:BI208)),  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4" t="s">
        <v>130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SO-02 - oprava opevnění levého břehu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Domašov</v>
      </c>
      <c r="G91" s="40"/>
      <c r="H91" s="40"/>
      <c r="I91" s="32" t="s">
        <v>22</v>
      </c>
      <c r="J91" s="79" t="str">
        <f>IF(J14="","",J14)</f>
        <v>16. 2. 2023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="9" customFormat="1" ht="24.96" customHeight="1">
      <c r="A99" s="9"/>
      <c r="B99" s="189"/>
      <c r="C99" s="190"/>
      <c r="D99" s="191" t="s">
        <v>138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5"/>
      <c r="C100" s="133"/>
      <c r="D100" s="196" t="s">
        <v>139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3"/>
      <c r="D101" s="196" t="s">
        <v>204</v>
      </c>
      <c r="E101" s="197"/>
      <c r="F101" s="197"/>
      <c r="G101" s="197"/>
      <c r="H101" s="197"/>
      <c r="I101" s="197"/>
      <c r="J101" s="198">
        <f>J160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33"/>
      <c r="D102" s="196" t="s">
        <v>205</v>
      </c>
      <c r="E102" s="197"/>
      <c r="F102" s="197"/>
      <c r="G102" s="197"/>
      <c r="H102" s="197"/>
      <c r="I102" s="197"/>
      <c r="J102" s="198">
        <f>J171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206</v>
      </c>
      <c r="E103" s="197"/>
      <c r="F103" s="197"/>
      <c r="G103" s="197"/>
      <c r="H103" s="197"/>
      <c r="I103" s="197"/>
      <c r="J103" s="198">
        <f>J195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140</v>
      </c>
      <c r="E104" s="197"/>
      <c r="F104" s="197"/>
      <c r="G104" s="197"/>
      <c r="H104" s="197"/>
      <c r="I104" s="197"/>
      <c r="J104" s="198">
        <f>J207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141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4" t="str">
        <f>E7</f>
        <v>Úprava Bělé km 23,900 – 24,735 DHM Č. 00029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84" t="s">
        <v>130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131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SO-02 - oprava opevnění levého břehu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Domašov</v>
      </c>
      <c r="G120" s="40"/>
      <c r="H120" s="40"/>
      <c r="I120" s="32" t="s">
        <v>22</v>
      </c>
      <c r="J120" s="79" t="str">
        <f>IF(J14="","",J14)</f>
        <v>16. 2. 2023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32" t="s">
        <v>30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32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00"/>
      <c r="B125" s="201"/>
      <c r="C125" s="202" t="s">
        <v>142</v>
      </c>
      <c r="D125" s="203" t="s">
        <v>59</v>
      </c>
      <c r="E125" s="203" t="s">
        <v>55</v>
      </c>
      <c r="F125" s="203" t="s">
        <v>56</v>
      </c>
      <c r="G125" s="203" t="s">
        <v>143</v>
      </c>
      <c r="H125" s="203" t="s">
        <v>144</v>
      </c>
      <c r="I125" s="203" t="s">
        <v>145</v>
      </c>
      <c r="J125" s="203" t="s">
        <v>135</v>
      </c>
      <c r="K125" s="204" t="s">
        <v>146</v>
      </c>
      <c r="L125" s="205"/>
      <c r="M125" s="100" t="s">
        <v>1</v>
      </c>
      <c r="N125" s="101" t="s">
        <v>38</v>
      </c>
      <c r="O125" s="101" t="s">
        <v>147</v>
      </c>
      <c r="P125" s="101" t="s">
        <v>148</v>
      </c>
      <c r="Q125" s="101" t="s">
        <v>149</v>
      </c>
      <c r="R125" s="101" t="s">
        <v>150</v>
      </c>
      <c r="S125" s="101" t="s">
        <v>151</v>
      </c>
      <c r="T125" s="102" t="s">
        <v>152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="2" customFormat="1" ht="22.8" customHeight="1">
      <c r="A126" s="38"/>
      <c r="B126" s="39"/>
      <c r="C126" s="107" t="s">
        <v>153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841.88801350000006</v>
      </c>
      <c r="S126" s="104"/>
      <c r="T126" s="209">
        <f>T127</f>
        <v>27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73</v>
      </c>
      <c r="AU126" s="17" t="s">
        <v>137</v>
      </c>
      <c r="BK126" s="210">
        <f>BK127</f>
        <v>0</v>
      </c>
    </row>
    <row r="127" s="12" customFormat="1" ht="25.92" customHeight="1">
      <c r="A127" s="12"/>
      <c r="B127" s="211"/>
      <c r="C127" s="212"/>
      <c r="D127" s="213" t="s">
        <v>73</v>
      </c>
      <c r="E127" s="214" t="s">
        <v>154</v>
      </c>
      <c r="F127" s="214" t="s">
        <v>155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P128+P160+P171+P195+P207</f>
        <v>0</v>
      </c>
      <c r="Q127" s="219"/>
      <c r="R127" s="220">
        <f>R128+R160+R171+R195+R207</f>
        <v>841.88801350000006</v>
      </c>
      <c r="S127" s="219"/>
      <c r="T127" s="221">
        <f>T128+T160+T171+T195+T207</f>
        <v>27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81</v>
      </c>
      <c r="AT127" s="223" t="s">
        <v>73</v>
      </c>
      <c r="AU127" s="223" t="s">
        <v>74</v>
      </c>
      <c r="AY127" s="222" t="s">
        <v>156</v>
      </c>
      <c r="BK127" s="224">
        <f>BK128+BK160+BK171+BK195+BK207</f>
        <v>0</v>
      </c>
    </row>
    <row r="128" s="12" customFormat="1" ht="22.8" customHeight="1">
      <c r="A128" s="12"/>
      <c r="B128" s="211"/>
      <c r="C128" s="212"/>
      <c r="D128" s="213" t="s">
        <v>73</v>
      </c>
      <c r="E128" s="225" t="s">
        <v>81</v>
      </c>
      <c r="F128" s="225" t="s">
        <v>157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SUM(P129:P159)</f>
        <v>0</v>
      </c>
      <c r="Q128" s="219"/>
      <c r="R128" s="220">
        <f>SUM(R129:R159)</f>
        <v>0.0030000000000000001</v>
      </c>
      <c r="S128" s="219"/>
      <c r="T128" s="221">
        <f>SUM(T129:T159)</f>
        <v>27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81</v>
      </c>
      <c r="AT128" s="223" t="s">
        <v>73</v>
      </c>
      <c r="AU128" s="223" t="s">
        <v>81</v>
      </c>
      <c r="AY128" s="222" t="s">
        <v>156</v>
      </c>
      <c r="BK128" s="224">
        <f>SUM(BK129:BK159)</f>
        <v>0</v>
      </c>
    </row>
    <row r="129" s="2" customFormat="1" ht="49.05" customHeight="1">
      <c r="A129" s="38"/>
      <c r="B129" s="39"/>
      <c r="C129" s="227" t="s">
        <v>81</v>
      </c>
      <c r="D129" s="227" t="s">
        <v>158</v>
      </c>
      <c r="E129" s="228" t="s">
        <v>207</v>
      </c>
      <c r="F129" s="229" t="s">
        <v>208</v>
      </c>
      <c r="G129" s="230" t="s">
        <v>161</v>
      </c>
      <c r="H129" s="231">
        <v>15</v>
      </c>
      <c r="I129" s="232"/>
      <c r="J129" s="233">
        <f>ROUND(I129*H129,2)</f>
        <v>0</v>
      </c>
      <c r="K129" s="229" t="s">
        <v>162</v>
      </c>
      <c r="L129" s="44"/>
      <c r="M129" s="234" t="s">
        <v>1</v>
      </c>
      <c r="N129" s="235" t="s">
        <v>39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1.8</v>
      </c>
      <c r="T129" s="237">
        <f>S129*H129</f>
        <v>27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163</v>
      </c>
      <c r="AT129" s="238" t="s">
        <v>158</v>
      </c>
      <c r="AU129" s="238" t="s">
        <v>83</v>
      </c>
      <c r="AY129" s="17" t="s">
        <v>156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81</v>
      </c>
      <c r="BK129" s="239">
        <f>ROUND(I129*H129,2)</f>
        <v>0</v>
      </c>
      <c r="BL129" s="17" t="s">
        <v>163</v>
      </c>
      <c r="BM129" s="238" t="s">
        <v>209</v>
      </c>
    </row>
    <row r="130" s="2" customFormat="1">
      <c r="A130" s="38"/>
      <c r="B130" s="39"/>
      <c r="C130" s="40"/>
      <c r="D130" s="240" t="s">
        <v>165</v>
      </c>
      <c r="E130" s="40"/>
      <c r="F130" s="241" t="s">
        <v>210</v>
      </c>
      <c r="G130" s="40"/>
      <c r="H130" s="40"/>
      <c r="I130" s="242"/>
      <c r="J130" s="40"/>
      <c r="K130" s="40"/>
      <c r="L130" s="44"/>
      <c r="M130" s="243"/>
      <c r="N130" s="244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165</v>
      </c>
      <c r="AU130" s="17" t="s">
        <v>83</v>
      </c>
    </row>
    <row r="131" s="13" customFormat="1">
      <c r="A131" s="13"/>
      <c r="B131" s="245"/>
      <c r="C131" s="246"/>
      <c r="D131" s="240" t="s">
        <v>167</v>
      </c>
      <c r="E131" s="247" t="s">
        <v>1</v>
      </c>
      <c r="F131" s="248" t="s">
        <v>8</v>
      </c>
      <c r="G131" s="246"/>
      <c r="H131" s="249">
        <v>15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167</v>
      </c>
      <c r="AU131" s="255" t="s">
        <v>83</v>
      </c>
      <c r="AV131" s="13" t="s">
        <v>83</v>
      </c>
      <c r="AW131" s="13" t="s">
        <v>31</v>
      </c>
      <c r="AX131" s="13" t="s">
        <v>74</v>
      </c>
      <c r="AY131" s="255" t="s">
        <v>156</v>
      </c>
    </row>
    <row r="132" s="14" customFormat="1">
      <c r="A132" s="14"/>
      <c r="B132" s="256"/>
      <c r="C132" s="257"/>
      <c r="D132" s="240" t="s">
        <v>167</v>
      </c>
      <c r="E132" s="258" t="s">
        <v>1</v>
      </c>
      <c r="F132" s="259" t="s">
        <v>169</v>
      </c>
      <c r="G132" s="257"/>
      <c r="H132" s="260">
        <v>15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6" t="s">
        <v>167</v>
      </c>
      <c r="AU132" s="266" t="s">
        <v>83</v>
      </c>
      <c r="AV132" s="14" t="s">
        <v>163</v>
      </c>
      <c r="AW132" s="14" t="s">
        <v>31</v>
      </c>
      <c r="AX132" s="14" t="s">
        <v>81</v>
      </c>
      <c r="AY132" s="266" t="s">
        <v>156</v>
      </c>
    </row>
    <row r="133" s="2" customFormat="1" ht="24.15" customHeight="1">
      <c r="A133" s="38"/>
      <c r="B133" s="39"/>
      <c r="C133" s="227" t="s">
        <v>83</v>
      </c>
      <c r="D133" s="227" t="s">
        <v>158</v>
      </c>
      <c r="E133" s="228" t="s">
        <v>211</v>
      </c>
      <c r="F133" s="229" t="s">
        <v>212</v>
      </c>
      <c r="G133" s="230" t="s">
        <v>213</v>
      </c>
      <c r="H133" s="231">
        <v>100</v>
      </c>
      <c r="I133" s="232"/>
      <c r="J133" s="233">
        <f>ROUND(I133*H133,2)</f>
        <v>0</v>
      </c>
      <c r="K133" s="229" t="s">
        <v>162</v>
      </c>
      <c r="L133" s="44"/>
      <c r="M133" s="234" t="s">
        <v>1</v>
      </c>
      <c r="N133" s="235" t="s">
        <v>39</v>
      </c>
      <c r="O133" s="91"/>
      <c r="P133" s="236">
        <f>O133*H133</f>
        <v>0</v>
      </c>
      <c r="Q133" s="236">
        <v>3.0000000000000001E-05</v>
      </c>
      <c r="R133" s="236">
        <f>Q133*H133</f>
        <v>0.0030000000000000001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163</v>
      </c>
      <c r="AT133" s="238" t="s">
        <v>158</v>
      </c>
      <c r="AU133" s="238" t="s">
        <v>83</v>
      </c>
      <c r="AY133" s="17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81</v>
      </c>
      <c r="BK133" s="239">
        <f>ROUND(I133*H133,2)</f>
        <v>0</v>
      </c>
      <c r="BL133" s="17" t="s">
        <v>163</v>
      </c>
      <c r="BM133" s="238" t="s">
        <v>214</v>
      </c>
    </row>
    <row r="134" s="2" customFormat="1">
      <c r="A134" s="38"/>
      <c r="B134" s="39"/>
      <c r="C134" s="40"/>
      <c r="D134" s="240" t="s">
        <v>165</v>
      </c>
      <c r="E134" s="40"/>
      <c r="F134" s="241" t="s">
        <v>215</v>
      </c>
      <c r="G134" s="40"/>
      <c r="H134" s="40"/>
      <c r="I134" s="242"/>
      <c r="J134" s="40"/>
      <c r="K134" s="40"/>
      <c r="L134" s="44"/>
      <c r="M134" s="243"/>
      <c r="N134" s="24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83</v>
      </c>
    </row>
    <row r="135" s="13" customFormat="1">
      <c r="A135" s="13"/>
      <c r="B135" s="245"/>
      <c r="C135" s="246"/>
      <c r="D135" s="240" t="s">
        <v>167</v>
      </c>
      <c r="E135" s="247" t="s">
        <v>1</v>
      </c>
      <c r="F135" s="248" t="s">
        <v>216</v>
      </c>
      <c r="G135" s="246"/>
      <c r="H135" s="249">
        <v>100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167</v>
      </c>
      <c r="AU135" s="255" t="s">
        <v>83</v>
      </c>
      <c r="AV135" s="13" t="s">
        <v>83</v>
      </c>
      <c r="AW135" s="13" t="s">
        <v>31</v>
      </c>
      <c r="AX135" s="13" t="s">
        <v>74</v>
      </c>
      <c r="AY135" s="255" t="s">
        <v>156</v>
      </c>
    </row>
    <row r="136" s="14" customFormat="1">
      <c r="A136" s="14"/>
      <c r="B136" s="256"/>
      <c r="C136" s="257"/>
      <c r="D136" s="240" t="s">
        <v>167</v>
      </c>
      <c r="E136" s="258" t="s">
        <v>1</v>
      </c>
      <c r="F136" s="259" t="s">
        <v>169</v>
      </c>
      <c r="G136" s="257"/>
      <c r="H136" s="260">
        <v>100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6" t="s">
        <v>167</v>
      </c>
      <c r="AU136" s="266" t="s">
        <v>83</v>
      </c>
      <c r="AV136" s="14" t="s">
        <v>163</v>
      </c>
      <c r="AW136" s="14" t="s">
        <v>31</v>
      </c>
      <c r="AX136" s="14" t="s">
        <v>81</v>
      </c>
      <c r="AY136" s="266" t="s">
        <v>156</v>
      </c>
    </row>
    <row r="137" s="2" customFormat="1" ht="37.8" customHeight="1">
      <c r="A137" s="38"/>
      <c r="B137" s="39"/>
      <c r="C137" s="227" t="s">
        <v>102</v>
      </c>
      <c r="D137" s="227" t="s">
        <v>158</v>
      </c>
      <c r="E137" s="228" t="s">
        <v>217</v>
      </c>
      <c r="F137" s="229" t="s">
        <v>218</v>
      </c>
      <c r="G137" s="230" t="s">
        <v>219</v>
      </c>
      <c r="H137" s="231">
        <v>10</v>
      </c>
      <c r="I137" s="232"/>
      <c r="J137" s="233">
        <f>ROUND(I137*H137,2)</f>
        <v>0</v>
      </c>
      <c r="K137" s="229" t="s">
        <v>162</v>
      </c>
      <c r="L137" s="44"/>
      <c r="M137" s="234" t="s">
        <v>1</v>
      </c>
      <c r="N137" s="235" t="s">
        <v>39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163</v>
      </c>
      <c r="AT137" s="238" t="s">
        <v>158</v>
      </c>
      <c r="AU137" s="238" t="s">
        <v>83</v>
      </c>
      <c r="AY137" s="17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81</v>
      </c>
      <c r="BK137" s="239">
        <f>ROUND(I137*H137,2)</f>
        <v>0</v>
      </c>
      <c r="BL137" s="17" t="s">
        <v>163</v>
      </c>
      <c r="BM137" s="238" t="s">
        <v>220</v>
      </c>
    </row>
    <row r="138" s="13" customFormat="1">
      <c r="A138" s="13"/>
      <c r="B138" s="245"/>
      <c r="C138" s="246"/>
      <c r="D138" s="240" t="s">
        <v>167</v>
      </c>
      <c r="E138" s="247" t="s">
        <v>1</v>
      </c>
      <c r="F138" s="248" t="s">
        <v>221</v>
      </c>
      <c r="G138" s="246"/>
      <c r="H138" s="249">
        <v>10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167</v>
      </c>
      <c r="AU138" s="255" t="s">
        <v>83</v>
      </c>
      <c r="AV138" s="13" t="s">
        <v>83</v>
      </c>
      <c r="AW138" s="13" t="s">
        <v>31</v>
      </c>
      <c r="AX138" s="13" t="s">
        <v>74</v>
      </c>
      <c r="AY138" s="255" t="s">
        <v>156</v>
      </c>
    </row>
    <row r="139" s="14" customFormat="1">
      <c r="A139" s="14"/>
      <c r="B139" s="256"/>
      <c r="C139" s="257"/>
      <c r="D139" s="240" t="s">
        <v>167</v>
      </c>
      <c r="E139" s="258" t="s">
        <v>1</v>
      </c>
      <c r="F139" s="259" t="s">
        <v>169</v>
      </c>
      <c r="G139" s="257"/>
      <c r="H139" s="260">
        <v>10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167</v>
      </c>
      <c r="AU139" s="266" t="s">
        <v>83</v>
      </c>
      <c r="AV139" s="14" t="s">
        <v>163</v>
      </c>
      <c r="AW139" s="14" t="s">
        <v>31</v>
      </c>
      <c r="AX139" s="14" t="s">
        <v>81</v>
      </c>
      <c r="AY139" s="266" t="s">
        <v>156</v>
      </c>
    </row>
    <row r="140" s="2" customFormat="1" ht="44.25" customHeight="1">
      <c r="A140" s="38"/>
      <c r="B140" s="39"/>
      <c r="C140" s="227" t="s">
        <v>163</v>
      </c>
      <c r="D140" s="227" t="s">
        <v>158</v>
      </c>
      <c r="E140" s="228" t="s">
        <v>222</v>
      </c>
      <c r="F140" s="229" t="s">
        <v>223</v>
      </c>
      <c r="G140" s="230" t="s">
        <v>161</v>
      </c>
      <c r="H140" s="231">
        <v>82</v>
      </c>
      <c r="I140" s="232"/>
      <c r="J140" s="233">
        <f>ROUND(I140*H140,2)</f>
        <v>0</v>
      </c>
      <c r="K140" s="229" t="s">
        <v>162</v>
      </c>
      <c r="L140" s="44"/>
      <c r="M140" s="234" t="s">
        <v>1</v>
      </c>
      <c r="N140" s="235" t="s">
        <v>39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163</v>
      </c>
      <c r="AT140" s="238" t="s">
        <v>158</v>
      </c>
      <c r="AU140" s="238" t="s">
        <v>83</v>
      </c>
      <c r="AY140" s="17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81</v>
      </c>
      <c r="BK140" s="239">
        <f>ROUND(I140*H140,2)</f>
        <v>0</v>
      </c>
      <c r="BL140" s="17" t="s">
        <v>163</v>
      </c>
      <c r="BM140" s="238" t="s">
        <v>224</v>
      </c>
    </row>
    <row r="141" s="2" customFormat="1">
      <c r="A141" s="38"/>
      <c r="B141" s="39"/>
      <c r="C141" s="40"/>
      <c r="D141" s="240" t="s">
        <v>165</v>
      </c>
      <c r="E141" s="40"/>
      <c r="F141" s="241" t="s">
        <v>225</v>
      </c>
      <c r="G141" s="40"/>
      <c r="H141" s="40"/>
      <c r="I141" s="242"/>
      <c r="J141" s="40"/>
      <c r="K141" s="40"/>
      <c r="L141" s="44"/>
      <c r="M141" s="243"/>
      <c r="N141" s="244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165</v>
      </c>
      <c r="AU141" s="17" t="s">
        <v>83</v>
      </c>
    </row>
    <row r="142" s="13" customFormat="1">
      <c r="A142" s="13"/>
      <c r="B142" s="245"/>
      <c r="C142" s="246"/>
      <c r="D142" s="240" t="s">
        <v>167</v>
      </c>
      <c r="E142" s="247" t="s">
        <v>1</v>
      </c>
      <c r="F142" s="248" t="s">
        <v>226</v>
      </c>
      <c r="G142" s="246"/>
      <c r="H142" s="249">
        <v>82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167</v>
      </c>
      <c r="AU142" s="255" t="s">
        <v>83</v>
      </c>
      <c r="AV142" s="13" t="s">
        <v>83</v>
      </c>
      <c r="AW142" s="13" t="s">
        <v>31</v>
      </c>
      <c r="AX142" s="13" t="s">
        <v>74</v>
      </c>
      <c r="AY142" s="255" t="s">
        <v>156</v>
      </c>
    </row>
    <row r="143" s="14" customFormat="1">
      <c r="A143" s="14"/>
      <c r="B143" s="256"/>
      <c r="C143" s="257"/>
      <c r="D143" s="240" t="s">
        <v>167</v>
      </c>
      <c r="E143" s="258" t="s">
        <v>1</v>
      </c>
      <c r="F143" s="259" t="s">
        <v>169</v>
      </c>
      <c r="G143" s="257"/>
      <c r="H143" s="260">
        <v>82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167</v>
      </c>
      <c r="AU143" s="266" t="s">
        <v>83</v>
      </c>
      <c r="AV143" s="14" t="s">
        <v>163</v>
      </c>
      <c r="AW143" s="14" t="s">
        <v>31</v>
      </c>
      <c r="AX143" s="14" t="s">
        <v>81</v>
      </c>
      <c r="AY143" s="266" t="s">
        <v>156</v>
      </c>
    </row>
    <row r="144" s="2" customFormat="1" ht="66.75" customHeight="1">
      <c r="A144" s="38"/>
      <c r="B144" s="39"/>
      <c r="C144" s="227" t="s">
        <v>177</v>
      </c>
      <c r="D144" s="227" t="s">
        <v>158</v>
      </c>
      <c r="E144" s="228" t="s">
        <v>227</v>
      </c>
      <c r="F144" s="229" t="s">
        <v>228</v>
      </c>
      <c r="G144" s="230" t="s">
        <v>161</v>
      </c>
      <c r="H144" s="231">
        <v>109</v>
      </c>
      <c r="I144" s="232"/>
      <c r="J144" s="233">
        <f>ROUND(I144*H144,2)</f>
        <v>0</v>
      </c>
      <c r="K144" s="229" t="s">
        <v>162</v>
      </c>
      <c r="L144" s="44"/>
      <c r="M144" s="234" t="s">
        <v>1</v>
      </c>
      <c r="N144" s="235" t="s">
        <v>39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163</v>
      </c>
      <c r="AT144" s="238" t="s">
        <v>158</v>
      </c>
      <c r="AU144" s="238" t="s">
        <v>83</v>
      </c>
      <c r="AY144" s="17" t="s">
        <v>156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81</v>
      </c>
      <c r="BK144" s="239">
        <f>ROUND(I144*H144,2)</f>
        <v>0</v>
      </c>
      <c r="BL144" s="17" t="s">
        <v>163</v>
      </c>
      <c r="BM144" s="238" t="s">
        <v>229</v>
      </c>
    </row>
    <row r="145" s="2" customFormat="1">
      <c r="A145" s="38"/>
      <c r="B145" s="39"/>
      <c r="C145" s="40"/>
      <c r="D145" s="240" t="s">
        <v>165</v>
      </c>
      <c r="E145" s="40"/>
      <c r="F145" s="241" t="s">
        <v>230</v>
      </c>
      <c r="G145" s="40"/>
      <c r="H145" s="40"/>
      <c r="I145" s="242"/>
      <c r="J145" s="40"/>
      <c r="K145" s="40"/>
      <c r="L145" s="44"/>
      <c r="M145" s="243"/>
      <c r="N145" s="244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165</v>
      </c>
      <c r="AU145" s="17" t="s">
        <v>83</v>
      </c>
    </row>
    <row r="146" s="13" customFormat="1">
      <c r="A146" s="13"/>
      <c r="B146" s="245"/>
      <c r="C146" s="246"/>
      <c r="D146" s="240" t="s">
        <v>167</v>
      </c>
      <c r="E146" s="247" t="s">
        <v>1</v>
      </c>
      <c r="F146" s="248" t="s">
        <v>231</v>
      </c>
      <c r="G146" s="246"/>
      <c r="H146" s="249">
        <v>109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167</v>
      </c>
      <c r="AU146" s="255" t="s">
        <v>83</v>
      </c>
      <c r="AV146" s="13" t="s">
        <v>83</v>
      </c>
      <c r="AW146" s="13" t="s">
        <v>31</v>
      </c>
      <c r="AX146" s="13" t="s">
        <v>74</v>
      </c>
      <c r="AY146" s="255" t="s">
        <v>156</v>
      </c>
    </row>
    <row r="147" s="14" customFormat="1">
      <c r="A147" s="14"/>
      <c r="B147" s="256"/>
      <c r="C147" s="257"/>
      <c r="D147" s="240" t="s">
        <v>167</v>
      </c>
      <c r="E147" s="258" t="s">
        <v>1</v>
      </c>
      <c r="F147" s="259" t="s">
        <v>169</v>
      </c>
      <c r="G147" s="257"/>
      <c r="H147" s="260">
        <v>109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6" t="s">
        <v>167</v>
      </c>
      <c r="AU147" s="266" t="s">
        <v>83</v>
      </c>
      <c r="AV147" s="14" t="s">
        <v>163</v>
      </c>
      <c r="AW147" s="14" t="s">
        <v>31</v>
      </c>
      <c r="AX147" s="14" t="s">
        <v>81</v>
      </c>
      <c r="AY147" s="266" t="s">
        <v>156</v>
      </c>
    </row>
    <row r="148" s="2" customFormat="1" ht="62.7" customHeight="1">
      <c r="A148" s="38"/>
      <c r="B148" s="39"/>
      <c r="C148" s="227" t="s">
        <v>184</v>
      </c>
      <c r="D148" s="227" t="s">
        <v>158</v>
      </c>
      <c r="E148" s="228" t="s">
        <v>170</v>
      </c>
      <c r="F148" s="229" t="s">
        <v>171</v>
      </c>
      <c r="G148" s="230" t="s">
        <v>161</v>
      </c>
      <c r="H148" s="231">
        <v>164</v>
      </c>
      <c r="I148" s="232"/>
      <c r="J148" s="233">
        <f>ROUND(I148*H148,2)</f>
        <v>0</v>
      </c>
      <c r="K148" s="229" t="s">
        <v>162</v>
      </c>
      <c r="L148" s="44"/>
      <c r="M148" s="234" t="s">
        <v>1</v>
      </c>
      <c r="N148" s="235" t="s">
        <v>39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163</v>
      </c>
      <c r="AT148" s="238" t="s">
        <v>158</v>
      </c>
      <c r="AU148" s="238" t="s">
        <v>83</v>
      </c>
      <c r="AY148" s="17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81</v>
      </c>
      <c r="BK148" s="239">
        <f>ROUND(I148*H148,2)</f>
        <v>0</v>
      </c>
      <c r="BL148" s="17" t="s">
        <v>163</v>
      </c>
      <c r="BM148" s="238" t="s">
        <v>232</v>
      </c>
    </row>
    <row r="149" s="2" customFormat="1">
      <c r="A149" s="38"/>
      <c r="B149" s="39"/>
      <c r="C149" s="40"/>
      <c r="D149" s="240" t="s">
        <v>165</v>
      </c>
      <c r="E149" s="40"/>
      <c r="F149" s="241" t="s">
        <v>233</v>
      </c>
      <c r="G149" s="40"/>
      <c r="H149" s="40"/>
      <c r="I149" s="242"/>
      <c r="J149" s="40"/>
      <c r="K149" s="40"/>
      <c r="L149" s="44"/>
      <c r="M149" s="243"/>
      <c r="N149" s="244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165</v>
      </c>
      <c r="AU149" s="17" t="s">
        <v>83</v>
      </c>
    </row>
    <row r="150" s="13" customFormat="1">
      <c r="A150" s="13"/>
      <c r="B150" s="245"/>
      <c r="C150" s="246"/>
      <c r="D150" s="240" t="s">
        <v>167</v>
      </c>
      <c r="E150" s="247" t="s">
        <v>1</v>
      </c>
      <c r="F150" s="248" t="s">
        <v>234</v>
      </c>
      <c r="G150" s="246"/>
      <c r="H150" s="249">
        <v>164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167</v>
      </c>
      <c r="AU150" s="255" t="s">
        <v>83</v>
      </c>
      <c r="AV150" s="13" t="s">
        <v>83</v>
      </c>
      <c r="AW150" s="13" t="s">
        <v>31</v>
      </c>
      <c r="AX150" s="13" t="s">
        <v>74</v>
      </c>
      <c r="AY150" s="255" t="s">
        <v>156</v>
      </c>
    </row>
    <row r="151" s="14" customFormat="1">
      <c r="A151" s="14"/>
      <c r="B151" s="256"/>
      <c r="C151" s="257"/>
      <c r="D151" s="240" t="s">
        <v>167</v>
      </c>
      <c r="E151" s="258" t="s">
        <v>1</v>
      </c>
      <c r="F151" s="259" t="s">
        <v>169</v>
      </c>
      <c r="G151" s="257"/>
      <c r="H151" s="260">
        <v>164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167</v>
      </c>
      <c r="AU151" s="266" t="s">
        <v>83</v>
      </c>
      <c r="AV151" s="14" t="s">
        <v>163</v>
      </c>
      <c r="AW151" s="14" t="s">
        <v>31</v>
      </c>
      <c r="AX151" s="14" t="s">
        <v>81</v>
      </c>
      <c r="AY151" s="266" t="s">
        <v>156</v>
      </c>
    </row>
    <row r="152" s="2" customFormat="1" ht="44.25" customHeight="1">
      <c r="A152" s="38"/>
      <c r="B152" s="39"/>
      <c r="C152" s="227" t="s">
        <v>198</v>
      </c>
      <c r="D152" s="227" t="s">
        <v>158</v>
      </c>
      <c r="E152" s="228" t="s">
        <v>235</v>
      </c>
      <c r="F152" s="229" t="s">
        <v>236</v>
      </c>
      <c r="G152" s="230" t="s">
        <v>161</v>
      </c>
      <c r="H152" s="231">
        <v>82</v>
      </c>
      <c r="I152" s="232"/>
      <c r="J152" s="233">
        <f>ROUND(I152*H152,2)</f>
        <v>0</v>
      </c>
      <c r="K152" s="229" t="s">
        <v>162</v>
      </c>
      <c r="L152" s="44"/>
      <c r="M152" s="234" t="s">
        <v>1</v>
      </c>
      <c r="N152" s="235" t="s">
        <v>39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163</v>
      </c>
      <c r="AT152" s="238" t="s">
        <v>158</v>
      </c>
      <c r="AU152" s="238" t="s">
        <v>83</v>
      </c>
      <c r="AY152" s="17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81</v>
      </c>
      <c r="BK152" s="239">
        <f>ROUND(I152*H152,2)</f>
        <v>0</v>
      </c>
      <c r="BL152" s="17" t="s">
        <v>163</v>
      </c>
      <c r="BM152" s="238" t="s">
        <v>237</v>
      </c>
    </row>
    <row r="153" s="2" customFormat="1">
      <c r="A153" s="38"/>
      <c r="B153" s="39"/>
      <c r="C153" s="40"/>
      <c r="D153" s="240" t="s">
        <v>165</v>
      </c>
      <c r="E153" s="40"/>
      <c r="F153" s="241" t="s">
        <v>238</v>
      </c>
      <c r="G153" s="40"/>
      <c r="H153" s="40"/>
      <c r="I153" s="242"/>
      <c r="J153" s="40"/>
      <c r="K153" s="40"/>
      <c r="L153" s="44"/>
      <c r="M153" s="243"/>
      <c r="N153" s="244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165</v>
      </c>
      <c r="AU153" s="17" t="s">
        <v>83</v>
      </c>
    </row>
    <row r="154" s="13" customFormat="1">
      <c r="A154" s="13"/>
      <c r="B154" s="245"/>
      <c r="C154" s="246"/>
      <c r="D154" s="240" t="s">
        <v>167</v>
      </c>
      <c r="E154" s="247" t="s">
        <v>1</v>
      </c>
      <c r="F154" s="248" t="s">
        <v>226</v>
      </c>
      <c r="G154" s="246"/>
      <c r="H154" s="249">
        <v>82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167</v>
      </c>
      <c r="AU154" s="255" t="s">
        <v>83</v>
      </c>
      <c r="AV154" s="13" t="s">
        <v>83</v>
      </c>
      <c r="AW154" s="13" t="s">
        <v>31</v>
      </c>
      <c r="AX154" s="13" t="s">
        <v>74</v>
      </c>
      <c r="AY154" s="255" t="s">
        <v>156</v>
      </c>
    </row>
    <row r="155" s="14" customFormat="1">
      <c r="A155" s="14"/>
      <c r="B155" s="256"/>
      <c r="C155" s="257"/>
      <c r="D155" s="240" t="s">
        <v>167</v>
      </c>
      <c r="E155" s="258" t="s">
        <v>1</v>
      </c>
      <c r="F155" s="259" t="s">
        <v>169</v>
      </c>
      <c r="G155" s="257"/>
      <c r="H155" s="260">
        <v>82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167</v>
      </c>
      <c r="AU155" s="266" t="s">
        <v>83</v>
      </c>
      <c r="AV155" s="14" t="s">
        <v>163</v>
      </c>
      <c r="AW155" s="14" t="s">
        <v>31</v>
      </c>
      <c r="AX155" s="14" t="s">
        <v>81</v>
      </c>
      <c r="AY155" s="266" t="s">
        <v>156</v>
      </c>
    </row>
    <row r="156" s="2" customFormat="1" ht="44.25" customHeight="1">
      <c r="A156" s="38"/>
      <c r="B156" s="39"/>
      <c r="C156" s="227" t="s">
        <v>189</v>
      </c>
      <c r="D156" s="227" t="s">
        <v>158</v>
      </c>
      <c r="E156" s="228" t="s">
        <v>239</v>
      </c>
      <c r="F156" s="229" t="s">
        <v>240</v>
      </c>
      <c r="G156" s="230" t="s">
        <v>180</v>
      </c>
      <c r="H156" s="231">
        <v>232</v>
      </c>
      <c r="I156" s="232"/>
      <c r="J156" s="233">
        <f>ROUND(I156*H156,2)</f>
        <v>0</v>
      </c>
      <c r="K156" s="229" t="s">
        <v>162</v>
      </c>
      <c r="L156" s="44"/>
      <c r="M156" s="234" t="s">
        <v>1</v>
      </c>
      <c r="N156" s="235" t="s">
        <v>39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163</v>
      </c>
      <c r="AT156" s="238" t="s">
        <v>158</v>
      </c>
      <c r="AU156" s="238" t="s">
        <v>83</v>
      </c>
      <c r="AY156" s="17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81</v>
      </c>
      <c r="BK156" s="239">
        <f>ROUND(I156*H156,2)</f>
        <v>0</v>
      </c>
      <c r="BL156" s="17" t="s">
        <v>163</v>
      </c>
      <c r="BM156" s="238" t="s">
        <v>241</v>
      </c>
    </row>
    <row r="157" s="2" customFormat="1">
      <c r="A157" s="38"/>
      <c r="B157" s="39"/>
      <c r="C157" s="40"/>
      <c r="D157" s="240" t="s">
        <v>165</v>
      </c>
      <c r="E157" s="40"/>
      <c r="F157" s="241" t="s">
        <v>242</v>
      </c>
      <c r="G157" s="40"/>
      <c r="H157" s="40"/>
      <c r="I157" s="242"/>
      <c r="J157" s="40"/>
      <c r="K157" s="40"/>
      <c r="L157" s="44"/>
      <c r="M157" s="243"/>
      <c r="N157" s="244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165</v>
      </c>
      <c r="AU157" s="17" t="s">
        <v>83</v>
      </c>
    </row>
    <row r="158" s="13" customFormat="1">
      <c r="A158" s="13"/>
      <c r="B158" s="245"/>
      <c r="C158" s="246"/>
      <c r="D158" s="240" t="s">
        <v>167</v>
      </c>
      <c r="E158" s="247" t="s">
        <v>1</v>
      </c>
      <c r="F158" s="248" t="s">
        <v>243</v>
      </c>
      <c r="G158" s="246"/>
      <c r="H158" s="249">
        <v>232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167</v>
      </c>
      <c r="AU158" s="255" t="s">
        <v>83</v>
      </c>
      <c r="AV158" s="13" t="s">
        <v>83</v>
      </c>
      <c r="AW158" s="13" t="s">
        <v>31</v>
      </c>
      <c r="AX158" s="13" t="s">
        <v>74</v>
      </c>
      <c r="AY158" s="255" t="s">
        <v>156</v>
      </c>
    </row>
    <row r="159" s="14" customFormat="1">
      <c r="A159" s="14"/>
      <c r="B159" s="256"/>
      <c r="C159" s="257"/>
      <c r="D159" s="240" t="s">
        <v>167</v>
      </c>
      <c r="E159" s="258" t="s">
        <v>1</v>
      </c>
      <c r="F159" s="259" t="s">
        <v>169</v>
      </c>
      <c r="G159" s="257"/>
      <c r="H159" s="260">
        <v>232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167</v>
      </c>
      <c r="AU159" s="266" t="s">
        <v>83</v>
      </c>
      <c r="AV159" s="14" t="s">
        <v>163</v>
      </c>
      <c r="AW159" s="14" t="s">
        <v>31</v>
      </c>
      <c r="AX159" s="14" t="s">
        <v>81</v>
      </c>
      <c r="AY159" s="266" t="s">
        <v>156</v>
      </c>
    </row>
    <row r="160" s="12" customFormat="1" ht="22.8" customHeight="1">
      <c r="A160" s="12"/>
      <c r="B160" s="211"/>
      <c r="C160" s="212"/>
      <c r="D160" s="213" t="s">
        <v>73</v>
      </c>
      <c r="E160" s="225" t="s">
        <v>102</v>
      </c>
      <c r="F160" s="225" t="s">
        <v>244</v>
      </c>
      <c r="G160" s="212"/>
      <c r="H160" s="212"/>
      <c r="I160" s="215"/>
      <c r="J160" s="226">
        <f>BK160</f>
        <v>0</v>
      </c>
      <c r="K160" s="212"/>
      <c r="L160" s="217"/>
      <c r="M160" s="218"/>
      <c r="N160" s="219"/>
      <c r="O160" s="219"/>
      <c r="P160" s="220">
        <f>SUM(P161:P170)</f>
        <v>0</v>
      </c>
      <c r="Q160" s="219"/>
      <c r="R160" s="220">
        <f>SUM(R161:R170)</f>
        <v>135.073939</v>
      </c>
      <c r="S160" s="219"/>
      <c r="T160" s="221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81</v>
      </c>
      <c r="AT160" s="223" t="s">
        <v>73</v>
      </c>
      <c r="AU160" s="223" t="s">
        <v>81</v>
      </c>
      <c r="AY160" s="222" t="s">
        <v>156</v>
      </c>
      <c r="BK160" s="224">
        <f>SUM(BK161:BK170)</f>
        <v>0</v>
      </c>
    </row>
    <row r="161" s="2" customFormat="1" ht="66.75" customHeight="1">
      <c r="A161" s="38"/>
      <c r="B161" s="39"/>
      <c r="C161" s="227" t="s">
        <v>245</v>
      </c>
      <c r="D161" s="227" t="s">
        <v>158</v>
      </c>
      <c r="E161" s="228" t="s">
        <v>246</v>
      </c>
      <c r="F161" s="229" t="s">
        <v>247</v>
      </c>
      <c r="G161" s="230" t="s">
        <v>161</v>
      </c>
      <c r="H161" s="231">
        <v>48.100000000000001</v>
      </c>
      <c r="I161" s="232"/>
      <c r="J161" s="233">
        <f>ROUND(I161*H161,2)</f>
        <v>0</v>
      </c>
      <c r="K161" s="229" t="s">
        <v>162</v>
      </c>
      <c r="L161" s="44"/>
      <c r="M161" s="234" t="s">
        <v>1</v>
      </c>
      <c r="N161" s="235" t="s">
        <v>39</v>
      </c>
      <c r="O161" s="91"/>
      <c r="P161" s="236">
        <f>O161*H161</f>
        <v>0</v>
      </c>
      <c r="Q161" s="236">
        <v>2.7919499999999999</v>
      </c>
      <c r="R161" s="236">
        <f>Q161*H161</f>
        <v>134.29279500000001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163</v>
      </c>
      <c r="AT161" s="238" t="s">
        <v>158</v>
      </c>
      <c r="AU161" s="238" t="s">
        <v>83</v>
      </c>
      <c r="AY161" s="17" t="s">
        <v>156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81</v>
      </c>
      <c r="BK161" s="239">
        <f>ROUND(I161*H161,2)</f>
        <v>0</v>
      </c>
      <c r="BL161" s="17" t="s">
        <v>163</v>
      </c>
      <c r="BM161" s="238" t="s">
        <v>248</v>
      </c>
    </row>
    <row r="162" s="13" customFormat="1">
      <c r="A162" s="13"/>
      <c r="B162" s="245"/>
      <c r="C162" s="246"/>
      <c r="D162" s="240" t="s">
        <v>167</v>
      </c>
      <c r="E162" s="247" t="s">
        <v>1</v>
      </c>
      <c r="F162" s="248" t="s">
        <v>249</v>
      </c>
      <c r="G162" s="246"/>
      <c r="H162" s="249">
        <v>48.100000000000001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167</v>
      </c>
      <c r="AU162" s="255" t="s">
        <v>83</v>
      </c>
      <c r="AV162" s="13" t="s">
        <v>83</v>
      </c>
      <c r="AW162" s="13" t="s">
        <v>31</v>
      </c>
      <c r="AX162" s="13" t="s">
        <v>74</v>
      </c>
      <c r="AY162" s="255" t="s">
        <v>156</v>
      </c>
    </row>
    <row r="163" s="14" customFormat="1">
      <c r="A163" s="14"/>
      <c r="B163" s="256"/>
      <c r="C163" s="257"/>
      <c r="D163" s="240" t="s">
        <v>167</v>
      </c>
      <c r="E163" s="258" t="s">
        <v>1</v>
      </c>
      <c r="F163" s="259" t="s">
        <v>169</v>
      </c>
      <c r="G163" s="257"/>
      <c r="H163" s="260">
        <v>48.100000000000001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6" t="s">
        <v>167</v>
      </c>
      <c r="AU163" s="266" t="s">
        <v>83</v>
      </c>
      <c r="AV163" s="14" t="s">
        <v>163</v>
      </c>
      <c r="AW163" s="14" t="s">
        <v>31</v>
      </c>
      <c r="AX163" s="14" t="s">
        <v>81</v>
      </c>
      <c r="AY163" s="266" t="s">
        <v>156</v>
      </c>
    </row>
    <row r="164" s="2" customFormat="1" ht="76.35" customHeight="1">
      <c r="A164" s="38"/>
      <c r="B164" s="39"/>
      <c r="C164" s="227" t="s">
        <v>221</v>
      </c>
      <c r="D164" s="227" t="s">
        <v>158</v>
      </c>
      <c r="E164" s="228" t="s">
        <v>250</v>
      </c>
      <c r="F164" s="229" t="s">
        <v>251</v>
      </c>
      <c r="G164" s="230" t="s">
        <v>180</v>
      </c>
      <c r="H164" s="231">
        <v>96.200000000000003</v>
      </c>
      <c r="I164" s="232"/>
      <c r="J164" s="233">
        <f>ROUND(I164*H164,2)</f>
        <v>0</v>
      </c>
      <c r="K164" s="229" t="s">
        <v>162</v>
      </c>
      <c r="L164" s="44"/>
      <c r="M164" s="234" t="s">
        <v>1</v>
      </c>
      <c r="N164" s="235" t="s">
        <v>39</v>
      </c>
      <c r="O164" s="91"/>
      <c r="P164" s="236">
        <f>O164*H164</f>
        <v>0</v>
      </c>
      <c r="Q164" s="236">
        <v>0.00726</v>
      </c>
      <c r="R164" s="236">
        <f>Q164*H164</f>
        <v>0.69841200000000003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163</v>
      </c>
      <c r="AT164" s="238" t="s">
        <v>158</v>
      </c>
      <c r="AU164" s="238" t="s">
        <v>83</v>
      </c>
      <c r="AY164" s="17" t="s">
        <v>156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81</v>
      </c>
      <c r="BK164" s="239">
        <f>ROUND(I164*H164,2)</f>
        <v>0</v>
      </c>
      <c r="BL164" s="17" t="s">
        <v>163</v>
      </c>
      <c r="BM164" s="238" t="s">
        <v>252</v>
      </c>
    </row>
    <row r="165" s="2" customFormat="1">
      <c r="A165" s="38"/>
      <c r="B165" s="39"/>
      <c r="C165" s="40"/>
      <c r="D165" s="240" t="s">
        <v>165</v>
      </c>
      <c r="E165" s="40"/>
      <c r="F165" s="241" t="s">
        <v>253</v>
      </c>
      <c r="G165" s="40"/>
      <c r="H165" s="40"/>
      <c r="I165" s="242"/>
      <c r="J165" s="40"/>
      <c r="K165" s="40"/>
      <c r="L165" s="44"/>
      <c r="M165" s="243"/>
      <c r="N165" s="244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165</v>
      </c>
      <c r="AU165" s="17" t="s">
        <v>83</v>
      </c>
    </row>
    <row r="166" s="13" customFormat="1">
      <c r="A166" s="13"/>
      <c r="B166" s="245"/>
      <c r="C166" s="246"/>
      <c r="D166" s="240" t="s">
        <v>167</v>
      </c>
      <c r="E166" s="247" t="s">
        <v>1</v>
      </c>
      <c r="F166" s="248" t="s">
        <v>254</v>
      </c>
      <c r="G166" s="246"/>
      <c r="H166" s="249">
        <v>96.200000000000003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167</v>
      </c>
      <c r="AU166" s="255" t="s">
        <v>83</v>
      </c>
      <c r="AV166" s="13" t="s">
        <v>83</v>
      </c>
      <c r="AW166" s="13" t="s">
        <v>31</v>
      </c>
      <c r="AX166" s="13" t="s">
        <v>74</v>
      </c>
      <c r="AY166" s="255" t="s">
        <v>156</v>
      </c>
    </row>
    <row r="167" s="14" customFormat="1">
      <c r="A167" s="14"/>
      <c r="B167" s="256"/>
      <c r="C167" s="257"/>
      <c r="D167" s="240" t="s">
        <v>167</v>
      </c>
      <c r="E167" s="258" t="s">
        <v>1</v>
      </c>
      <c r="F167" s="259" t="s">
        <v>169</v>
      </c>
      <c r="G167" s="257"/>
      <c r="H167" s="260">
        <v>96.200000000000003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167</v>
      </c>
      <c r="AU167" s="266" t="s">
        <v>83</v>
      </c>
      <c r="AV167" s="14" t="s">
        <v>163</v>
      </c>
      <c r="AW167" s="14" t="s">
        <v>31</v>
      </c>
      <c r="AX167" s="14" t="s">
        <v>81</v>
      </c>
      <c r="AY167" s="266" t="s">
        <v>156</v>
      </c>
    </row>
    <row r="168" s="2" customFormat="1" ht="76.35" customHeight="1">
      <c r="A168" s="38"/>
      <c r="B168" s="39"/>
      <c r="C168" s="227" t="s">
        <v>255</v>
      </c>
      <c r="D168" s="227" t="s">
        <v>158</v>
      </c>
      <c r="E168" s="228" t="s">
        <v>256</v>
      </c>
      <c r="F168" s="229" t="s">
        <v>257</v>
      </c>
      <c r="G168" s="230" t="s">
        <v>180</v>
      </c>
      <c r="H168" s="231">
        <v>96.200000000000003</v>
      </c>
      <c r="I168" s="232"/>
      <c r="J168" s="233">
        <f>ROUND(I168*H168,2)</f>
        <v>0</v>
      </c>
      <c r="K168" s="229" t="s">
        <v>162</v>
      </c>
      <c r="L168" s="44"/>
      <c r="M168" s="234" t="s">
        <v>1</v>
      </c>
      <c r="N168" s="235" t="s">
        <v>39</v>
      </c>
      <c r="O168" s="91"/>
      <c r="P168" s="236">
        <f>O168*H168</f>
        <v>0</v>
      </c>
      <c r="Q168" s="236">
        <v>0.00085999999999999998</v>
      </c>
      <c r="R168" s="236">
        <f>Q168*H168</f>
        <v>0.082732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163</v>
      </c>
      <c r="AT168" s="238" t="s">
        <v>158</v>
      </c>
      <c r="AU168" s="238" t="s">
        <v>83</v>
      </c>
      <c r="AY168" s="17" t="s">
        <v>156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81</v>
      </c>
      <c r="BK168" s="239">
        <f>ROUND(I168*H168,2)</f>
        <v>0</v>
      </c>
      <c r="BL168" s="17" t="s">
        <v>163</v>
      </c>
      <c r="BM168" s="238" t="s">
        <v>258</v>
      </c>
    </row>
    <row r="169" s="13" customFormat="1">
      <c r="A169" s="13"/>
      <c r="B169" s="245"/>
      <c r="C169" s="246"/>
      <c r="D169" s="240" t="s">
        <v>167</v>
      </c>
      <c r="E169" s="247" t="s">
        <v>1</v>
      </c>
      <c r="F169" s="248" t="s">
        <v>254</v>
      </c>
      <c r="G169" s="246"/>
      <c r="H169" s="249">
        <v>96.200000000000003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167</v>
      </c>
      <c r="AU169" s="255" t="s">
        <v>83</v>
      </c>
      <c r="AV169" s="13" t="s">
        <v>83</v>
      </c>
      <c r="AW169" s="13" t="s">
        <v>31</v>
      </c>
      <c r="AX169" s="13" t="s">
        <v>74</v>
      </c>
      <c r="AY169" s="255" t="s">
        <v>156</v>
      </c>
    </row>
    <row r="170" s="14" customFormat="1">
      <c r="A170" s="14"/>
      <c r="B170" s="256"/>
      <c r="C170" s="257"/>
      <c r="D170" s="240" t="s">
        <v>167</v>
      </c>
      <c r="E170" s="258" t="s">
        <v>1</v>
      </c>
      <c r="F170" s="259" t="s">
        <v>169</v>
      </c>
      <c r="G170" s="257"/>
      <c r="H170" s="260">
        <v>96.200000000000003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167</v>
      </c>
      <c r="AU170" s="266" t="s">
        <v>83</v>
      </c>
      <c r="AV170" s="14" t="s">
        <v>163</v>
      </c>
      <c r="AW170" s="14" t="s">
        <v>31</v>
      </c>
      <c r="AX170" s="14" t="s">
        <v>81</v>
      </c>
      <c r="AY170" s="266" t="s">
        <v>156</v>
      </c>
    </row>
    <row r="171" s="12" customFormat="1" ht="22.8" customHeight="1">
      <c r="A171" s="12"/>
      <c r="B171" s="211"/>
      <c r="C171" s="212"/>
      <c r="D171" s="213" t="s">
        <v>73</v>
      </c>
      <c r="E171" s="225" t="s">
        <v>163</v>
      </c>
      <c r="F171" s="225" t="s">
        <v>259</v>
      </c>
      <c r="G171" s="212"/>
      <c r="H171" s="212"/>
      <c r="I171" s="215"/>
      <c r="J171" s="226">
        <f>BK171</f>
        <v>0</v>
      </c>
      <c r="K171" s="212"/>
      <c r="L171" s="217"/>
      <c r="M171" s="218"/>
      <c r="N171" s="219"/>
      <c r="O171" s="219"/>
      <c r="P171" s="220">
        <f>SUM(P172:P194)</f>
        <v>0</v>
      </c>
      <c r="Q171" s="219"/>
      <c r="R171" s="220">
        <f>SUM(R172:R194)</f>
        <v>706.423272</v>
      </c>
      <c r="S171" s="219"/>
      <c r="T171" s="221">
        <f>SUM(T172:T194)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81</v>
      </c>
      <c r="AT171" s="223" t="s">
        <v>73</v>
      </c>
      <c r="AU171" s="223" t="s">
        <v>81</v>
      </c>
      <c r="AY171" s="222" t="s">
        <v>156</v>
      </c>
      <c r="BK171" s="224">
        <f>SUM(BK172:BK194)</f>
        <v>0</v>
      </c>
    </row>
    <row r="172" s="2" customFormat="1" ht="21.75" customHeight="1">
      <c r="A172" s="38"/>
      <c r="B172" s="39"/>
      <c r="C172" s="227" t="s">
        <v>260</v>
      </c>
      <c r="D172" s="227" t="s">
        <v>158</v>
      </c>
      <c r="E172" s="228" t="s">
        <v>261</v>
      </c>
      <c r="F172" s="229" t="s">
        <v>262</v>
      </c>
      <c r="G172" s="230" t="s">
        <v>180</v>
      </c>
      <c r="H172" s="231">
        <v>232</v>
      </c>
      <c r="I172" s="232"/>
      <c r="J172" s="233">
        <f>ROUND(I172*H172,2)</f>
        <v>0</v>
      </c>
      <c r="K172" s="229" t="s">
        <v>162</v>
      </c>
      <c r="L172" s="44"/>
      <c r="M172" s="234" t="s">
        <v>1</v>
      </c>
      <c r="N172" s="235" t="s">
        <v>39</v>
      </c>
      <c r="O172" s="91"/>
      <c r="P172" s="236">
        <f>O172*H172</f>
        <v>0</v>
      </c>
      <c r="Q172" s="236">
        <v>0.21251999999999999</v>
      </c>
      <c r="R172" s="236">
        <f>Q172*H172</f>
        <v>49.304639999999999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163</v>
      </c>
      <c r="AT172" s="238" t="s">
        <v>158</v>
      </c>
      <c r="AU172" s="238" t="s">
        <v>83</v>
      </c>
      <c r="AY172" s="17" t="s">
        <v>156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81</v>
      </c>
      <c r="BK172" s="239">
        <f>ROUND(I172*H172,2)</f>
        <v>0</v>
      </c>
      <c r="BL172" s="17" t="s">
        <v>163</v>
      </c>
      <c r="BM172" s="238" t="s">
        <v>263</v>
      </c>
    </row>
    <row r="173" s="2" customFormat="1">
      <c r="A173" s="38"/>
      <c r="B173" s="39"/>
      <c r="C173" s="40"/>
      <c r="D173" s="240" t="s">
        <v>165</v>
      </c>
      <c r="E173" s="40"/>
      <c r="F173" s="241" t="s">
        <v>242</v>
      </c>
      <c r="G173" s="40"/>
      <c r="H173" s="40"/>
      <c r="I173" s="242"/>
      <c r="J173" s="40"/>
      <c r="K173" s="40"/>
      <c r="L173" s="44"/>
      <c r="M173" s="243"/>
      <c r="N173" s="244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165</v>
      </c>
      <c r="AU173" s="17" t="s">
        <v>83</v>
      </c>
    </row>
    <row r="174" s="13" customFormat="1">
      <c r="A174" s="13"/>
      <c r="B174" s="245"/>
      <c r="C174" s="246"/>
      <c r="D174" s="240" t="s">
        <v>167</v>
      </c>
      <c r="E174" s="247" t="s">
        <v>1</v>
      </c>
      <c r="F174" s="248" t="s">
        <v>243</v>
      </c>
      <c r="G174" s="246"/>
      <c r="H174" s="249">
        <v>232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167</v>
      </c>
      <c r="AU174" s="255" t="s">
        <v>83</v>
      </c>
      <c r="AV174" s="13" t="s">
        <v>83</v>
      </c>
      <c r="AW174" s="13" t="s">
        <v>31</v>
      </c>
      <c r="AX174" s="13" t="s">
        <v>74</v>
      </c>
      <c r="AY174" s="255" t="s">
        <v>156</v>
      </c>
    </row>
    <row r="175" s="14" customFormat="1">
      <c r="A175" s="14"/>
      <c r="B175" s="256"/>
      <c r="C175" s="257"/>
      <c r="D175" s="240" t="s">
        <v>167</v>
      </c>
      <c r="E175" s="258" t="s">
        <v>1</v>
      </c>
      <c r="F175" s="259" t="s">
        <v>169</v>
      </c>
      <c r="G175" s="257"/>
      <c r="H175" s="260">
        <v>232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6" t="s">
        <v>167</v>
      </c>
      <c r="AU175" s="266" t="s">
        <v>83</v>
      </c>
      <c r="AV175" s="14" t="s">
        <v>163</v>
      </c>
      <c r="AW175" s="14" t="s">
        <v>31</v>
      </c>
      <c r="AX175" s="14" t="s">
        <v>81</v>
      </c>
      <c r="AY175" s="266" t="s">
        <v>156</v>
      </c>
    </row>
    <row r="176" s="2" customFormat="1" ht="37.8" customHeight="1">
      <c r="A176" s="38"/>
      <c r="B176" s="39"/>
      <c r="C176" s="227" t="s">
        <v>264</v>
      </c>
      <c r="D176" s="227" t="s">
        <v>158</v>
      </c>
      <c r="E176" s="228" t="s">
        <v>265</v>
      </c>
      <c r="F176" s="229" t="s">
        <v>266</v>
      </c>
      <c r="G176" s="230" t="s">
        <v>180</v>
      </c>
      <c r="H176" s="231">
        <v>232</v>
      </c>
      <c r="I176" s="232"/>
      <c r="J176" s="233">
        <f>ROUND(I176*H176,2)</f>
        <v>0</v>
      </c>
      <c r="K176" s="229" t="s">
        <v>162</v>
      </c>
      <c r="L176" s="44"/>
      <c r="M176" s="234" t="s">
        <v>1</v>
      </c>
      <c r="N176" s="235" t="s">
        <v>39</v>
      </c>
      <c r="O176" s="91"/>
      <c r="P176" s="236">
        <f>O176*H176</f>
        <v>0</v>
      </c>
      <c r="Q176" s="236">
        <v>0.64293</v>
      </c>
      <c r="R176" s="236">
        <f>Q176*H176</f>
        <v>149.15976000000001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163</v>
      </c>
      <c r="AT176" s="238" t="s">
        <v>158</v>
      </c>
      <c r="AU176" s="238" t="s">
        <v>83</v>
      </c>
      <c r="AY176" s="17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81</v>
      </c>
      <c r="BK176" s="239">
        <f>ROUND(I176*H176,2)</f>
        <v>0</v>
      </c>
      <c r="BL176" s="17" t="s">
        <v>163</v>
      </c>
      <c r="BM176" s="238" t="s">
        <v>267</v>
      </c>
    </row>
    <row r="177" s="2" customFormat="1">
      <c r="A177" s="38"/>
      <c r="B177" s="39"/>
      <c r="C177" s="40"/>
      <c r="D177" s="240" t="s">
        <v>165</v>
      </c>
      <c r="E177" s="40"/>
      <c r="F177" s="241" t="s">
        <v>242</v>
      </c>
      <c r="G177" s="40"/>
      <c r="H177" s="40"/>
      <c r="I177" s="242"/>
      <c r="J177" s="40"/>
      <c r="K177" s="40"/>
      <c r="L177" s="44"/>
      <c r="M177" s="243"/>
      <c r="N177" s="244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165</v>
      </c>
      <c r="AU177" s="17" t="s">
        <v>83</v>
      </c>
    </row>
    <row r="178" s="13" customFormat="1">
      <c r="A178" s="13"/>
      <c r="B178" s="245"/>
      <c r="C178" s="246"/>
      <c r="D178" s="240" t="s">
        <v>167</v>
      </c>
      <c r="E178" s="247" t="s">
        <v>1</v>
      </c>
      <c r="F178" s="248" t="s">
        <v>243</v>
      </c>
      <c r="G178" s="246"/>
      <c r="H178" s="249">
        <v>232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5" t="s">
        <v>167</v>
      </c>
      <c r="AU178" s="255" t="s">
        <v>83</v>
      </c>
      <c r="AV178" s="13" t="s">
        <v>83</v>
      </c>
      <c r="AW178" s="13" t="s">
        <v>31</v>
      </c>
      <c r="AX178" s="13" t="s">
        <v>74</v>
      </c>
      <c r="AY178" s="255" t="s">
        <v>156</v>
      </c>
    </row>
    <row r="179" s="14" customFormat="1">
      <c r="A179" s="14"/>
      <c r="B179" s="256"/>
      <c r="C179" s="257"/>
      <c r="D179" s="240" t="s">
        <v>167</v>
      </c>
      <c r="E179" s="258" t="s">
        <v>1</v>
      </c>
      <c r="F179" s="259" t="s">
        <v>169</v>
      </c>
      <c r="G179" s="257"/>
      <c r="H179" s="260">
        <v>232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6" t="s">
        <v>167</v>
      </c>
      <c r="AU179" s="266" t="s">
        <v>83</v>
      </c>
      <c r="AV179" s="14" t="s">
        <v>163</v>
      </c>
      <c r="AW179" s="14" t="s">
        <v>31</v>
      </c>
      <c r="AX179" s="14" t="s">
        <v>81</v>
      </c>
      <c r="AY179" s="266" t="s">
        <v>156</v>
      </c>
    </row>
    <row r="180" s="2" customFormat="1" ht="44.25" customHeight="1">
      <c r="A180" s="38"/>
      <c r="B180" s="39"/>
      <c r="C180" s="227" t="s">
        <v>268</v>
      </c>
      <c r="D180" s="227" t="s">
        <v>158</v>
      </c>
      <c r="E180" s="228" t="s">
        <v>269</v>
      </c>
      <c r="F180" s="229" t="s">
        <v>270</v>
      </c>
      <c r="G180" s="230" t="s">
        <v>161</v>
      </c>
      <c r="H180" s="231">
        <v>76.5</v>
      </c>
      <c r="I180" s="232"/>
      <c r="J180" s="233">
        <f>ROUND(I180*H180,2)</f>
        <v>0</v>
      </c>
      <c r="K180" s="229" t="s">
        <v>162</v>
      </c>
      <c r="L180" s="44"/>
      <c r="M180" s="234" t="s">
        <v>1</v>
      </c>
      <c r="N180" s="235" t="s">
        <v>39</v>
      </c>
      <c r="O180" s="91"/>
      <c r="P180" s="236">
        <f>O180*H180</f>
        <v>0</v>
      </c>
      <c r="Q180" s="236">
        <v>2.4340799999999998</v>
      </c>
      <c r="R180" s="236">
        <f>Q180*H180</f>
        <v>186.20711999999998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163</v>
      </c>
      <c r="AT180" s="238" t="s">
        <v>158</v>
      </c>
      <c r="AU180" s="238" t="s">
        <v>83</v>
      </c>
      <c r="AY180" s="17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81</v>
      </c>
      <c r="BK180" s="239">
        <f>ROUND(I180*H180,2)</f>
        <v>0</v>
      </c>
      <c r="BL180" s="17" t="s">
        <v>163</v>
      </c>
      <c r="BM180" s="238" t="s">
        <v>271</v>
      </c>
    </row>
    <row r="181" s="13" customFormat="1">
      <c r="A181" s="13"/>
      <c r="B181" s="245"/>
      <c r="C181" s="246"/>
      <c r="D181" s="240" t="s">
        <v>167</v>
      </c>
      <c r="E181" s="247" t="s">
        <v>1</v>
      </c>
      <c r="F181" s="248" t="s">
        <v>272</v>
      </c>
      <c r="G181" s="246"/>
      <c r="H181" s="249">
        <v>76.5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167</v>
      </c>
      <c r="AU181" s="255" t="s">
        <v>83</v>
      </c>
      <c r="AV181" s="13" t="s">
        <v>83</v>
      </c>
      <c r="AW181" s="13" t="s">
        <v>31</v>
      </c>
      <c r="AX181" s="13" t="s">
        <v>74</v>
      </c>
      <c r="AY181" s="255" t="s">
        <v>156</v>
      </c>
    </row>
    <row r="182" s="14" customFormat="1">
      <c r="A182" s="14"/>
      <c r="B182" s="256"/>
      <c r="C182" s="257"/>
      <c r="D182" s="240" t="s">
        <v>167</v>
      </c>
      <c r="E182" s="258" t="s">
        <v>1</v>
      </c>
      <c r="F182" s="259" t="s">
        <v>169</v>
      </c>
      <c r="G182" s="257"/>
      <c r="H182" s="260">
        <v>76.5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167</v>
      </c>
      <c r="AU182" s="266" t="s">
        <v>83</v>
      </c>
      <c r="AV182" s="14" t="s">
        <v>163</v>
      </c>
      <c r="AW182" s="14" t="s">
        <v>31</v>
      </c>
      <c r="AX182" s="14" t="s">
        <v>81</v>
      </c>
      <c r="AY182" s="266" t="s">
        <v>156</v>
      </c>
    </row>
    <row r="183" s="2" customFormat="1" ht="37.8" customHeight="1">
      <c r="A183" s="38"/>
      <c r="B183" s="39"/>
      <c r="C183" s="227" t="s">
        <v>8</v>
      </c>
      <c r="D183" s="227" t="s">
        <v>158</v>
      </c>
      <c r="E183" s="228" t="s">
        <v>273</v>
      </c>
      <c r="F183" s="229" t="s">
        <v>274</v>
      </c>
      <c r="G183" s="230" t="s">
        <v>161</v>
      </c>
      <c r="H183" s="231">
        <v>116</v>
      </c>
      <c r="I183" s="232"/>
      <c r="J183" s="233">
        <f>ROUND(I183*H183,2)</f>
        <v>0</v>
      </c>
      <c r="K183" s="229" t="s">
        <v>162</v>
      </c>
      <c r="L183" s="44"/>
      <c r="M183" s="234" t="s">
        <v>1</v>
      </c>
      <c r="N183" s="235" t="s">
        <v>39</v>
      </c>
      <c r="O183" s="91"/>
      <c r="P183" s="236">
        <f>O183*H183</f>
        <v>0</v>
      </c>
      <c r="Q183" s="236">
        <v>1.9967999999999999</v>
      </c>
      <c r="R183" s="236">
        <f>Q183*H183</f>
        <v>231.62879999999998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163</v>
      </c>
      <c r="AT183" s="238" t="s">
        <v>158</v>
      </c>
      <c r="AU183" s="238" t="s">
        <v>83</v>
      </c>
      <c r="AY183" s="17" t="s">
        <v>156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81</v>
      </c>
      <c r="BK183" s="239">
        <f>ROUND(I183*H183,2)</f>
        <v>0</v>
      </c>
      <c r="BL183" s="17" t="s">
        <v>163</v>
      </c>
      <c r="BM183" s="238" t="s">
        <v>275</v>
      </c>
    </row>
    <row r="184" s="2" customFormat="1">
      <c r="A184" s="38"/>
      <c r="B184" s="39"/>
      <c r="C184" s="40"/>
      <c r="D184" s="240" t="s">
        <v>165</v>
      </c>
      <c r="E184" s="40"/>
      <c r="F184" s="241" t="s">
        <v>276</v>
      </c>
      <c r="G184" s="40"/>
      <c r="H184" s="40"/>
      <c r="I184" s="242"/>
      <c r="J184" s="40"/>
      <c r="K184" s="40"/>
      <c r="L184" s="44"/>
      <c r="M184" s="243"/>
      <c r="N184" s="244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165</v>
      </c>
      <c r="AU184" s="17" t="s">
        <v>83</v>
      </c>
    </row>
    <row r="185" s="13" customFormat="1">
      <c r="A185" s="13"/>
      <c r="B185" s="245"/>
      <c r="C185" s="246"/>
      <c r="D185" s="240" t="s">
        <v>167</v>
      </c>
      <c r="E185" s="247" t="s">
        <v>1</v>
      </c>
      <c r="F185" s="248" t="s">
        <v>277</v>
      </c>
      <c r="G185" s="246"/>
      <c r="H185" s="249">
        <v>116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167</v>
      </c>
      <c r="AU185" s="255" t="s">
        <v>83</v>
      </c>
      <c r="AV185" s="13" t="s">
        <v>83</v>
      </c>
      <c r="AW185" s="13" t="s">
        <v>31</v>
      </c>
      <c r="AX185" s="13" t="s">
        <v>74</v>
      </c>
      <c r="AY185" s="255" t="s">
        <v>156</v>
      </c>
    </row>
    <row r="186" s="14" customFormat="1">
      <c r="A186" s="14"/>
      <c r="B186" s="256"/>
      <c r="C186" s="257"/>
      <c r="D186" s="240" t="s">
        <v>167</v>
      </c>
      <c r="E186" s="258" t="s">
        <v>1</v>
      </c>
      <c r="F186" s="259" t="s">
        <v>169</v>
      </c>
      <c r="G186" s="257"/>
      <c r="H186" s="260">
        <v>116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6" t="s">
        <v>167</v>
      </c>
      <c r="AU186" s="266" t="s">
        <v>83</v>
      </c>
      <c r="AV186" s="14" t="s">
        <v>163</v>
      </c>
      <c r="AW186" s="14" t="s">
        <v>31</v>
      </c>
      <c r="AX186" s="14" t="s">
        <v>81</v>
      </c>
      <c r="AY186" s="266" t="s">
        <v>156</v>
      </c>
    </row>
    <row r="187" s="2" customFormat="1" ht="33" customHeight="1">
      <c r="A187" s="38"/>
      <c r="B187" s="39"/>
      <c r="C187" s="227" t="s">
        <v>278</v>
      </c>
      <c r="D187" s="227" t="s">
        <v>158</v>
      </c>
      <c r="E187" s="228" t="s">
        <v>279</v>
      </c>
      <c r="F187" s="229" t="s">
        <v>280</v>
      </c>
      <c r="G187" s="230" t="s">
        <v>180</v>
      </c>
      <c r="H187" s="231">
        <v>232</v>
      </c>
      <c r="I187" s="232"/>
      <c r="J187" s="233">
        <f>ROUND(I187*H187,2)</f>
        <v>0</v>
      </c>
      <c r="K187" s="229" t="s">
        <v>162</v>
      </c>
      <c r="L187" s="44"/>
      <c r="M187" s="234" t="s">
        <v>1</v>
      </c>
      <c r="N187" s="235" t="s">
        <v>39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163</v>
      </c>
      <c r="AT187" s="238" t="s">
        <v>158</v>
      </c>
      <c r="AU187" s="238" t="s">
        <v>83</v>
      </c>
      <c r="AY187" s="17" t="s">
        <v>156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81</v>
      </c>
      <c r="BK187" s="239">
        <f>ROUND(I187*H187,2)</f>
        <v>0</v>
      </c>
      <c r="BL187" s="17" t="s">
        <v>163</v>
      </c>
      <c r="BM187" s="238" t="s">
        <v>281</v>
      </c>
    </row>
    <row r="188" s="2" customFormat="1">
      <c r="A188" s="38"/>
      <c r="B188" s="39"/>
      <c r="C188" s="40"/>
      <c r="D188" s="240" t="s">
        <v>165</v>
      </c>
      <c r="E188" s="40"/>
      <c r="F188" s="241" t="s">
        <v>242</v>
      </c>
      <c r="G188" s="40"/>
      <c r="H188" s="40"/>
      <c r="I188" s="242"/>
      <c r="J188" s="40"/>
      <c r="K188" s="40"/>
      <c r="L188" s="44"/>
      <c r="M188" s="243"/>
      <c r="N188" s="244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165</v>
      </c>
      <c r="AU188" s="17" t="s">
        <v>83</v>
      </c>
    </row>
    <row r="189" s="13" customFormat="1">
      <c r="A189" s="13"/>
      <c r="B189" s="245"/>
      <c r="C189" s="246"/>
      <c r="D189" s="240" t="s">
        <v>167</v>
      </c>
      <c r="E189" s="247" t="s">
        <v>1</v>
      </c>
      <c r="F189" s="248" t="s">
        <v>243</v>
      </c>
      <c r="G189" s="246"/>
      <c r="H189" s="249">
        <v>232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167</v>
      </c>
      <c r="AU189" s="255" t="s">
        <v>83</v>
      </c>
      <c r="AV189" s="13" t="s">
        <v>83</v>
      </c>
      <c r="AW189" s="13" t="s">
        <v>31</v>
      </c>
      <c r="AX189" s="13" t="s">
        <v>74</v>
      </c>
      <c r="AY189" s="255" t="s">
        <v>156</v>
      </c>
    </row>
    <row r="190" s="14" customFormat="1">
      <c r="A190" s="14"/>
      <c r="B190" s="256"/>
      <c r="C190" s="257"/>
      <c r="D190" s="240" t="s">
        <v>167</v>
      </c>
      <c r="E190" s="258" t="s">
        <v>1</v>
      </c>
      <c r="F190" s="259" t="s">
        <v>169</v>
      </c>
      <c r="G190" s="257"/>
      <c r="H190" s="260">
        <v>232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167</v>
      </c>
      <c r="AU190" s="266" t="s">
        <v>83</v>
      </c>
      <c r="AV190" s="14" t="s">
        <v>163</v>
      </c>
      <c r="AW190" s="14" t="s">
        <v>31</v>
      </c>
      <c r="AX190" s="14" t="s">
        <v>81</v>
      </c>
      <c r="AY190" s="266" t="s">
        <v>156</v>
      </c>
    </row>
    <row r="191" s="2" customFormat="1" ht="24.15" customHeight="1">
      <c r="A191" s="38"/>
      <c r="B191" s="39"/>
      <c r="C191" s="227" t="s">
        <v>282</v>
      </c>
      <c r="D191" s="227" t="s">
        <v>158</v>
      </c>
      <c r="E191" s="228" t="s">
        <v>283</v>
      </c>
      <c r="F191" s="229" t="s">
        <v>284</v>
      </c>
      <c r="G191" s="230" t="s">
        <v>161</v>
      </c>
      <c r="H191" s="231">
        <v>34.799999999999997</v>
      </c>
      <c r="I191" s="232"/>
      <c r="J191" s="233">
        <f>ROUND(I191*H191,2)</f>
        <v>0</v>
      </c>
      <c r="K191" s="229" t="s">
        <v>162</v>
      </c>
      <c r="L191" s="44"/>
      <c r="M191" s="234" t="s">
        <v>1</v>
      </c>
      <c r="N191" s="235" t="s">
        <v>39</v>
      </c>
      <c r="O191" s="91"/>
      <c r="P191" s="236">
        <f>O191*H191</f>
        <v>0</v>
      </c>
      <c r="Q191" s="236">
        <v>2.5897399999999999</v>
      </c>
      <c r="R191" s="236">
        <f>Q191*H191</f>
        <v>90.122951999999984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163</v>
      </c>
      <c r="AT191" s="238" t="s">
        <v>158</v>
      </c>
      <c r="AU191" s="238" t="s">
        <v>83</v>
      </c>
      <c r="AY191" s="17" t="s">
        <v>156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7" t="s">
        <v>81</v>
      </c>
      <c r="BK191" s="239">
        <f>ROUND(I191*H191,2)</f>
        <v>0</v>
      </c>
      <c r="BL191" s="17" t="s">
        <v>163</v>
      </c>
      <c r="BM191" s="238" t="s">
        <v>285</v>
      </c>
    </row>
    <row r="192" s="2" customFormat="1">
      <c r="A192" s="38"/>
      <c r="B192" s="39"/>
      <c r="C192" s="40"/>
      <c r="D192" s="240" t="s">
        <v>165</v>
      </c>
      <c r="E192" s="40"/>
      <c r="F192" s="241" t="s">
        <v>286</v>
      </c>
      <c r="G192" s="40"/>
      <c r="H192" s="40"/>
      <c r="I192" s="242"/>
      <c r="J192" s="40"/>
      <c r="K192" s="40"/>
      <c r="L192" s="44"/>
      <c r="M192" s="243"/>
      <c r="N192" s="244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165</v>
      </c>
      <c r="AU192" s="17" t="s">
        <v>83</v>
      </c>
    </row>
    <row r="193" s="13" customFormat="1">
      <c r="A193" s="13"/>
      <c r="B193" s="245"/>
      <c r="C193" s="246"/>
      <c r="D193" s="240" t="s">
        <v>167</v>
      </c>
      <c r="E193" s="247" t="s">
        <v>1</v>
      </c>
      <c r="F193" s="248" t="s">
        <v>287</v>
      </c>
      <c r="G193" s="246"/>
      <c r="H193" s="249">
        <v>34.799999999999997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167</v>
      </c>
      <c r="AU193" s="255" t="s">
        <v>83</v>
      </c>
      <c r="AV193" s="13" t="s">
        <v>83</v>
      </c>
      <c r="AW193" s="13" t="s">
        <v>31</v>
      </c>
      <c r="AX193" s="13" t="s">
        <v>74</v>
      </c>
      <c r="AY193" s="255" t="s">
        <v>156</v>
      </c>
    </row>
    <row r="194" s="14" customFormat="1">
      <c r="A194" s="14"/>
      <c r="B194" s="256"/>
      <c r="C194" s="257"/>
      <c r="D194" s="240" t="s">
        <v>167</v>
      </c>
      <c r="E194" s="258" t="s">
        <v>1</v>
      </c>
      <c r="F194" s="259" t="s">
        <v>169</v>
      </c>
      <c r="G194" s="257"/>
      <c r="H194" s="260">
        <v>34.799999999999997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167</v>
      </c>
      <c r="AU194" s="266" t="s">
        <v>83</v>
      </c>
      <c r="AV194" s="14" t="s">
        <v>163</v>
      </c>
      <c r="AW194" s="14" t="s">
        <v>31</v>
      </c>
      <c r="AX194" s="14" t="s">
        <v>81</v>
      </c>
      <c r="AY194" s="266" t="s">
        <v>156</v>
      </c>
    </row>
    <row r="195" s="12" customFormat="1" ht="22.8" customHeight="1">
      <c r="A195" s="12"/>
      <c r="B195" s="211"/>
      <c r="C195" s="212"/>
      <c r="D195" s="213" t="s">
        <v>73</v>
      </c>
      <c r="E195" s="225" t="s">
        <v>245</v>
      </c>
      <c r="F195" s="225" t="s">
        <v>288</v>
      </c>
      <c r="G195" s="212"/>
      <c r="H195" s="212"/>
      <c r="I195" s="215"/>
      <c r="J195" s="226">
        <f>BK195</f>
        <v>0</v>
      </c>
      <c r="K195" s="212"/>
      <c r="L195" s="217"/>
      <c r="M195" s="218"/>
      <c r="N195" s="219"/>
      <c r="O195" s="219"/>
      <c r="P195" s="220">
        <f>SUM(P196:P206)</f>
        <v>0</v>
      </c>
      <c r="Q195" s="219"/>
      <c r="R195" s="220">
        <f>SUM(R196:R206)</f>
        <v>0.38780249999999999</v>
      </c>
      <c r="S195" s="219"/>
      <c r="T195" s="221">
        <f>SUM(T196:T206)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2" t="s">
        <v>81</v>
      </c>
      <c r="AT195" s="223" t="s">
        <v>73</v>
      </c>
      <c r="AU195" s="223" t="s">
        <v>81</v>
      </c>
      <c r="AY195" s="222" t="s">
        <v>156</v>
      </c>
      <c r="BK195" s="224">
        <f>SUM(BK196:BK206)</f>
        <v>0</v>
      </c>
    </row>
    <row r="196" s="2" customFormat="1" ht="24.15" customHeight="1">
      <c r="A196" s="38"/>
      <c r="B196" s="39"/>
      <c r="C196" s="227" t="s">
        <v>289</v>
      </c>
      <c r="D196" s="227" t="s">
        <v>158</v>
      </c>
      <c r="E196" s="228" t="s">
        <v>290</v>
      </c>
      <c r="F196" s="229" t="s">
        <v>291</v>
      </c>
      <c r="G196" s="230" t="s">
        <v>292</v>
      </c>
      <c r="H196" s="231">
        <v>14.5</v>
      </c>
      <c r="I196" s="232"/>
      <c r="J196" s="233">
        <f>ROUND(I196*H196,2)</f>
        <v>0</v>
      </c>
      <c r="K196" s="229" t="s">
        <v>162</v>
      </c>
      <c r="L196" s="44"/>
      <c r="M196" s="234" t="s">
        <v>1</v>
      </c>
      <c r="N196" s="235" t="s">
        <v>39</v>
      </c>
      <c r="O196" s="91"/>
      <c r="P196" s="236">
        <f>O196*H196</f>
        <v>0</v>
      </c>
      <c r="Q196" s="236">
        <v>0.0235</v>
      </c>
      <c r="R196" s="236">
        <f>Q196*H196</f>
        <v>0.34075</v>
      </c>
      <c r="S196" s="236">
        <v>0</v>
      </c>
      <c r="T196" s="23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163</v>
      </c>
      <c r="AT196" s="238" t="s">
        <v>158</v>
      </c>
      <c r="AU196" s="238" t="s">
        <v>83</v>
      </c>
      <c r="AY196" s="17" t="s">
        <v>156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81</v>
      </c>
      <c r="BK196" s="239">
        <f>ROUND(I196*H196,2)</f>
        <v>0</v>
      </c>
      <c r="BL196" s="17" t="s">
        <v>163</v>
      </c>
      <c r="BM196" s="238" t="s">
        <v>293</v>
      </c>
    </row>
    <row r="197" s="13" customFormat="1">
      <c r="A197" s="13"/>
      <c r="B197" s="245"/>
      <c r="C197" s="246"/>
      <c r="D197" s="240" t="s">
        <v>167</v>
      </c>
      <c r="E197" s="247" t="s">
        <v>1</v>
      </c>
      <c r="F197" s="248" t="s">
        <v>294</v>
      </c>
      <c r="G197" s="246"/>
      <c r="H197" s="249">
        <v>14.5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167</v>
      </c>
      <c r="AU197" s="255" t="s">
        <v>83</v>
      </c>
      <c r="AV197" s="13" t="s">
        <v>83</v>
      </c>
      <c r="AW197" s="13" t="s">
        <v>31</v>
      </c>
      <c r="AX197" s="13" t="s">
        <v>74</v>
      </c>
      <c r="AY197" s="255" t="s">
        <v>156</v>
      </c>
    </row>
    <row r="198" s="14" customFormat="1">
      <c r="A198" s="14"/>
      <c r="B198" s="256"/>
      <c r="C198" s="257"/>
      <c r="D198" s="240" t="s">
        <v>167</v>
      </c>
      <c r="E198" s="258" t="s">
        <v>1</v>
      </c>
      <c r="F198" s="259" t="s">
        <v>169</v>
      </c>
      <c r="G198" s="257"/>
      <c r="H198" s="260">
        <v>14.5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167</v>
      </c>
      <c r="AU198" s="266" t="s">
        <v>83</v>
      </c>
      <c r="AV198" s="14" t="s">
        <v>163</v>
      </c>
      <c r="AW198" s="14" t="s">
        <v>31</v>
      </c>
      <c r="AX198" s="14" t="s">
        <v>81</v>
      </c>
      <c r="AY198" s="266" t="s">
        <v>156</v>
      </c>
    </row>
    <row r="199" s="2" customFormat="1" ht="21.75" customHeight="1">
      <c r="A199" s="38"/>
      <c r="B199" s="39"/>
      <c r="C199" s="267" t="s">
        <v>295</v>
      </c>
      <c r="D199" s="267" t="s">
        <v>185</v>
      </c>
      <c r="E199" s="268" t="s">
        <v>296</v>
      </c>
      <c r="F199" s="269" t="s">
        <v>297</v>
      </c>
      <c r="G199" s="270" t="s">
        <v>292</v>
      </c>
      <c r="H199" s="271">
        <v>14.5</v>
      </c>
      <c r="I199" s="272"/>
      <c r="J199" s="273">
        <f>ROUND(I199*H199,2)</f>
        <v>0</v>
      </c>
      <c r="K199" s="269" t="s">
        <v>162</v>
      </c>
      <c r="L199" s="274"/>
      <c r="M199" s="275" t="s">
        <v>1</v>
      </c>
      <c r="N199" s="276" t="s">
        <v>39</v>
      </c>
      <c r="O199" s="91"/>
      <c r="P199" s="236">
        <f>O199*H199</f>
        <v>0</v>
      </c>
      <c r="Q199" s="236">
        <v>0.00189</v>
      </c>
      <c r="R199" s="236">
        <f>Q199*H199</f>
        <v>0.027404999999999999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189</v>
      </c>
      <c r="AT199" s="238" t="s">
        <v>185</v>
      </c>
      <c r="AU199" s="238" t="s">
        <v>83</v>
      </c>
      <c r="AY199" s="17" t="s">
        <v>156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7" t="s">
        <v>81</v>
      </c>
      <c r="BK199" s="239">
        <f>ROUND(I199*H199,2)</f>
        <v>0</v>
      </c>
      <c r="BL199" s="17" t="s">
        <v>163</v>
      </c>
      <c r="BM199" s="238" t="s">
        <v>298</v>
      </c>
    </row>
    <row r="200" s="2" customFormat="1" ht="33" customHeight="1">
      <c r="A200" s="38"/>
      <c r="B200" s="39"/>
      <c r="C200" s="227" t="s">
        <v>299</v>
      </c>
      <c r="D200" s="227" t="s">
        <v>158</v>
      </c>
      <c r="E200" s="228" t="s">
        <v>300</v>
      </c>
      <c r="F200" s="229" t="s">
        <v>301</v>
      </c>
      <c r="G200" s="230" t="s">
        <v>292</v>
      </c>
      <c r="H200" s="231">
        <v>14.5</v>
      </c>
      <c r="I200" s="232"/>
      <c r="J200" s="233">
        <f>ROUND(I200*H200,2)</f>
        <v>0</v>
      </c>
      <c r="K200" s="229" t="s">
        <v>162</v>
      </c>
      <c r="L200" s="44"/>
      <c r="M200" s="234" t="s">
        <v>1</v>
      </c>
      <c r="N200" s="235" t="s">
        <v>39</v>
      </c>
      <c r="O200" s="91"/>
      <c r="P200" s="236">
        <f>O200*H200</f>
        <v>0</v>
      </c>
      <c r="Q200" s="236">
        <v>0.00017000000000000001</v>
      </c>
      <c r="R200" s="236">
        <f>Q200*H200</f>
        <v>0.0024650000000000002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163</v>
      </c>
      <c r="AT200" s="238" t="s">
        <v>158</v>
      </c>
      <c r="AU200" s="238" t="s">
        <v>83</v>
      </c>
      <c r="AY200" s="17" t="s">
        <v>156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81</v>
      </c>
      <c r="BK200" s="239">
        <f>ROUND(I200*H200,2)</f>
        <v>0</v>
      </c>
      <c r="BL200" s="17" t="s">
        <v>163</v>
      </c>
      <c r="BM200" s="238" t="s">
        <v>302</v>
      </c>
    </row>
    <row r="201" s="13" customFormat="1">
      <c r="A201" s="13"/>
      <c r="B201" s="245"/>
      <c r="C201" s="246"/>
      <c r="D201" s="240" t="s">
        <v>167</v>
      </c>
      <c r="E201" s="247" t="s">
        <v>1</v>
      </c>
      <c r="F201" s="248" t="s">
        <v>294</v>
      </c>
      <c r="G201" s="246"/>
      <c r="H201" s="249">
        <v>14.5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167</v>
      </c>
      <c r="AU201" s="255" t="s">
        <v>83</v>
      </c>
      <c r="AV201" s="13" t="s">
        <v>83</v>
      </c>
      <c r="AW201" s="13" t="s">
        <v>31</v>
      </c>
      <c r="AX201" s="13" t="s">
        <v>74</v>
      </c>
      <c r="AY201" s="255" t="s">
        <v>156</v>
      </c>
    </row>
    <row r="202" s="14" customFormat="1">
      <c r="A202" s="14"/>
      <c r="B202" s="256"/>
      <c r="C202" s="257"/>
      <c r="D202" s="240" t="s">
        <v>167</v>
      </c>
      <c r="E202" s="258" t="s">
        <v>1</v>
      </c>
      <c r="F202" s="259" t="s">
        <v>169</v>
      </c>
      <c r="G202" s="257"/>
      <c r="H202" s="260">
        <v>14.5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6" t="s">
        <v>167</v>
      </c>
      <c r="AU202" s="266" t="s">
        <v>83</v>
      </c>
      <c r="AV202" s="14" t="s">
        <v>163</v>
      </c>
      <c r="AW202" s="14" t="s">
        <v>31</v>
      </c>
      <c r="AX202" s="14" t="s">
        <v>81</v>
      </c>
      <c r="AY202" s="266" t="s">
        <v>156</v>
      </c>
    </row>
    <row r="203" s="2" customFormat="1" ht="44.25" customHeight="1">
      <c r="A203" s="38"/>
      <c r="B203" s="39"/>
      <c r="C203" s="227" t="s">
        <v>7</v>
      </c>
      <c r="D203" s="227" t="s">
        <v>158</v>
      </c>
      <c r="E203" s="228" t="s">
        <v>303</v>
      </c>
      <c r="F203" s="229" t="s">
        <v>304</v>
      </c>
      <c r="G203" s="230" t="s">
        <v>180</v>
      </c>
      <c r="H203" s="231">
        <v>10.875</v>
      </c>
      <c r="I203" s="232"/>
      <c r="J203" s="233">
        <f>ROUND(I203*H203,2)</f>
        <v>0</v>
      </c>
      <c r="K203" s="229" t="s">
        <v>162</v>
      </c>
      <c r="L203" s="44"/>
      <c r="M203" s="234" t="s">
        <v>1</v>
      </c>
      <c r="N203" s="235" t="s">
        <v>39</v>
      </c>
      <c r="O203" s="91"/>
      <c r="P203" s="236">
        <f>O203*H203</f>
        <v>0</v>
      </c>
      <c r="Q203" s="236">
        <v>0.00158</v>
      </c>
      <c r="R203" s="236">
        <f>Q203*H203</f>
        <v>0.0171825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163</v>
      </c>
      <c r="AT203" s="238" t="s">
        <v>158</v>
      </c>
      <c r="AU203" s="238" t="s">
        <v>83</v>
      </c>
      <c r="AY203" s="17" t="s">
        <v>156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81</v>
      </c>
      <c r="BK203" s="239">
        <f>ROUND(I203*H203,2)</f>
        <v>0</v>
      </c>
      <c r="BL203" s="17" t="s">
        <v>163</v>
      </c>
      <c r="BM203" s="238" t="s">
        <v>305</v>
      </c>
    </row>
    <row r="204" s="2" customFormat="1">
      <c r="A204" s="38"/>
      <c r="B204" s="39"/>
      <c r="C204" s="40"/>
      <c r="D204" s="240" t="s">
        <v>165</v>
      </c>
      <c r="E204" s="40"/>
      <c r="F204" s="241" t="s">
        <v>306</v>
      </c>
      <c r="G204" s="40"/>
      <c r="H204" s="40"/>
      <c r="I204" s="242"/>
      <c r="J204" s="40"/>
      <c r="K204" s="40"/>
      <c r="L204" s="44"/>
      <c r="M204" s="243"/>
      <c r="N204" s="244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165</v>
      </c>
      <c r="AU204" s="17" t="s">
        <v>83</v>
      </c>
    </row>
    <row r="205" s="13" customFormat="1">
      <c r="A205" s="13"/>
      <c r="B205" s="245"/>
      <c r="C205" s="246"/>
      <c r="D205" s="240" t="s">
        <v>167</v>
      </c>
      <c r="E205" s="247" t="s">
        <v>1</v>
      </c>
      <c r="F205" s="248" t="s">
        <v>307</v>
      </c>
      <c r="G205" s="246"/>
      <c r="H205" s="249">
        <v>10.875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167</v>
      </c>
      <c r="AU205" s="255" t="s">
        <v>83</v>
      </c>
      <c r="AV205" s="13" t="s">
        <v>83</v>
      </c>
      <c r="AW205" s="13" t="s">
        <v>31</v>
      </c>
      <c r="AX205" s="13" t="s">
        <v>74</v>
      </c>
      <c r="AY205" s="255" t="s">
        <v>156</v>
      </c>
    </row>
    <row r="206" s="14" customFormat="1">
      <c r="A206" s="14"/>
      <c r="B206" s="256"/>
      <c r="C206" s="257"/>
      <c r="D206" s="240" t="s">
        <v>167</v>
      </c>
      <c r="E206" s="258" t="s">
        <v>1</v>
      </c>
      <c r="F206" s="259" t="s">
        <v>169</v>
      </c>
      <c r="G206" s="257"/>
      <c r="H206" s="260">
        <v>10.875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167</v>
      </c>
      <c r="AU206" s="266" t="s">
        <v>83</v>
      </c>
      <c r="AV206" s="14" t="s">
        <v>163</v>
      </c>
      <c r="AW206" s="14" t="s">
        <v>31</v>
      </c>
      <c r="AX206" s="14" t="s">
        <v>81</v>
      </c>
      <c r="AY206" s="266" t="s">
        <v>156</v>
      </c>
    </row>
    <row r="207" s="12" customFormat="1" ht="22.8" customHeight="1">
      <c r="A207" s="12"/>
      <c r="B207" s="211"/>
      <c r="C207" s="212"/>
      <c r="D207" s="213" t="s">
        <v>73</v>
      </c>
      <c r="E207" s="225" t="s">
        <v>196</v>
      </c>
      <c r="F207" s="225" t="s">
        <v>197</v>
      </c>
      <c r="G207" s="212"/>
      <c r="H207" s="212"/>
      <c r="I207" s="215"/>
      <c r="J207" s="226">
        <f>BK207</f>
        <v>0</v>
      </c>
      <c r="K207" s="212"/>
      <c r="L207" s="217"/>
      <c r="M207" s="218"/>
      <c r="N207" s="219"/>
      <c r="O207" s="219"/>
      <c r="P207" s="220">
        <f>P208</f>
        <v>0</v>
      </c>
      <c r="Q207" s="219"/>
      <c r="R207" s="220">
        <f>R208</f>
        <v>0</v>
      </c>
      <c r="S207" s="219"/>
      <c r="T207" s="221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2" t="s">
        <v>81</v>
      </c>
      <c r="AT207" s="223" t="s">
        <v>73</v>
      </c>
      <c r="AU207" s="223" t="s">
        <v>81</v>
      </c>
      <c r="AY207" s="222" t="s">
        <v>156</v>
      </c>
      <c r="BK207" s="224">
        <f>BK208</f>
        <v>0</v>
      </c>
    </row>
    <row r="208" s="2" customFormat="1" ht="33" customHeight="1">
      <c r="A208" s="38"/>
      <c r="B208" s="39"/>
      <c r="C208" s="227" t="s">
        <v>308</v>
      </c>
      <c r="D208" s="227" t="s">
        <v>158</v>
      </c>
      <c r="E208" s="228" t="s">
        <v>199</v>
      </c>
      <c r="F208" s="229" t="s">
        <v>200</v>
      </c>
      <c r="G208" s="230" t="s">
        <v>201</v>
      </c>
      <c r="H208" s="231">
        <v>841.88800000000003</v>
      </c>
      <c r="I208" s="232"/>
      <c r="J208" s="233">
        <f>ROUND(I208*H208,2)</f>
        <v>0</v>
      </c>
      <c r="K208" s="229" t="s">
        <v>162</v>
      </c>
      <c r="L208" s="44"/>
      <c r="M208" s="277" t="s">
        <v>1</v>
      </c>
      <c r="N208" s="278" t="s">
        <v>39</v>
      </c>
      <c r="O208" s="279"/>
      <c r="P208" s="280">
        <f>O208*H208</f>
        <v>0</v>
      </c>
      <c r="Q208" s="280">
        <v>0</v>
      </c>
      <c r="R208" s="280">
        <f>Q208*H208</f>
        <v>0</v>
      </c>
      <c r="S208" s="280">
        <v>0</v>
      </c>
      <c r="T208" s="28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163</v>
      </c>
      <c r="AT208" s="238" t="s">
        <v>158</v>
      </c>
      <c r="AU208" s="238" t="s">
        <v>83</v>
      </c>
      <c r="AY208" s="17" t="s">
        <v>156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81</v>
      </c>
      <c r="BK208" s="239">
        <f>ROUND(I208*H208,2)</f>
        <v>0</v>
      </c>
      <c r="BL208" s="17" t="s">
        <v>163</v>
      </c>
      <c r="BM208" s="238" t="s">
        <v>309</v>
      </c>
    </row>
    <row r="209" s="2" customFormat="1" ht="6.96" customHeight="1">
      <c r="A209" s="38"/>
      <c r="B209" s="66"/>
      <c r="C209" s="67"/>
      <c r="D209" s="67"/>
      <c r="E209" s="67"/>
      <c r="F209" s="67"/>
      <c r="G209" s="67"/>
      <c r="H209" s="67"/>
      <c r="I209" s="67"/>
      <c r="J209" s="67"/>
      <c r="K209" s="67"/>
      <c r="L209" s="44"/>
      <c r="M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</sheetData>
  <sheetProtection sheet="1" autoFilter="0" formatColumns="0" formatRows="0" objects="1" scenarios="1" spinCount="100000" saltValue="hRI8f0ndi5zrbwN+tZqIE7MgvKFic/993ldTeS9lhsIPZlEqPjDwfeDPQ1DTZEgNL4SpzocZuxuaBdpWcG9BNw==" hashValue="LGhKMyFlRoDA8AyFHMzkMP++AOTOMMInQT6HJFDqwodxPanUTVPEDJFC7ZH4j1EWDR+JlL8ivHGKCiBdW4BdCg==" algorithmName="SHA-512" password="CC35"/>
  <autoFilter ref="C125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 s="1" customFormat="1" ht="12" customHeight="1">
      <c r="B8" s="20"/>
      <c r="D8" s="151" t="s">
        <v>129</v>
      </c>
      <c r="L8" s="20"/>
    </row>
    <row r="9" s="2" customFormat="1" ht="16.5" customHeight="1">
      <c r="A9" s="38"/>
      <c r="B9" s="44"/>
      <c r="C9" s="38"/>
      <c r="D9" s="38"/>
      <c r="E9" s="152" t="s">
        <v>130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1" t="s">
        <v>131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3" t="s">
        <v>310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16. 2. 2023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1" t="s">
        <v>32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1" t="s">
        <v>33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0" t="s">
        <v>34</v>
      </c>
      <c r="E32" s="38"/>
      <c r="F32" s="38"/>
      <c r="G32" s="38"/>
      <c r="H32" s="38"/>
      <c r="I32" s="38"/>
      <c r="J32" s="161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2" t="s">
        <v>36</v>
      </c>
      <c r="G34" s="38"/>
      <c r="H34" s="38"/>
      <c r="I34" s="162" t="s">
        <v>35</v>
      </c>
      <c r="J34" s="162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3" t="s">
        <v>38</v>
      </c>
      <c r="E35" s="151" t="s">
        <v>39</v>
      </c>
      <c r="F35" s="164">
        <f>ROUND((SUM(BE125:BE137)),  2)</f>
        <v>0</v>
      </c>
      <c r="G35" s="38"/>
      <c r="H35" s="38"/>
      <c r="I35" s="165">
        <v>0.20999999999999999</v>
      </c>
      <c r="J35" s="164">
        <f>ROUND(((SUM(BE125:BE137))*I35),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1" t="s">
        <v>40</v>
      </c>
      <c r="F36" s="164">
        <f>ROUND((SUM(BF125:BF137)),  2)</f>
        <v>0</v>
      </c>
      <c r="G36" s="38"/>
      <c r="H36" s="38"/>
      <c r="I36" s="165">
        <v>0.14999999999999999</v>
      </c>
      <c r="J36" s="164">
        <f>ROUND(((SUM(BF125:BF137))*I36),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1" t="s">
        <v>41</v>
      </c>
      <c r="F37" s="164">
        <f>ROUND((SUM(BG125:BG137)),  2)</f>
        <v>0</v>
      </c>
      <c r="G37" s="38"/>
      <c r="H37" s="38"/>
      <c r="I37" s="165">
        <v>0.20999999999999999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1" t="s">
        <v>42</v>
      </c>
      <c r="F38" s="164">
        <f>ROUND((SUM(BH125:BH137)),  2)</f>
        <v>0</v>
      </c>
      <c r="G38" s="38"/>
      <c r="H38" s="38"/>
      <c r="I38" s="165">
        <v>0.14999999999999999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43</v>
      </c>
      <c r="F39" s="164">
        <f>ROUND((SUM(BI125:BI137)),  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4" t="s">
        <v>130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VON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20</v>
      </c>
      <c r="D91" s="40"/>
      <c r="E91" s="40"/>
      <c r="F91" s="27" t="str">
        <f>F14</f>
        <v>Domašov</v>
      </c>
      <c r="G91" s="40"/>
      <c r="H91" s="40"/>
      <c r="I91" s="32" t="s">
        <v>22</v>
      </c>
      <c r="J91" s="79" t="str">
        <f>IF(J14="","",J14)</f>
        <v>16. 2. 2023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="9" customFormat="1" ht="24.96" customHeight="1">
      <c r="A99" s="9"/>
      <c r="B99" s="189"/>
      <c r="C99" s="190"/>
      <c r="D99" s="191" t="s">
        <v>311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5"/>
      <c r="C100" s="133"/>
      <c r="D100" s="196" t="s">
        <v>312</v>
      </c>
      <c r="E100" s="197"/>
      <c r="F100" s="197"/>
      <c r="G100" s="197"/>
      <c r="H100" s="197"/>
      <c r="I100" s="197"/>
      <c r="J100" s="198">
        <f>J127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3"/>
      <c r="D101" s="196" t="s">
        <v>313</v>
      </c>
      <c r="E101" s="197"/>
      <c r="F101" s="197"/>
      <c r="G101" s="197"/>
      <c r="H101" s="197"/>
      <c r="I101" s="197"/>
      <c r="J101" s="198">
        <f>J130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33"/>
      <c r="D102" s="196" t="s">
        <v>314</v>
      </c>
      <c r="E102" s="197"/>
      <c r="F102" s="197"/>
      <c r="G102" s="197"/>
      <c r="H102" s="197"/>
      <c r="I102" s="197"/>
      <c r="J102" s="198">
        <f>J132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315</v>
      </c>
      <c r="E103" s="197"/>
      <c r="F103" s="197"/>
      <c r="G103" s="197"/>
      <c r="H103" s="197"/>
      <c r="I103" s="197"/>
      <c r="J103" s="198">
        <f>J135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141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4" t="str">
        <f>E7</f>
        <v>Úprava Bělé km 23,900 – 24,735 DHM Č. 00029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129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4" t="s">
        <v>130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131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E11</f>
        <v>VON - vedlejší a ostatní náklady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>Domašov</v>
      </c>
      <c r="G119" s="40"/>
      <c r="H119" s="40"/>
      <c r="I119" s="32" t="s">
        <v>22</v>
      </c>
      <c r="J119" s="79" t="str">
        <f>IF(J14="","",J14)</f>
        <v>16. 2. 2023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E17</f>
        <v xml:space="preserve"> </v>
      </c>
      <c r="G121" s="40"/>
      <c r="H121" s="40"/>
      <c r="I121" s="32" t="s">
        <v>30</v>
      </c>
      <c r="J121" s="36" t="str">
        <f>E23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32" t="s">
        <v>32</v>
      </c>
      <c r="J122" s="36" t="str">
        <f>E26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200"/>
      <c r="B124" s="201"/>
      <c r="C124" s="202" t="s">
        <v>142</v>
      </c>
      <c r="D124" s="203" t="s">
        <v>59</v>
      </c>
      <c r="E124" s="203" t="s">
        <v>55</v>
      </c>
      <c r="F124" s="203" t="s">
        <v>56</v>
      </c>
      <c r="G124" s="203" t="s">
        <v>143</v>
      </c>
      <c r="H124" s="203" t="s">
        <v>144</v>
      </c>
      <c r="I124" s="203" t="s">
        <v>145</v>
      </c>
      <c r="J124" s="203" t="s">
        <v>135</v>
      </c>
      <c r="K124" s="204" t="s">
        <v>146</v>
      </c>
      <c r="L124" s="205"/>
      <c r="M124" s="100" t="s">
        <v>1</v>
      </c>
      <c r="N124" s="101" t="s">
        <v>38</v>
      </c>
      <c r="O124" s="101" t="s">
        <v>147</v>
      </c>
      <c r="P124" s="101" t="s">
        <v>148</v>
      </c>
      <c r="Q124" s="101" t="s">
        <v>149</v>
      </c>
      <c r="R124" s="101" t="s">
        <v>150</v>
      </c>
      <c r="S124" s="101" t="s">
        <v>151</v>
      </c>
      <c r="T124" s="102" t="s">
        <v>152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="2" customFormat="1" ht="22.8" customHeight="1">
      <c r="A125" s="38"/>
      <c r="B125" s="39"/>
      <c r="C125" s="107" t="s">
        <v>153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</f>
        <v>0</v>
      </c>
      <c r="Q125" s="104"/>
      <c r="R125" s="208">
        <f>R126</f>
        <v>0</v>
      </c>
      <c r="S125" s="104"/>
      <c r="T125" s="209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73</v>
      </c>
      <c r="AU125" s="17" t="s">
        <v>137</v>
      </c>
      <c r="BK125" s="210">
        <f>BK126</f>
        <v>0</v>
      </c>
    </row>
    <row r="126" s="12" customFormat="1" ht="25.92" customHeight="1">
      <c r="A126" s="12"/>
      <c r="B126" s="211"/>
      <c r="C126" s="212"/>
      <c r="D126" s="213" t="s">
        <v>73</v>
      </c>
      <c r="E126" s="214" t="s">
        <v>316</v>
      </c>
      <c r="F126" s="214" t="s">
        <v>317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P127+P130+P132+P135</f>
        <v>0</v>
      </c>
      <c r="Q126" s="219"/>
      <c r="R126" s="220">
        <f>R127+R130+R132+R135</f>
        <v>0</v>
      </c>
      <c r="S126" s="219"/>
      <c r="T126" s="221">
        <f>T127+T130+T132+T135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177</v>
      </c>
      <c r="AT126" s="223" t="s">
        <v>73</v>
      </c>
      <c r="AU126" s="223" t="s">
        <v>74</v>
      </c>
      <c r="AY126" s="222" t="s">
        <v>156</v>
      </c>
      <c r="BK126" s="224">
        <f>BK127+BK130+BK132+BK135</f>
        <v>0</v>
      </c>
    </row>
    <row r="127" s="12" customFormat="1" ht="22.8" customHeight="1">
      <c r="A127" s="12"/>
      <c r="B127" s="211"/>
      <c r="C127" s="212"/>
      <c r="D127" s="213" t="s">
        <v>73</v>
      </c>
      <c r="E127" s="225" t="s">
        <v>318</v>
      </c>
      <c r="F127" s="225" t="s">
        <v>319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SUM(P128:P129)</f>
        <v>0</v>
      </c>
      <c r="Q127" s="219"/>
      <c r="R127" s="220">
        <f>SUM(R128:R129)</f>
        <v>0</v>
      </c>
      <c r="S127" s="219"/>
      <c r="T127" s="22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177</v>
      </c>
      <c r="AT127" s="223" t="s">
        <v>73</v>
      </c>
      <c r="AU127" s="223" t="s">
        <v>81</v>
      </c>
      <c r="AY127" s="222" t="s">
        <v>156</v>
      </c>
      <c r="BK127" s="224">
        <f>SUM(BK128:BK129)</f>
        <v>0</v>
      </c>
    </row>
    <row r="128" s="2" customFormat="1" ht="16.5" customHeight="1">
      <c r="A128" s="38"/>
      <c r="B128" s="39"/>
      <c r="C128" s="227" t="s">
        <v>81</v>
      </c>
      <c r="D128" s="227" t="s">
        <v>158</v>
      </c>
      <c r="E128" s="228" t="s">
        <v>320</v>
      </c>
      <c r="F128" s="229" t="s">
        <v>321</v>
      </c>
      <c r="G128" s="230" t="s">
        <v>322</v>
      </c>
      <c r="H128" s="231">
        <v>1</v>
      </c>
      <c r="I128" s="232"/>
      <c r="J128" s="233">
        <f>ROUND(I128*H128,2)</f>
        <v>0</v>
      </c>
      <c r="K128" s="229" t="s">
        <v>162</v>
      </c>
      <c r="L128" s="44"/>
      <c r="M128" s="234" t="s">
        <v>1</v>
      </c>
      <c r="N128" s="235" t="s">
        <v>39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323</v>
      </c>
      <c r="AT128" s="238" t="s">
        <v>158</v>
      </c>
      <c r="AU128" s="238" t="s">
        <v>83</v>
      </c>
      <c r="AY128" s="17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81</v>
      </c>
      <c r="BK128" s="239">
        <f>ROUND(I128*H128,2)</f>
        <v>0</v>
      </c>
      <c r="BL128" s="17" t="s">
        <v>323</v>
      </c>
      <c r="BM128" s="238" t="s">
        <v>324</v>
      </c>
    </row>
    <row r="129" s="2" customFormat="1" ht="16.5" customHeight="1">
      <c r="A129" s="38"/>
      <c r="B129" s="39"/>
      <c r="C129" s="227" t="s">
        <v>83</v>
      </c>
      <c r="D129" s="227" t="s">
        <v>158</v>
      </c>
      <c r="E129" s="228" t="s">
        <v>325</v>
      </c>
      <c r="F129" s="229" t="s">
        <v>326</v>
      </c>
      <c r="G129" s="230" t="s">
        <v>322</v>
      </c>
      <c r="H129" s="231">
        <v>1</v>
      </c>
      <c r="I129" s="232"/>
      <c r="J129" s="233">
        <f>ROUND(I129*H129,2)</f>
        <v>0</v>
      </c>
      <c r="K129" s="229" t="s">
        <v>162</v>
      </c>
      <c r="L129" s="44"/>
      <c r="M129" s="234" t="s">
        <v>1</v>
      </c>
      <c r="N129" s="235" t="s">
        <v>39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323</v>
      </c>
      <c r="AT129" s="238" t="s">
        <v>158</v>
      </c>
      <c r="AU129" s="238" t="s">
        <v>83</v>
      </c>
      <c r="AY129" s="17" t="s">
        <v>156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81</v>
      </c>
      <c r="BK129" s="239">
        <f>ROUND(I129*H129,2)</f>
        <v>0</v>
      </c>
      <c r="BL129" s="17" t="s">
        <v>323</v>
      </c>
      <c r="BM129" s="238" t="s">
        <v>327</v>
      </c>
    </row>
    <row r="130" s="12" customFormat="1" ht="22.8" customHeight="1">
      <c r="A130" s="12"/>
      <c r="B130" s="211"/>
      <c r="C130" s="212"/>
      <c r="D130" s="213" t="s">
        <v>73</v>
      </c>
      <c r="E130" s="225" t="s">
        <v>328</v>
      </c>
      <c r="F130" s="225" t="s">
        <v>329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P131</f>
        <v>0</v>
      </c>
      <c r="Q130" s="219"/>
      <c r="R130" s="220">
        <f>R131</f>
        <v>0</v>
      </c>
      <c r="S130" s="219"/>
      <c r="T130" s="22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177</v>
      </c>
      <c r="AT130" s="223" t="s">
        <v>73</v>
      </c>
      <c r="AU130" s="223" t="s">
        <v>81</v>
      </c>
      <c r="AY130" s="222" t="s">
        <v>156</v>
      </c>
      <c r="BK130" s="224">
        <f>BK131</f>
        <v>0</v>
      </c>
    </row>
    <row r="131" s="2" customFormat="1" ht="16.5" customHeight="1">
      <c r="A131" s="38"/>
      <c r="B131" s="39"/>
      <c r="C131" s="227" t="s">
        <v>102</v>
      </c>
      <c r="D131" s="227" t="s">
        <v>158</v>
      </c>
      <c r="E131" s="228" t="s">
        <v>330</v>
      </c>
      <c r="F131" s="229" t="s">
        <v>331</v>
      </c>
      <c r="G131" s="230" t="s">
        <v>322</v>
      </c>
      <c r="H131" s="231">
        <v>1</v>
      </c>
      <c r="I131" s="232"/>
      <c r="J131" s="233">
        <f>ROUND(I131*H131,2)</f>
        <v>0</v>
      </c>
      <c r="K131" s="229" t="s">
        <v>162</v>
      </c>
      <c r="L131" s="44"/>
      <c r="M131" s="234" t="s">
        <v>1</v>
      </c>
      <c r="N131" s="235" t="s">
        <v>39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323</v>
      </c>
      <c r="AT131" s="238" t="s">
        <v>158</v>
      </c>
      <c r="AU131" s="238" t="s">
        <v>83</v>
      </c>
      <c r="AY131" s="17" t="s">
        <v>156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81</v>
      </c>
      <c r="BK131" s="239">
        <f>ROUND(I131*H131,2)</f>
        <v>0</v>
      </c>
      <c r="BL131" s="17" t="s">
        <v>323</v>
      </c>
      <c r="BM131" s="238" t="s">
        <v>332</v>
      </c>
    </row>
    <row r="132" s="12" customFormat="1" ht="22.8" customHeight="1">
      <c r="A132" s="12"/>
      <c r="B132" s="211"/>
      <c r="C132" s="212"/>
      <c r="D132" s="213" t="s">
        <v>73</v>
      </c>
      <c r="E132" s="225" t="s">
        <v>333</v>
      </c>
      <c r="F132" s="225" t="s">
        <v>334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SUM(P133:P134)</f>
        <v>0</v>
      </c>
      <c r="Q132" s="219"/>
      <c r="R132" s="220">
        <f>SUM(R133:R134)</f>
        <v>0</v>
      </c>
      <c r="S132" s="219"/>
      <c r="T132" s="22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177</v>
      </c>
      <c r="AT132" s="223" t="s">
        <v>73</v>
      </c>
      <c r="AU132" s="223" t="s">
        <v>81</v>
      </c>
      <c r="AY132" s="222" t="s">
        <v>156</v>
      </c>
      <c r="BK132" s="224">
        <f>SUM(BK133:BK134)</f>
        <v>0</v>
      </c>
    </row>
    <row r="133" s="2" customFormat="1" ht="16.5" customHeight="1">
      <c r="A133" s="38"/>
      <c r="B133" s="39"/>
      <c r="C133" s="227" t="s">
        <v>163</v>
      </c>
      <c r="D133" s="227" t="s">
        <v>158</v>
      </c>
      <c r="E133" s="228" t="s">
        <v>335</v>
      </c>
      <c r="F133" s="229" t="s">
        <v>334</v>
      </c>
      <c r="G133" s="230" t="s">
        <v>322</v>
      </c>
      <c r="H133" s="231">
        <v>1</v>
      </c>
      <c r="I133" s="232"/>
      <c r="J133" s="233">
        <f>ROUND(I133*H133,2)</f>
        <v>0</v>
      </c>
      <c r="K133" s="229" t="s">
        <v>162</v>
      </c>
      <c r="L133" s="44"/>
      <c r="M133" s="234" t="s">
        <v>1</v>
      </c>
      <c r="N133" s="235" t="s">
        <v>39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323</v>
      </c>
      <c r="AT133" s="238" t="s">
        <v>158</v>
      </c>
      <c r="AU133" s="238" t="s">
        <v>83</v>
      </c>
      <c r="AY133" s="17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81</v>
      </c>
      <c r="BK133" s="239">
        <f>ROUND(I133*H133,2)</f>
        <v>0</v>
      </c>
      <c r="BL133" s="17" t="s">
        <v>323</v>
      </c>
      <c r="BM133" s="238" t="s">
        <v>336</v>
      </c>
    </row>
    <row r="134" s="2" customFormat="1">
      <c r="A134" s="38"/>
      <c r="B134" s="39"/>
      <c r="C134" s="40"/>
      <c r="D134" s="240" t="s">
        <v>165</v>
      </c>
      <c r="E134" s="40"/>
      <c r="F134" s="241" t="s">
        <v>337</v>
      </c>
      <c r="G134" s="40"/>
      <c r="H134" s="40"/>
      <c r="I134" s="242"/>
      <c r="J134" s="40"/>
      <c r="K134" s="40"/>
      <c r="L134" s="44"/>
      <c r="M134" s="243"/>
      <c r="N134" s="24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83</v>
      </c>
    </row>
    <row r="135" s="12" customFormat="1" ht="22.8" customHeight="1">
      <c r="A135" s="12"/>
      <c r="B135" s="211"/>
      <c r="C135" s="212"/>
      <c r="D135" s="213" t="s">
        <v>73</v>
      </c>
      <c r="E135" s="225" t="s">
        <v>338</v>
      </c>
      <c r="F135" s="225" t="s">
        <v>339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SUM(P136:P137)</f>
        <v>0</v>
      </c>
      <c r="Q135" s="219"/>
      <c r="R135" s="220">
        <f>SUM(R136:R137)</f>
        <v>0</v>
      </c>
      <c r="S135" s="219"/>
      <c r="T135" s="221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177</v>
      </c>
      <c r="AT135" s="223" t="s">
        <v>73</v>
      </c>
      <c r="AU135" s="223" t="s">
        <v>81</v>
      </c>
      <c r="AY135" s="222" t="s">
        <v>156</v>
      </c>
      <c r="BK135" s="224">
        <f>SUM(BK136:BK137)</f>
        <v>0</v>
      </c>
    </row>
    <row r="136" s="2" customFormat="1" ht="16.5" customHeight="1">
      <c r="A136" s="38"/>
      <c r="B136" s="39"/>
      <c r="C136" s="227" t="s">
        <v>177</v>
      </c>
      <c r="D136" s="227" t="s">
        <v>158</v>
      </c>
      <c r="E136" s="228" t="s">
        <v>340</v>
      </c>
      <c r="F136" s="229" t="s">
        <v>339</v>
      </c>
      <c r="G136" s="230" t="s">
        <v>322</v>
      </c>
      <c r="H136" s="231">
        <v>1</v>
      </c>
      <c r="I136" s="232"/>
      <c r="J136" s="233">
        <f>ROUND(I136*H136,2)</f>
        <v>0</v>
      </c>
      <c r="K136" s="229" t="s">
        <v>162</v>
      </c>
      <c r="L136" s="44"/>
      <c r="M136" s="234" t="s">
        <v>1</v>
      </c>
      <c r="N136" s="235" t="s">
        <v>39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323</v>
      </c>
      <c r="AT136" s="238" t="s">
        <v>158</v>
      </c>
      <c r="AU136" s="238" t="s">
        <v>83</v>
      </c>
      <c r="AY136" s="17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81</v>
      </c>
      <c r="BK136" s="239">
        <f>ROUND(I136*H136,2)</f>
        <v>0</v>
      </c>
      <c r="BL136" s="17" t="s">
        <v>323</v>
      </c>
      <c r="BM136" s="238" t="s">
        <v>341</v>
      </c>
    </row>
    <row r="137" s="2" customFormat="1">
      <c r="A137" s="38"/>
      <c r="B137" s="39"/>
      <c r="C137" s="40"/>
      <c r="D137" s="240" t="s">
        <v>165</v>
      </c>
      <c r="E137" s="40"/>
      <c r="F137" s="241" t="s">
        <v>342</v>
      </c>
      <c r="G137" s="40"/>
      <c r="H137" s="40"/>
      <c r="I137" s="242"/>
      <c r="J137" s="40"/>
      <c r="K137" s="40"/>
      <c r="L137" s="44"/>
      <c r="M137" s="282"/>
      <c r="N137" s="283"/>
      <c r="O137" s="279"/>
      <c r="P137" s="279"/>
      <c r="Q137" s="279"/>
      <c r="R137" s="279"/>
      <c r="S137" s="279"/>
      <c r="T137" s="284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165</v>
      </c>
      <c r="AU137" s="17" t="s">
        <v>83</v>
      </c>
    </row>
    <row r="138" s="2" customFormat="1" ht="6.96" customHeight="1">
      <c r="A138" s="38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sheet="1" autoFilter="0" formatColumns="0" formatRows="0" objects="1" scenarios="1" spinCount="100000" saltValue="upslDXE9t3v9tsMiiJ4mPxDyFNWBDK9GmXumdM84j/APQx0TuHE4Q+6kjWmnrwHVi+8lrcTcle/SPMUE54FH4Q==" hashValue="OBNIgaoYImR33Pj5882CRaD1bCTV6dElT+VpEcJmTVt9dV5W+JwXmHK55QIeV+joZTBqQ4JGbaVjg1s4d7+qrw==" algorithmName="SHA-512" password="CC35"/>
  <autoFilter ref="C124:K1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344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346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ROUND(J132,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ROUND((SUM(BE132:BE245)),  2)</f>
        <v>0</v>
      </c>
      <c r="G37" s="38"/>
      <c r="H37" s="38"/>
      <c r="I37" s="165">
        <v>0.20999999999999999</v>
      </c>
      <c r="J37" s="164">
        <f>ROUND(((SUM(BE132:BE245))*I37),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ROUND((SUM(BF132:BF245)),  2)</f>
        <v>0</v>
      </c>
      <c r="G38" s="38"/>
      <c r="H38" s="38"/>
      <c r="I38" s="165">
        <v>0.14999999999999999</v>
      </c>
      <c r="J38" s="164">
        <f>ROUND(((SUM(BF132:BF245))*I38),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ROUND((SUM(BG132:BG245)),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ROUND((SUM(BH132:BH245)),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ROUND((SUM(BI132:BI245)),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344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SO-01.01 - žlab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J132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J133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139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347</v>
      </c>
      <c r="E103" s="197"/>
      <c r="F103" s="197"/>
      <c r="G103" s="197"/>
      <c r="H103" s="197"/>
      <c r="I103" s="197"/>
      <c r="J103" s="198">
        <f>J169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204</v>
      </c>
      <c r="E104" s="197"/>
      <c r="F104" s="197"/>
      <c r="G104" s="197"/>
      <c r="H104" s="197"/>
      <c r="I104" s="197"/>
      <c r="J104" s="198">
        <f>J182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3"/>
      <c r="D105" s="196" t="s">
        <v>205</v>
      </c>
      <c r="E105" s="197"/>
      <c r="F105" s="197"/>
      <c r="G105" s="197"/>
      <c r="H105" s="197"/>
      <c r="I105" s="197"/>
      <c r="J105" s="198">
        <f>J187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33"/>
      <c r="D106" s="196" t="s">
        <v>140</v>
      </c>
      <c r="E106" s="197"/>
      <c r="F106" s="197"/>
      <c r="G106" s="197"/>
      <c r="H106" s="197"/>
      <c r="I106" s="197"/>
      <c r="J106" s="198">
        <f>J197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9"/>
      <c r="C107" s="190"/>
      <c r="D107" s="191" t="s">
        <v>348</v>
      </c>
      <c r="E107" s="192"/>
      <c r="F107" s="192"/>
      <c r="G107" s="192"/>
      <c r="H107" s="192"/>
      <c r="I107" s="192"/>
      <c r="J107" s="193">
        <f>J199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5"/>
      <c r="C108" s="133"/>
      <c r="D108" s="196" t="s">
        <v>349</v>
      </c>
      <c r="E108" s="197"/>
      <c r="F108" s="197"/>
      <c r="G108" s="197"/>
      <c r="H108" s="197"/>
      <c r="I108" s="197"/>
      <c r="J108" s="198">
        <f>J200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141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184" t="str">
        <f>E7</f>
        <v>Úprava Bělé km 23,900 – 24,735 DHM Č. 00029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" customFormat="1" ht="12" customHeight="1">
      <c r="B119" s="21"/>
      <c r="C119" s="32" t="s">
        <v>129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="1" customFormat="1" ht="16.5" customHeight="1">
      <c r="B120" s="21"/>
      <c r="C120" s="22"/>
      <c r="D120" s="22"/>
      <c r="E120" s="184" t="s">
        <v>343</v>
      </c>
      <c r="F120" s="22"/>
      <c r="G120" s="22"/>
      <c r="H120" s="22"/>
      <c r="I120" s="22"/>
      <c r="J120" s="22"/>
      <c r="K120" s="22"/>
      <c r="L120" s="20"/>
    </row>
    <row r="121" s="1" customFormat="1" ht="12" customHeight="1">
      <c r="B121" s="21"/>
      <c r="C121" s="32" t="s">
        <v>131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="2" customFormat="1" ht="16.5" customHeight="1">
      <c r="A122" s="38"/>
      <c r="B122" s="39"/>
      <c r="C122" s="40"/>
      <c r="D122" s="40"/>
      <c r="E122" s="285" t="s">
        <v>344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345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40"/>
      <c r="D124" s="40"/>
      <c r="E124" s="76" t="str">
        <f>E13</f>
        <v>SO-01.01 - žlab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2" customHeight="1">
      <c r="A126" s="38"/>
      <c r="B126" s="39"/>
      <c r="C126" s="32" t="s">
        <v>20</v>
      </c>
      <c r="D126" s="40"/>
      <c r="E126" s="40"/>
      <c r="F126" s="27" t="str">
        <f>F16</f>
        <v>Domašov</v>
      </c>
      <c r="G126" s="40"/>
      <c r="H126" s="40"/>
      <c r="I126" s="32" t="s">
        <v>22</v>
      </c>
      <c r="J126" s="79" t="str">
        <f>IF(J16="","",J16)</f>
        <v>16. 2. 2023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24</v>
      </c>
      <c r="D128" s="40"/>
      <c r="E128" s="40"/>
      <c r="F128" s="27" t="str">
        <f>E19</f>
        <v xml:space="preserve"> </v>
      </c>
      <c r="G128" s="40"/>
      <c r="H128" s="40"/>
      <c r="I128" s="32" t="s">
        <v>30</v>
      </c>
      <c r="J128" s="36" t="str">
        <f>E25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5.15" customHeight="1">
      <c r="A129" s="38"/>
      <c r="B129" s="39"/>
      <c r="C129" s="32" t="s">
        <v>28</v>
      </c>
      <c r="D129" s="40"/>
      <c r="E129" s="40"/>
      <c r="F129" s="27" t="str">
        <f>IF(E22="","",E22)</f>
        <v>Vyplň údaj</v>
      </c>
      <c r="G129" s="40"/>
      <c r="H129" s="40"/>
      <c r="I129" s="32" t="s">
        <v>32</v>
      </c>
      <c r="J129" s="36" t="str">
        <f>E28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0.32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11" customFormat="1" ht="29.28" customHeight="1">
      <c r="A131" s="200"/>
      <c r="B131" s="201"/>
      <c r="C131" s="202" t="s">
        <v>142</v>
      </c>
      <c r="D131" s="203" t="s">
        <v>59</v>
      </c>
      <c r="E131" s="203" t="s">
        <v>55</v>
      </c>
      <c r="F131" s="203" t="s">
        <v>56</v>
      </c>
      <c r="G131" s="203" t="s">
        <v>143</v>
      </c>
      <c r="H131" s="203" t="s">
        <v>144</v>
      </c>
      <c r="I131" s="203" t="s">
        <v>145</v>
      </c>
      <c r="J131" s="203" t="s">
        <v>135</v>
      </c>
      <c r="K131" s="204" t="s">
        <v>146</v>
      </c>
      <c r="L131" s="205"/>
      <c r="M131" s="100" t="s">
        <v>1</v>
      </c>
      <c r="N131" s="101" t="s">
        <v>38</v>
      </c>
      <c r="O131" s="101" t="s">
        <v>147</v>
      </c>
      <c r="P131" s="101" t="s">
        <v>148</v>
      </c>
      <c r="Q131" s="101" t="s">
        <v>149</v>
      </c>
      <c r="R131" s="101" t="s">
        <v>150</v>
      </c>
      <c r="S131" s="101" t="s">
        <v>151</v>
      </c>
      <c r="T131" s="102" t="s">
        <v>152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="2" customFormat="1" ht="22.8" customHeight="1">
      <c r="A132" s="38"/>
      <c r="B132" s="39"/>
      <c r="C132" s="107" t="s">
        <v>153</v>
      </c>
      <c r="D132" s="40"/>
      <c r="E132" s="40"/>
      <c r="F132" s="40"/>
      <c r="G132" s="40"/>
      <c r="H132" s="40"/>
      <c r="I132" s="40"/>
      <c r="J132" s="206">
        <f>BK132</f>
        <v>0</v>
      </c>
      <c r="K132" s="40"/>
      <c r="L132" s="44"/>
      <c r="M132" s="103"/>
      <c r="N132" s="207"/>
      <c r="O132" s="104"/>
      <c r="P132" s="208">
        <f>P133+P199</f>
        <v>0</v>
      </c>
      <c r="Q132" s="104"/>
      <c r="R132" s="208">
        <f>R133+R199</f>
        <v>25.486844599999998</v>
      </c>
      <c r="S132" s="104"/>
      <c r="T132" s="209">
        <f>T133+T199</f>
        <v>5.9399999999999995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137</v>
      </c>
      <c r="BK132" s="210">
        <f>BK133+BK199</f>
        <v>0</v>
      </c>
    </row>
    <row r="133" s="12" customFormat="1" ht="25.92" customHeight="1">
      <c r="A133" s="12"/>
      <c r="B133" s="211"/>
      <c r="C133" s="212"/>
      <c r="D133" s="213" t="s">
        <v>73</v>
      </c>
      <c r="E133" s="214" t="s">
        <v>154</v>
      </c>
      <c r="F133" s="214" t="s">
        <v>155</v>
      </c>
      <c r="G133" s="212"/>
      <c r="H133" s="212"/>
      <c r="I133" s="215"/>
      <c r="J133" s="216">
        <f>BK133</f>
        <v>0</v>
      </c>
      <c r="K133" s="212"/>
      <c r="L133" s="217"/>
      <c r="M133" s="218"/>
      <c r="N133" s="219"/>
      <c r="O133" s="219"/>
      <c r="P133" s="220">
        <f>P134+P169+P182+P187+P197</f>
        <v>0</v>
      </c>
      <c r="Q133" s="219"/>
      <c r="R133" s="220">
        <f>R134+R169+R182+R187+R197</f>
        <v>20.044994599999999</v>
      </c>
      <c r="S133" s="219"/>
      <c r="T133" s="221">
        <f>T134+T169+T182+T187+T197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81</v>
      </c>
      <c r="AT133" s="223" t="s">
        <v>73</v>
      </c>
      <c r="AU133" s="223" t="s">
        <v>74</v>
      </c>
      <c r="AY133" s="222" t="s">
        <v>156</v>
      </c>
      <c r="BK133" s="224">
        <f>BK134+BK169+BK182+BK187+BK197</f>
        <v>0</v>
      </c>
    </row>
    <row r="134" s="12" customFormat="1" ht="22.8" customHeight="1">
      <c r="A134" s="12"/>
      <c r="B134" s="211"/>
      <c r="C134" s="212"/>
      <c r="D134" s="213" t="s">
        <v>73</v>
      </c>
      <c r="E134" s="225" t="s">
        <v>81</v>
      </c>
      <c r="F134" s="225" t="s">
        <v>157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SUM(P135:P168)</f>
        <v>0</v>
      </c>
      <c r="Q134" s="219"/>
      <c r="R134" s="220">
        <f>SUM(R135:R168)</f>
        <v>19.826000000000001</v>
      </c>
      <c r="S134" s="219"/>
      <c r="T134" s="221">
        <f>SUM(T135:T168)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81</v>
      </c>
      <c r="AT134" s="223" t="s">
        <v>73</v>
      </c>
      <c r="AU134" s="223" t="s">
        <v>81</v>
      </c>
      <c r="AY134" s="222" t="s">
        <v>156</v>
      </c>
      <c r="BK134" s="224">
        <f>SUM(BK135:BK168)</f>
        <v>0</v>
      </c>
    </row>
    <row r="135" s="2" customFormat="1" ht="24.15" customHeight="1">
      <c r="A135" s="38"/>
      <c r="B135" s="39"/>
      <c r="C135" s="227" t="s">
        <v>81</v>
      </c>
      <c r="D135" s="227" t="s">
        <v>158</v>
      </c>
      <c r="E135" s="228" t="s">
        <v>211</v>
      </c>
      <c r="F135" s="229" t="s">
        <v>212</v>
      </c>
      <c r="G135" s="230" t="s">
        <v>213</v>
      </c>
      <c r="H135" s="231">
        <v>400</v>
      </c>
      <c r="I135" s="232"/>
      <c r="J135" s="233">
        <f>ROUND(I135*H135,2)</f>
        <v>0</v>
      </c>
      <c r="K135" s="229" t="s">
        <v>162</v>
      </c>
      <c r="L135" s="44"/>
      <c r="M135" s="234" t="s">
        <v>1</v>
      </c>
      <c r="N135" s="235" t="s">
        <v>39</v>
      </c>
      <c r="O135" s="91"/>
      <c r="P135" s="236">
        <f>O135*H135</f>
        <v>0</v>
      </c>
      <c r="Q135" s="236">
        <v>3.0000000000000001E-05</v>
      </c>
      <c r="R135" s="236">
        <f>Q135*H135</f>
        <v>0.012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163</v>
      </c>
      <c r="AT135" s="238" t="s">
        <v>158</v>
      </c>
      <c r="AU135" s="238" t="s">
        <v>83</v>
      </c>
      <c r="AY135" s="17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81</v>
      </c>
      <c r="BK135" s="239">
        <f>ROUND(I135*H135,2)</f>
        <v>0</v>
      </c>
      <c r="BL135" s="17" t="s">
        <v>163</v>
      </c>
      <c r="BM135" s="238" t="s">
        <v>350</v>
      </c>
    </row>
    <row r="136" s="15" customFormat="1">
      <c r="A136" s="15"/>
      <c r="B136" s="286"/>
      <c r="C136" s="287"/>
      <c r="D136" s="240" t="s">
        <v>167</v>
      </c>
      <c r="E136" s="288" t="s">
        <v>1</v>
      </c>
      <c r="F136" s="289" t="s">
        <v>351</v>
      </c>
      <c r="G136" s="287"/>
      <c r="H136" s="288" t="s">
        <v>1</v>
      </c>
      <c r="I136" s="290"/>
      <c r="J136" s="287"/>
      <c r="K136" s="287"/>
      <c r="L136" s="291"/>
      <c r="M136" s="292"/>
      <c r="N136" s="293"/>
      <c r="O136" s="293"/>
      <c r="P136" s="293"/>
      <c r="Q136" s="293"/>
      <c r="R136" s="293"/>
      <c r="S136" s="293"/>
      <c r="T136" s="29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5" t="s">
        <v>167</v>
      </c>
      <c r="AU136" s="295" t="s">
        <v>83</v>
      </c>
      <c r="AV136" s="15" t="s">
        <v>81</v>
      </c>
      <c r="AW136" s="15" t="s">
        <v>31</v>
      </c>
      <c r="AX136" s="15" t="s">
        <v>74</v>
      </c>
      <c r="AY136" s="295" t="s">
        <v>156</v>
      </c>
    </row>
    <row r="137" s="15" customFormat="1">
      <c r="A137" s="15"/>
      <c r="B137" s="286"/>
      <c r="C137" s="287"/>
      <c r="D137" s="240" t="s">
        <v>167</v>
      </c>
      <c r="E137" s="288" t="s">
        <v>1</v>
      </c>
      <c r="F137" s="289" t="s">
        <v>352</v>
      </c>
      <c r="G137" s="287"/>
      <c r="H137" s="288" t="s">
        <v>1</v>
      </c>
      <c r="I137" s="290"/>
      <c r="J137" s="287"/>
      <c r="K137" s="287"/>
      <c r="L137" s="291"/>
      <c r="M137" s="292"/>
      <c r="N137" s="293"/>
      <c r="O137" s="293"/>
      <c r="P137" s="293"/>
      <c r="Q137" s="293"/>
      <c r="R137" s="293"/>
      <c r="S137" s="293"/>
      <c r="T137" s="29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5" t="s">
        <v>167</v>
      </c>
      <c r="AU137" s="295" t="s">
        <v>83</v>
      </c>
      <c r="AV137" s="15" t="s">
        <v>81</v>
      </c>
      <c r="AW137" s="15" t="s">
        <v>31</v>
      </c>
      <c r="AX137" s="15" t="s">
        <v>74</v>
      </c>
      <c r="AY137" s="295" t="s">
        <v>156</v>
      </c>
    </row>
    <row r="138" s="13" customFormat="1">
      <c r="A138" s="13"/>
      <c r="B138" s="245"/>
      <c r="C138" s="246"/>
      <c r="D138" s="240" t="s">
        <v>167</v>
      </c>
      <c r="E138" s="247" t="s">
        <v>1</v>
      </c>
      <c r="F138" s="248" t="s">
        <v>353</v>
      </c>
      <c r="G138" s="246"/>
      <c r="H138" s="249">
        <v>400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167</v>
      </c>
      <c r="AU138" s="255" t="s">
        <v>83</v>
      </c>
      <c r="AV138" s="13" t="s">
        <v>83</v>
      </c>
      <c r="AW138" s="13" t="s">
        <v>31</v>
      </c>
      <c r="AX138" s="13" t="s">
        <v>81</v>
      </c>
      <c r="AY138" s="255" t="s">
        <v>156</v>
      </c>
    </row>
    <row r="139" s="2" customFormat="1" ht="37.8" customHeight="1">
      <c r="A139" s="38"/>
      <c r="B139" s="39"/>
      <c r="C139" s="227" t="s">
        <v>83</v>
      </c>
      <c r="D139" s="227" t="s">
        <v>158</v>
      </c>
      <c r="E139" s="228" t="s">
        <v>217</v>
      </c>
      <c r="F139" s="229" t="s">
        <v>218</v>
      </c>
      <c r="G139" s="230" t="s">
        <v>219</v>
      </c>
      <c r="H139" s="231">
        <v>40</v>
      </c>
      <c r="I139" s="232"/>
      <c r="J139" s="233">
        <f>ROUND(I139*H139,2)</f>
        <v>0</v>
      </c>
      <c r="K139" s="229" t="s">
        <v>162</v>
      </c>
      <c r="L139" s="44"/>
      <c r="M139" s="234" t="s">
        <v>1</v>
      </c>
      <c r="N139" s="235" t="s">
        <v>39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163</v>
      </c>
      <c r="AT139" s="238" t="s">
        <v>158</v>
      </c>
      <c r="AU139" s="238" t="s">
        <v>83</v>
      </c>
      <c r="AY139" s="17" t="s">
        <v>156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81</v>
      </c>
      <c r="BK139" s="239">
        <f>ROUND(I139*H139,2)</f>
        <v>0</v>
      </c>
      <c r="BL139" s="17" t="s">
        <v>163</v>
      </c>
      <c r="BM139" s="238" t="s">
        <v>354</v>
      </c>
    </row>
    <row r="140" s="13" customFormat="1">
      <c r="A140" s="13"/>
      <c r="B140" s="245"/>
      <c r="C140" s="246"/>
      <c r="D140" s="240" t="s">
        <v>167</v>
      </c>
      <c r="E140" s="247" t="s">
        <v>1</v>
      </c>
      <c r="F140" s="248" t="s">
        <v>355</v>
      </c>
      <c r="G140" s="246"/>
      <c r="H140" s="249">
        <v>40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167</v>
      </c>
      <c r="AU140" s="255" t="s">
        <v>83</v>
      </c>
      <c r="AV140" s="13" t="s">
        <v>83</v>
      </c>
      <c r="AW140" s="13" t="s">
        <v>31</v>
      </c>
      <c r="AX140" s="13" t="s">
        <v>81</v>
      </c>
      <c r="AY140" s="255" t="s">
        <v>156</v>
      </c>
    </row>
    <row r="141" s="2" customFormat="1" ht="44.25" customHeight="1">
      <c r="A141" s="38"/>
      <c r="B141" s="39"/>
      <c r="C141" s="227" t="s">
        <v>102</v>
      </c>
      <c r="D141" s="227" t="s">
        <v>158</v>
      </c>
      <c r="E141" s="228" t="s">
        <v>356</v>
      </c>
      <c r="F141" s="229" t="s">
        <v>357</v>
      </c>
      <c r="G141" s="230" t="s">
        <v>161</v>
      </c>
      <c r="H141" s="231">
        <v>33.305</v>
      </c>
      <c r="I141" s="232"/>
      <c r="J141" s="233">
        <f>ROUND(I141*H141,2)</f>
        <v>0</v>
      </c>
      <c r="K141" s="229" t="s">
        <v>162</v>
      </c>
      <c r="L141" s="44"/>
      <c r="M141" s="234" t="s">
        <v>1</v>
      </c>
      <c r="N141" s="235" t="s">
        <v>39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163</v>
      </c>
      <c r="AT141" s="238" t="s">
        <v>158</v>
      </c>
      <c r="AU141" s="238" t="s">
        <v>83</v>
      </c>
      <c r="AY141" s="17" t="s">
        <v>156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81</v>
      </c>
      <c r="BK141" s="239">
        <f>ROUND(I141*H141,2)</f>
        <v>0</v>
      </c>
      <c r="BL141" s="17" t="s">
        <v>163</v>
      </c>
      <c r="BM141" s="238" t="s">
        <v>358</v>
      </c>
    </row>
    <row r="142" s="2" customFormat="1">
      <c r="A142" s="38"/>
      <c r="B142" s="39"/>
      <c r="C142" s="40"/>
      <c r="D142" s="240" t="s">
        <v>165</v>
      </c>
      <c r="E142" s="40"/>
      <c r="F142" s="241" t="s">
        <v>359</v>
      </c>
      <c r="G142" s="40"/>
      <c r="H142" s="40"/>
      <c r="I142" s="242"/>
      <c r="J142" s="40"/>
      <c r="K142" s="40"/>
      <c r="L142" s="44"/>
      <c r="M142" s="243"/>
      <c r="N142" s="244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165</v>
      </c>
      <c r="AU142" s="17" t="s">
        <v>83</v>
      </c>
    </row>
    <row r="143" s="15" customFormat="1">
      <c r="A143" s="15"/>
      <c r="B143" s="286"/>
      <c r="C143" s="287"/>
      <c r="D143" s="240" t="s">
        <v>167</v>
      </c>
      <c r="E143" s="288" t="s">
        <v>1</v>
      </c>
      <c r="F143" s="289" t="s">
        <v>360</v>
      </c>
      <c r="G143" s="287"/>
      <c r="H143" s="288" t="s">
        <v>1</v>
      </c>
      <c r="I143" s="290"/>
      <c r="J143" s="287"/>
      <c r="K143" s="287"/>
      <c r="L143" s="291"/>
      <c r="M143" s="292"/>
      <c r="N143" s="293"/>
      <c r="O143" s="293"/>
      <c r="P143" s="293"/>
      <c r="Q143" s="293"/>
      <c r="R143" s="293"/>
      <c r="S143" s="293"/>
      <c r="T143" s="29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5" t="s">
        <v>167</v>
      </c>
      <c r="AU143" s="295" t="s">
        <v>83</v>
      </c>
      <c r="AV143" s="15" t="s">
        <v>81</v>
      </c>
      <c r="AW143" s="15" t="s">
        <v>31</v>
      </c>
      <c r="AX143" s="15" t="s">
        <v>74</v>
      </c>
      <c r="AY143" s="295" t="s">
        <v>156</v>
      </c>
    </row>
    <row r="144" s="15" customFormat="1">
      <c r="A144" s="15"/>
      <c r="B144" s="286"/>
      <c r="C144" s="287"/>
      <c r="D144" s="240" t="s">
        <v>167</v>
      </c>
      <c r="E144" s="288" t="s">
        <v>1</v>
      </c>
      <c r="F144" s="289" t="s">
        <v>361</v>
      </c>
      <c r="G144" s="287"/>
      <c r="H144" s="288" t="s">
        <v>1</v>
      </c>
      <c r="I144" s="290"/>
      <c r="J144" s="287"/>
      <c r="K144" s="287"/>
      <c r="L144" s="291"/>
      <c r="M144" s="292"/>
      <c r="N144" s="293"/>
      <c r="O144" s="293"/>
      <c r="P144" s="293"/>
      <c r="Q144" s="293"/>
      <c r="R144" s="293"/>
      <c r="S144" s="293"/>
      <c r="T144" s="29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5" t="s">
        <v>167</v>
      </c>
      <c r="AU144" s="295" t="s">
        <v>83</v>
      </c>
      <c r="AV144" s="15" t="s">
        <v>81</v>
      </c>
      <c r="AW144" s="15" t="s">
        <v>31</v>
      </c>
      <c r="AX144" s="15" t="s">
        <v>74</v>
      </c>
      <c r="AY144" s="295" t="s">
        <v>156</v>
      </c>
    </row>
    <row r="145" s="13" customFormat="1">
      <c r="A145" s="13"/>
      <c r="B145" s="245"/>
      <c r="C145" s="246"/>
      <c r="D145" s="240" t="s">
        <v>167</v>
      </c>
      <c r="E145" s="247" t="s">
        <v>1</v>
      </c>
      <c r="F145" s="248" t="s">
        <v>362</v>
      </c>
      <c r="G145" s="246"/>
      <c r="H145" s="249">
        <v>10.935000000000001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167</v>
      </c>
      <c r="AU145" s="255" t="s">
        <v>83</v>
      </c>
      <c r="AV145" s="13" t="s">
        <v>83</v>
      </c>
      <c r="AW145" s="13" t="s">
        <v>31</v>
      </c>
      <c r="AX145" s="13" t="s">
        <v>74</v>
      </c>
      <c r="AY145" s="255" t="s">
        <v>156</v>
      </c>
    </row>
    <row r="146" s="13" customFormat="1">
      <c r="A146" s="13"/>
      <c r="B146" s="245"/>
      <c r="C146" s="246"/>
      <c r="D146" s="240" t="s">
        <v>167</v>
      </c>
      <c r="E146" s="247" t="s">
        <v>1</v>
      </c>
      <c r="F146" s="248" t="s">
        <v>363</v>
      </c>
      <c r="G146" s="246"/>
      <c r="H146" s="249">
        <v>10.935000000000001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167</v>
      </c>
      <c r="AU146" s="255" t="s">
        <v>83</v>
      </c>
      <c r="AV146" s="13" t="s">
        <v>83</v>
      </c>
      <c r="AW146" s="13" t="s">
        <v>31</v>
      </c>
      <c r="AX146" s="13" t="s">
        <v>74</v>
      </c>
      <c r="AY146" s="255" t="s">
        <v>156</v>
      </c>
    </row>
    <row r="147" s="15" customFormat="1">
      <c r="A147" s="15"/>
      <c r="B147" s="286"/>
      <c r="C147" s="287"/>
      <c r="D147" s="240" t="s">
        <v>167</v>
      </c>
      <c r="E147" s="288" t="s">
        <v>1</v>
      </c>
      <c r="F147" s="289" t="s">
        <v>364</v>
      </c>
      <c r="G147" s="287"/>
      <c r="H147" s="288" t="s">
        <v>1</v>
      </c>
      <c r="I147" s="290"/>
      <c r="J147" s="287"/>
      <c r="K147" s="287"/>
      <c r="L147" s="291"/>
      <c r="M147" s="292"/>
      <c r="N147" s="293"/>
      <c r="O147" s="293"/>
      <c r="P147" s="293"/>
      <c r="Q147" s="293"/>
      <c r="R147" s="293"/>
      <c r="S147" s="293"/>
      <c r="T147" s="29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5" t="s">
        <v>167</v>
      </c>
      <c r="AU147" s="295" t="s">
        <v>83</v>
      </c>
      <c r="AV147" s="15" t="s">
        <v>81</v>
      </c>
      <c r="AW147" s="15" t="s">
        <v>31</v>
      </c>
      <c r="AX147" s="15" t="s">
        <v>74</v>
      </c>
      <c r="AY147" s="295" t="s">
        <v>156</v>
      </c>
    </row>
    <row r="148" s="13" customFormat="1">
      <c r="A148" s="13"/>
      <c r="B148" s="245"/>
      <c r="C148" s="246"/>
      <c r="D148" s="240" t="s">
        <v>167</v>
      </c>
      <c r="E148" s="247" t="s">
        <v>1</v>
      </c>
      <c r="F148" s="248" t="s">
        <v>365</v>
      </c>
      <c r="G148" s="246"/>
      <c r="H148" s="249">
        <v>10.935000000000001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167</v>
      </c>
      <c r="AU148" s="255" t="s">
        <v>83</v>
      </c>
      <c r="AV148" s="13" t="s">
        <v>83</v>
      </c>
      <c r="AW148" s="13" t="s">
        <v>31</v>
      </c>
      <c r="AX148" s="13" t="s">
        <v>74</v>
      </c>
      <c r="AY148" s="255" t="s">
        <v>156</v>
      </c>
    </row>
    <row r="149" s="13" customFormat="1">
      <c r="A149" s="13"/>
      <c r="B149" s="245"/>
      <c r="C149" s="246"/>
      <c r="D149" s="240" t="s">
        <v>167</v>
      </c>
      <c r="E149" s="247" t="s">
        <v>1</v>
      </c>
      <c r="F149" s="248" t="s">
        <v>366</v>
      </c>
      <c r="G149" s="246"/>
      <c r="H149" s="249">
        <v>0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167</v>
      </c>
      <c r="AU149" s="255" t="s">
        <v>83</v>
      </c>
      <c r="AV149" s="13" t="s">
        <v>83</v>
      </c>
      <c r="AW149" s="13" t="s">
        <v>31</v>
      </c>
      <c r="AX149" s="13" t="s">
        <v>74</v>
      </c>
      <c r="AY149" s="255" t="s">
        <v>156</v>
      </c>
    </row>
    <row r="150" s="15" customFormat="1">
      <c r="A150" s="15"/>
      <c r="B150" s="286"/>
      <c r="C150" s="287"/>
      <c r="D150" s="240" t="s">
        <v>167</v>
      </c>
      <c r="E150" s="288" t="s">
        <v>1</v>
      </c>
      <c r="F150" s="289" t="s">
        <v>367</v>
      </c>
      <c r="G150" s="287"/>
      <c r="H150" s="288" t="s">
        <v>1</v>
      </c>
      <c r="I150" s="290"/>
      <c r="J150" s="287"/>
      <c r="K150" s="287"/>
      <c r="L150" s="291"/>
      <c r="M150" s="292"/>
      <c r="N150" s="293"/>
      <c r="O150" s="293"/>
      <c r="P150" s="293"/>
      <c r="Q150" s="293"/>
      <c r="R150" s="293"/>
      <c r="S150" s="293"/>
      <c r="T150" s="29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5" t="s">
        <v>167</v>
      </c>
      <c r="AU150" s="295" t="s">
        <v>83</v>
      </c>
      <c r="AV150" s="15" t="s">
        <v>81</v>
      </c>
      <c r="AW150" s="15" t="s">
        <v>31</v>
      </c>
      <c r="AX150" s="15" t="s">
        <v>74</v>
      </c>
      <c r="AY150" s="295" t="s">
        <v>156</v>
      </c>
    </row>
    <row r="151" s="15" customFormat="1">
      <c r="A151" s="15"/>
      <c r="B151" s="286"/>
      <c r="C151" s="287"/>
      <c r="D151" s="240" t="s">
        <v>167</v>
      </c>
      <c r="E151" s="288" t="s">
        <v>1</v>
      </c>
      <c r="F151" s="289" t="s">
        <v>368</v>
      </c>
      <c r="G151" s="287"/>
      <c r="H151" s="288" t="s">
        <v>1</v>
      </c>
      <c r="I151" s="290"/>
      <c r="J151" s="287"/>
      <c r="K151" s="287"/>
      <c r="L151" s="291"/>
      <c r="M151" s="292"/>
      <c r="N151" s="293"/>
      <c r="O151" s="293"/>
      <c r="P151" s="293"/>
      <c r="Q151" s="293"/>
      <c r="R151" s="293"/>
      <c r="S151" s="293"/>
      <c r="T151" s="29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5" t="s">
        <v>167</v>
      </c>
      <c r="AU151" s="295" t="s">
        <v>83</v>
      </c>
      <c r="AV151" s="15" t="s">
        <v>81</v>
      </c>
      <c r="AW151" s="15" t="s">
        <v>31</v>
      </c>
      <c r="AX151" s="15" t="s">
        <v>74</v>
      </c>
      <c r="AY151" s="295" t="s">
        <v>156</v>
      </c>
    </row>
    <row r="152" s="13" customFormat="1">
      <c r="A152" s="13"/>
      <c r="B152" s="245"/>
      <c r="C152" s="246"/>
      <c r="D152" s="240" t="s">
        <v>167</v>
      </c>
      <c r="E152" s="247" t="s">
        <v>1</v>
      </c>
      <c r="F152" s="248" t="s">
        <v>369</v>
      </c>
      <c r="G152" s="246"/>
      <c r="H152" s="249">
        <v>0.5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167</v>
      </c>
      <c r="AU152" s="255" t="s">
        <v>83</v>
      </c>
      <c r="AV152" s="13" t="s">
        <v>83</v>
      </c>
      <c r="AW152" s="13" t="s">
        <v>31</v>
      </c>
      <c r="AX152" s="13" t="s">
        <v>74</v>
      </c>
      <c r="AY152" s="255" t="s">
        <v>156</v>
      </c>
    </row>
    <row r="153" s="14" customFormat="1">
      <c r="A153" s="14"/>
      <c r="B153" s="256"/>
      <c r="C153" s="257"/>
      <c r="D153" s="240" t="s">
        <v>167</v>
      </c>
      <c r="E153" s="258" t="s">
        <v>1</v>
      </c>
      <c r="F153" s="259" t="s">
        <v>169</v>
      </c>
      <c r="G153" s="257"/>
      <c r="H153" s="260">
        <v>33.305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167</v>
      </c>
      <c r="AU153" s="266" t="s">
        <v>83</v>
      </c>
      <c r="AV153" s="14" t="s">
        <v>163</v>
      </c>
      <c r="AW153" s="14" t="s">
        <v>31</v>
      </c>
      <c r="AX153" s="14" t="s">
        <v>81</v>
      </c>
      <c r="AY153" s="266" t="s">
        <v>156</v>
      </c>
    </row>
    <row r="154" s="2" customFormat="1" ht="16.5" customHeight="1">
      <c r="A154" s="38"/>
      <c r="B154" s="39"/>
      <c r="C154" s="267" t="s">
        <v>163</v>
      </c>
      <c r="D154" s="267" t="s">
        <v>185</v>
      </c>
      <c r="E154" s="268" t="s">
        <v>370</v>
      </c>
      <c r="F154" s="269" t="s">
        <v>371</v>
      </c>
      <c r="G154" s="270" t="s">
        <v>201</v>
      </c>
      <c r="H154" s="271">
        <v>19.096</v>
      </c>
      <c r="I154" s="272"/>
      <c r="J154" s="273">
        <f>ROUND(I154*H154,2)</f>
        <v>0</v>
      </c>
      <c r="K154" s="269" t="s">
        <v>162</v>
      </c>
      <c r="L154" s="274"/>
      <c r="M154" s="275" t="s">
        <v>1</v>
      </c>
      <c r="N154" s="276" t="s">
        <v>39</v>
      </c>
      <c r="O154" s="91"/>
      <c r="P154" s="236">
        <f>O154*H154</f>
        <v>0</v>
      </c>
      <c r="Q154" s="236">
        <v>1</v>
      </c>
      <c r="R154" s="236">
        <f>Q154*H154</f>
        <v>19.096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189</v>
      </c>
      <c r="AT154" s="238" t="s">
        <v>185</v>
      </c>
      <c r="AU154" s="238" t="s">
        <v>83</v>
      </c>
      <c r="AY154" s="17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81</v>
      </c>
      <c r="BK154" s="239">
        <f>ROUND(I154*H154,2)</f>
        <v>0</v>
      </c>
      <c r="BL154" s="17" t="s">
        <v>163</v>
      </c>
      <c r="BM154" s="238" t="s">
        <v>372</v>
      </c>
    </row>
    <row r="155" s="15" customFormat="1">
      <c r="A155" s="15"/>
      <c r="B155" s="286"/>
      <c r="C155" s="287"/>
      <c r="D155" s="240" t="s">
        <v>167</v>
      </c>
      <c r="E155" s="288" t="s">
        <v>1</v>
      </c>
      <c r="F155" s="289" t="s">
        <v>373</v>
      </c>
      <c r="G155" s="287"/>
      <c r="H155" s="288" t="s">
        <v>1</v>
      </c>
      <c r="I155" s="290"/>
      <c r="J155" s="287"/>
      <c r="K155" s="287"/>
      <c r="L155" s="291"/>
      <c r="M155" s="292"/>
      <c r="N155" s="293"/>
      <c r="O155" s="293"/>
      <c r="P155" s="293"/>
      <c r="Q155" s="293"/>
      <c r="R155" s="293"/>
      <c r="S155" s="293"/>
      <c r="T155" s="29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5" t="s">
        <v>167</v>
      </c>
      <c r="AU155" s="295" t="s">
        <v>83</v>
      </c>
      <c r="AV155" s="15" t="s">
        <v>81</v>
      </c>
      <c r="AW155" s="15" t="s">
        <v>31</v>
      </c>
      <c r="AX155" s="15" t="s">
        <v>74</v>
      </c>
      <c r="AY155" s="295" t="s">
        <v>156</v>
      </c>
    </row>
    <row r="156" s="13" customFormat="1">
      <c r="A156" s="13"/>
      <c r="B156" s="245"/>
      <c r="C156" s="246"/>
      <c r="D156" s="240" t="s">
        <v>167</v>
      </c>
      <c r="E156" s="247" t="s">
        <v>1</v>
      </c>
      <c r="F156" s="248" t="s">
        <v>374</v>
      </c>
      <c r="G156" s="246"/>
      <c r="H156" s="249">
        <v>18.260999999999999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167</v>
      </c>
      <c r="AU156" s="255" t="s">
        <v>83</v>
      </c>
      <c r="AV156" s="13" t="s">
        <v>83</v>
      </c>
      <c r="AW156" s="13" t="s">
        <v>31</v>
      </c>
      <c r="AX156" s="13" t="s">
        <v>74</v>
      </c>
      <c r="AY156" s="255" t="s">
        <v>156</v>
      </c>
    </row>
    <row r="157" s="15" customFormat="1">
      <c r="A157" s="15"/>
      <c r="B157" s="286"/>
      <c r="C157" s="287"/>
      <c r="D157" s="240" t="s">
        <v>167</v>
      </c>
      <c r="E157" s="288" t="s">
        <v>1</v>
      </c>
      <c r="F157" s="289" t="s">
        <v>375</v>
      </c>
      <c r="G157" s="287"/>
      <c r="H157" s="288" t="s">
        <v>1</v>
      </c>
      <c r="I157" s="290"/>
      <c r="J157" s="287"/>
      <c r="K157" s="287"/>
      <c r="L157" s="291"/>
      <c r="M157" s="292"/>
      <c r="N157" s="293"/>
      <c r="O157" s="293"/>
      <c r="P157" s="293"/>
      <c r="Q157" s="293"/>
      <c r="R157" s="293"/>
      <c r="S157" s="293"/>
      <c r="T157" s="29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5" t="s">
        <v>167</v>
      </c>
      <c r="AU157" s="295" t="s">
        <v>83</v>
      </c>
      <c r="AV157" s="15" t="s">
        <v>81</v>
      </c>
      <c r="AW157" s="15" t="s">
        <v>31</v>
      </c>
      <c r="AX157" s="15" t="s">
        <v>74</v>
      </c>
      <c r="AY157" s="295" t="s">
        <v>156</v>
      </c>
    </row>
    <row r="158" s="13" customFormat="1">
      <c r="A158" s="13"/>
      <c r="B158" s="245"/>
      <c r="C158" s="246"/>
      <c r="D158" s="240" t="s">
        <v>167</v>
      </c>
      <c r="E158" s="247" t="s">
        <v>1</v>
      </c>
      <c r="F158" s="248" t="s">
        <v>376</v>
      </c>
      <c r="G158" s="246"/>
      <c r="H158" s="249">
        <v>0.83499999999999996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167</v>
      </c>
      <c r="AU158" s="255" t="s">
        <v>83</v>
      </c>
      <c r="AV158" s="13" t="s">
        <v>83</v>
      </c>
      <c r="AW158" s="13" t="s">
        <v>31</v>
      </c>
      <c r="AX158" s="13" t="s">
        <v>74</v>
      </c>
      <c r="AY158" s="255" t="s">
        <v>156</v>
      </c>
    </row>
    <row r="159" s="14" customFormat="1">
      <c r="A159" s="14"/>
      <c r="B159" s="256"/>
      <c r="C159" s="257"/>
      <c r="D159" s="240" t="s">
        <v>167</v>
      </c>
      <c r="E159" s="258" t="s">
        <v>1</v>
      </c>
      <c r="F159" s="259" t="s">
        <v>169</v>
      </c>
      <c r="G159" s="257"/>
      <c r="H159" s="260">
        <v>19.096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167</v>
      </c>
      <c r="AU159" s="266" t="s">
        <v>83</v>
      </c>
      <c r="AV159" s="14" t="s">
        <v>163</v>
      </c>
      <c r="AW159" s="14" t="s">
        <v>31</v>
      </c>
      <c r="AX159" s="14" t="s">
        <v>81</v>
      </c>
      <c r="AY159" s="266" t="s">
        <v>156</v>
      </c>
    </row>
    <row r="160" s="2" customFormat="1" ht="16.5" customHeight="1">
      <c r="A160" s="38"/>
      <c r="B160" s="39"/>
      <c r="C160" s="227" t="s">
        <v>177</v>
      </c>
      <c r="D160" s="227" t="s">
        <v>158</v>
      </c>
      <c r="E160" s="228" t="s">
        <v>377</v>
      </c>
      <c r="F160" s="229" t="s">
        <v>378</v>
      </c>
      <c r="G160" s="230" t="s">
        <v>379</v>
      </c>
      <c r="H160" s="231">
        <v>10</v>
      </c>
      <c r="I160" s="232"/>
      <c r="J160" s="233">
        <f>ROUND(I160*H160,2)</f>
        <v>0</v>
      </c>
      <c r="K160" s="229" t="s">
        <v>1</v>
      </c>
      <c r="L160" s="44"/>
      <c r="M160" s="234" t="s">
        <v>1</v>
      </c>
      <c r="N160" s="235" t="s">
        <v>39</v>
      </c>
      <c r="O160" s="91"/>
      <c r="P160" s="236">
        <f>O160*H160</f>
        <v>0</v>
      </c>
      <c r="Q160" s="236">
        <v>0.001</v>
      </c>
      <c r="R160" s="236">
        <f>Q160*H160</f>
        <v>0.01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163</v>
      </c>
      <c r="AT160" s="238" t="s">
        <v>158</v>
      </c>
      <c r="AU160" s="238" t="s">
        <v>83</v>
      </c>
      <c r="AY160" s="17" t="s">
        <v>156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81</v>
      </c>
      <c r="BK160" s="239">
        <f>ROUND(I160*H160,2)</f>
        <v>0</v>
      </c>
      <c r="BL160" s="17" t="s">
        <v>163</v>
      </c>
      <c r="BM160" s="238" t="s">
        <v>380</v>
      </c>
    </row>
    <row r="161" s="13" customFormat="1">
      <c r="A161" s="13"/>
      <c r="B161" s="245"/>
      <c r="C161" s="246"/>
      <c r="D161" s="240" t="s">
        <v>167</v>
      </c>
      <c r="E161" s="247" t="s">
        <v>1</v>
      </c>
      <c r="F161" s="248" t="s">
        <v>221</v>
      </c>
      <c r="G161" s="246"/>
      <c r="H161" s="249">
        <v>10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167</v>
      </c>
      <c r="AU161" s="255" t="s">
        <v>83</v>
      </c>
      <c r="AV161" s="13" t="s">
        <v>83</v>
      </c>
      <c r="AW161" s="13" t="s">
        <v>31</v>
      </c>
      <c r="AX161" s="13" t="s">
        <v>81</v>
      </c>
      <c r="AY161" s="255" t="s">
        <v>156</v>
      </c>
    </row>
    <row r="162" s="2" customFormat="1" ht="16.5" customHeight="1">
      <c r="A162" s="38"/>
      <c r="B162" s="39"/>
      <c r="C162" s="227" t="s">
        <v>184</v>
      </c>
      <c r="D162" s="227" t="s">
        <v>158</v>
      </c>
      <c r="E162" s="228" t="s">
        <v>381</v>
      </c>
      <c r="F162" s="229" t="s">
        <v>382</v>
      </c>
      <c r="G162" s="230" t="s">
        <v>379</v>
      </c>
      <c r="H162" s="231">
        <v>30</v>
      </c>
      <c r="I162" s="232"/>
      <c r="J162" s="233">
        <f>ROUND(I162*H162,2)</f>
        <v>0</v>
      </c>
      <c r="K162" s="229" t="s">
        <v>1</v>
      </c>
      <c r="L162" s="44"/>
      <c r="M162" s="234" t="s">
        <v>1</v>
      </c>
      <c r="N162" s="235" t="s">
        <v>39</v>
      </c>
      <c r="O162" s="91"/>
      <c r="P162" s="236">
        <f>O162*H162</f>
        <v>0</v>
      </c>
      <c r="Q162" s="236">
        <v>0.023599999999999999</v>
      </c>
      <c r="R162" s="236">
        <f>Q162*H162</f>
        <v>0.70799999999999996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163</v>
      </c>
      <c r="AT162" s="238" t="s">
        <v>158</v>
      </c>
      <c r="AU162" s="238" t="s">
        <v>83</v>
      </c>
      <c r="AY162" s="17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81</v>
      </c>
      <c r="BK162" s="239">
        <f>ROUND(I162*H162,2)</f>
        <v>0</v>
      </c>
      <c r="BL162" s="17" t="s">
        <v>163</v>
      </c>
      <c r="BM162" s="238" t="s">
        <v>383</v>
      </c>
    </row>
    <row r="163" s="2" customFormat="1">
      <c r="A163" s="38"/>
      <c r="B163" s="39"/>
      <c r="C163" s="40"/>
      <c r="D163" s="240" t="s">
        <v>165</v>
      </c>
      <c r="E163" s="40"/>
      <c r="F163" s="241" t="s">
        <v>384</v>
      </c>
      <c r="G163" s="40"/>
      <c r="H163" s="40"/>
      <c r="I163" s="242"/>
      <c r="J163" s="40"/>
      <c r="K163" s="40"/>
      <c r="L163" s="44"/>
      <c r="M163" s="243"/>
      <c r="N163" s="244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165</v>
      </c>
      <c r="AU163" s="17" t="s">
        <v>83</v>
      </c>
    </row>
    <row r="164" s="15" customFormat="1">
      <c r="A164" s="15"/>
      <c r="B164" s="286"/>
      <c r="C164" s="287"/>
      <c r="D164" s="240" t="s">
        <v>167</v>
      </c>
      <c r="E164" s="288" t="s">
        <v>1</v>
      </c>
      <c r="F164" s="289" t="s">
        <v>385</v>
      </c>
      <c r="G164" s="287"/>
      <c r="H164" s="288" t="s">
        <v>1</v>
      </c>
      <c r="I164" s="290"/>
      <c r="J164" s="287"/>
      <c r="K164" s="287"/>
      <c r="L164" s="291"/>
      <c r="M164" s="292"/>
      <c r="N164" s="293"/>
      <c r="O164" s="293"/>
      <c r="P164" s="293"/>
      <c r="Q164" s="293"/>
      <c r="R164" s="293"/>
      <c r="S164" s="293"/>
      <c r="T164" s="29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5" t="s">
        <v>167</v>
      </c>
      <c r="AU164" s="295" t="s">
        <v>83</v>
      </c>
      <c r="AV164" s="15" t="s">
        <v>81</v>
      </c>
      <c r="AW164" s="15" t="s">
        <v>31</v>
      </c>
      <c r="AX164" s="15" t="s">
        <v>74</v>
      </c>
      <c r="AY164" s="295" t="s">
        <v>156</v>
      </c>
    </row>
    <row r="165" s="13" customFormat="1">
      <c r="A165" s="13"/>
      <c r="B165" s="245"/>
      <c r="C165" s="246"/>
      <c r="D165" s="240" t="s">
        <v>167</v>
      </c>
      <c r="E165" s="247" t="s">
        <v>1</v>
      </c>
      <c r="F165" s="248" t="s">
        <v>386</v>
      </c>
      <c r="G165" s="246"/>
      <c r="H165" s="249">
        <v>30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167</v>
      </c>
      <c r="AU165" s="255" t="s">
        <v>83</v>
      </c>
      <c r="AV165" s="13" t="s">
        <v>83</v>
      </c>
      <c r="AW165" s="13" t="s">
        <v>31</v>
      </c>
      <c r="AX165" s="13" t="s">
        <v>81</v>
      </c>
      <c r="AY165" s="255" t="s">
        <v>156</v>
      </c>
    </row>
    <row r="166" s="2" customFormat="1" ht="44.25" customHeight="1">
      <c r="A166" s="38"/>
      <c r="B166" s="39"/>
      <c r="C166" s="227" t="s">
        <v>198</v>
      </c>
      <c r="D166" s="227" t="s">
        <v>158</v>
      </c>
      <c r="E166" s="228" t="s">
        <v>387</v>
      </c>
      <c r="F166" s="229" t="s">
        <v>388</v>
      </c>
      <c r="G166" s="230" t="s">
        <v>161</v>
      </c>
      <c r="H166" s="231">
        <v>33.305</v>
      </c>
      <c r="I166" s="232"/>
      <c r="J166" s="233">
        <f>ROUND(I166*H166,2)</f>
        <v>0</v>
      </c>
      <c r="K166" s="229" t="s">
        <v>162</v>
      </c>
      <c r="L166" s="44"/>
      <c r="M166" s="234" t="s">
        <v>1</v>
      </c>
      <c r="N166" s="235" t="s">
        <v>39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163</v>
      </c>
      <c r="AT166" s="238" t="s">
        <v>158</v>
      </c>
      <c r="AU166" s="238" t="s">
        <v>83</v>
      </c>
      <c r="AY166" s="17" t="s">
        <v>156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81</v>
      </c>
      <c r="BK166" s="239">
        <f>ROUND(I166*H166,2)</f>
        <v>0</v>
      </c>
      <c r="BL166" s="17" t="s">
        <v>163</v>
      </c>
      <c r="BM166" s="238" t="s">
        <v>389</v>
      </c>
    </row>
    <row r="167" s="15" customFormat="1">
      <c r="A167" s="15"/>
      <c r="B167" s="286"/>
      <c r="C167" s="287"/>
      <c r="D167" s="240" t="s">
        <v>167</v>
      </c>
      <c r="E167" s="288" t="s">
        <v>1</v>
      </c>
      <c r="F167" s="289" t="s">
        <v>390</v>
      </c>
      <c r="G167" s="287"/>
      <c r="H167" s="288" t="s">
        <v>1</v>
      </c>
      <c r="I167" s="290"/>
      <c r="J167" s="287"/>
      <c r="K167" s="287"/>
      <c r="L167" s="291"/>
      <c r="M167" s="292"/>
      <c r="N167" s="293"/>
      <c r="O167" s="293"/>
      <c r="P167" s="293"/>
      <c r="Q167" s="293"/>
      <c r="R167" s="293"/>
      <c r="S167" s="293"/>
      <c r="T167" s="29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5" t="s">
        <v>167</v>
      </c>
      <c r="AU167" s="295" t="s">
        <v>83</v>
      </c>
      <c r="AV167" s="15" t="s">
        <v>81</v>
      </c>
      <c r="AW167" s="15" t="s">
        <v>31</v>
      </c>
      <c r="AX167" s="15" t="s">
        <v>74</v>
      </c>
      <c r="AY167" s="295" t="s">
        <v>156</v>
      </c>
    </row>
    <row r="168" s="13" customFormat="1">
      <c r="A168" s="13"/>
      <c r="B168" s="245"/>
      <c r="C168" s="246"/>
      <c r="D168" s="240" t="s">
        <v>167</v>
      </c>
      <c r="E168" s="247" t="s">
        <v>1</v>
      </c>
      <c r="F168" s="248" t="s">
        <v>391</v>
      </c>
      <c r="G168" s="246"/>
      <c r="H168" s="249">
        <v>33.305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167</v>
      </c>
      <c r="AU168" s="255" t="s">
        <v>83</v>
      </c>
      <c r="AV168" s="13" t="s">
        <v>83</v>
      </c>
      <c r="AW168" s="13" t="s">
        <v>31</v>
      </c>
      <c r="AX168" s="13" t="s">
        <v>81</v>
      </c>
      <c r="AY168" s="255" t="s">
        <v>156</v>
      </c>
    </row>
    <row r="169" s="12" customFormat="1" ht="22.8" customHeight="1">
      <c r="A169" s="12"/>
      <c r="B169" s="211"/>
      <c r="C169" s="212"/>
      <c r="D169" s="213" t="s">
        <v>73</v>
      </c>
      <c r="E169" s="225" t="s">
        <v>83</v>
      </c>
      <c r="F169" s="225" t="s">
        <v>392</v>
      </c>
      <c r="G169" s="212"/>
      <c r="H169" s="212"/>
      <c r="I169" s="215"/>
      <c r="J169" s="226">
        <f>BK169</f>
        <v>0</v>
      </c>
      <c r="K169" s="212"/>
      <c r="L169" s="217"/>
      <c r="M169" s="218"/>
      <c r="N169" s="219"/>
      <c r="O169" s="219"/>
      <c r="P169" s="220">
        <f>SUM(P170:P181)</f>
        <v>0</v>
      </c>
      <c r="Q169" s="219"/>
      <c r="R169" s="220">
        <f>SUM(R170:R181)</f>
        <v>0.06597059999999999</v>
      </c>
      <c r="S169" s="219"/>
      <c r="T169" s="221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2" t="s">
        <v>81</v>
      </c>
      <c r="AT169" s="223" t="s">
        <v>73</v>
      </c>
      <c r="AU169" s="223" t="s">
        <v>81</v>
      </c>
      <c r="AY169" s="222" t="s">
        <v>156</v>
      </c>
      <c r="BK169" s="224">
        <f>SUM(BK170:BK181)</f>
        <v>0</v>
      </c>
    </row>
    <row r="170" s="2" customFormat="1" ht="24.15" customHeight="1">
      <c r="A170" s="38"/>
      <c r="B170" s="39"/>
      <c r="C170" s="227" t="s">
        <v>189</v>
      </c>
      <c r="D170" s="227" t="s">
        <v>158</v>
      </c>
      <c r="E170" s="228" t="s">
        <v>393</v>
      </c>
      <c r="F170" s="229" t="s">
        <v>394</v>
      </c>
      <c r="G170" s="230" t="s">
        <v>201</v>
      </c>
      <c r="H170" s="231">
        <v>0.059999999999999998</v>
      </c>
      <c r="I170" s="232"/>
      <c r="J170" s="233">
        <f>ROUND(I170*H170,2)</f>
        <v>0</v>
      </c>
      <c r="K170" s="229" t="s">
        <v>162</v>
      </c>
      <c r="L170" s="44"/>
      <c r="M170" s="234" t="s">
        <v>1</v>
      </c>
      <c r="N170" s="235" t="s">
        <v>39</v>
      </c>
      <c r="O170" s="91"/>
      <c r="P170" s="236">
        <f>O170*H170</f>
        <v>0</v>
      </c>
      <c r="Q170" s="236">
        <v>0.099510000000000001</v>
      </c>
      <c r="R170" s="236">
        <f>Q170*H170</f>
        <v>0.0059705999999999995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163</v>
      </c>
      <c r="AT170" s="238" t="s">
        <v>158</v>
      </c>
      <c r="AU170" s="238" t="s">
        <v>83</v>
      </c>
      <c r="AY170" s="17" t="s">
        <v>156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81</v>
      </c>
      <c r="BK170" s="239">
        <f>ROUND(I170*H170,2)</f>
        <v>0</v>
      </c>
      <c r="BL170" s="17" t="s">
        <v>163</v>
      </c>
      <c r="BM170" s="238" t="s">
        <v>395</v>
      </c>
    </row>
    <row r="171" s="2" customFormat="1">
      <c r="A171" s="38"/>
      <c r="B171" s="39"/>
      <c r="C171" s="40"/>
      <c r="D171" s="240" t="s">
        <v>165</v>
      </c>
      <c r="E171" s="40"/>
      <c r="F171" s="241" t="s">
        <v>396</v>
      </c>
      <c r="G171" s="40"/>
      <c r="H171" s="40"/>
      <c r="I171" s="242"/>
      <c r="J171" s="40"/>
      <c r="K171" s="40"/>
      <c r="L171" s="44"/>
      <c r="M171" s="243"/>
      <c r="N171" s="244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165</v>
      </c>
      <c r="AU171" s="17" t="s">
        <v>83</v>
      </c>
    </row>
    <row r="172" s="15" customFormat="1">
      <c r="A172" s="15"/>
      <c r="B172" s="286"/>
      <c r="C172" s="287"/>
      <c r="D172" s="240" t="s">
        <v>167</v>
      </c>
      <c r="E172" s="288" t="s">
        <v>1</v>
      </c>
      <c r="F172" s="289" t="s">
        <v>397</v>
      </c>
      <c r="G172" s="287"/>
      <c r="H172" s="288" t="s">
        <v>1</v>
      </c>
      <c r="I172" s="290"/>
      <c r="J172" s="287"/>
      <c r="K172" s="287"/>
      <c r="L172" s="291"/>
      <c r="M172" s="292"/>
      <c r="N172" s="293"/>
      <c r="O172" s="293"/>
      <c r="P172" s="293"/>
      <c r="Q172" s="293"/>
      <c r="R172" s="293"/>
      <c r="S172" s="293"/>
      <c r="T172" s="29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5" t="s">
        <v>167</v>
      </c>
      <c r="AU172" s="295" t="s">
        <v>83</v>
      </c>
      <c r="AV172" s="15" t="s">
        <v>81</v>
      </c>
      <c r="AW172" s="15" t="s">
        <v>31</v>
      </c>
      <c r="AX172" s="15" t="s">
        <v>74</v>
      </c>
      <c r="AY172" s="295" t="s">
        <v>156</v>
      </c>
    </row>
    <row r="173" s="15" customFormat="1">
      <c r="A173" s="15"/>
      <c r="B173" s="286"/>
      <c r="C173" s="287"/>
      <c r="D173" s="240" t="s">
        <v>167</v>
      </c>
      <c r="E173" s="288" t="s">
        <v>1</v>
      </c>
      <c r="F173" s="289" t="s">
        <v>398</v>
      </c>
      <c r="G173" s="287"/>
      <c r="H173" s="288" t="s">
        <v>1</v>
      </c>
      <c r="I173" s="290"/>
      <c r="J173" s="287"/>
      <c r="K173" s="287"/>
      <c r="L173" s="291"/>
      <c r="M173" s="292"/>
      <c r="N173" s="293"/>
      <c r="O173" s="293"/>
      <c r="P173" s="293"/>
      <c r="Q173" s="293"/>
      <c r="R173" s="293"/>
      <c r="S173" s="293"/>
      <c r="T173" s="29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5" t="s">
        <v>167</v>
      </c>
      <c r="AU173" s="295" t="s">
        <v>83</v>
      </c>
      <c r="AV173" s="15" t="s">
        <v>81</v>
      </c>
      <c r="AW173" s="15" t="s">
        <v>31</v>
      </c>
      <c r="AX173" s="15" t="s">
        <v>74</v>
      </c>
      <c r="AY173" s="295" t="s">
        <v>156</v>
      </c>
    </row>
    <row r="174" s="13" customFormat="1">
      <c r="A174" s="13"/>
      <c r="B174" s="245"/>
      <c r="C174" s="246"/>
      <c r="D174" s="240" t="s">
        <v>167</v>
      </c>
      <c r="E174" s="247" t="s">
        <v>1</v>
      </c>
      <c r="F174" s="248" t="s">
        <v>399</v>
      </c>
      <c r="G174" s="246"/>
      <c r="H174" s="249">
        <v>0.0060000000000000001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167</v>
      </c>
      <c r="AU174" s="255" t="s">
        <v>83</v>
      </c>
      <c r="AV174" s="13" t="s">
        <v>83</v>
      </c>
      <c r="AW174" s="13" t="s">
        <v>31</v>
      </c>
      <c r="AX174" s="13" t="s">
        <v>74</v>
      </c>
      <c r="AY174" s="255" t="s">
        <v>156</v>
      </c>
    </row>
    <row r="175" s="15" customFormat="1">
      <c r="A175" s="15"/>
      <c r="B175" s="286"/>
      <c r="C175" s="287"/>
      <c r="D175" s="240" t="s">
        <v>167</v>
      </c>
      <c r="E175" s="288" t="s">
        <v>1</v>
      </c>
      <c r="F175" s="289" t="s">
        <v>400</v>
      </c>
      <c r="G175" s="287"/>
      <c r="H175" s="288" t="s">
        <v>1</v>
      </c>
      <c r="I175" s="290"/>
      <c r="J175" s="287"/>
      <c r="K175" s="287"/>
      <c r="L175" s="291"/>
      <c r="M175" s="292"/>
      <c r="N175" s="293"/>
      <c r="O175" s="293"/>
      <c r="P175" s="293"/>
      <c r="Q175" s="293"/>
      <c r="R175" s="293"/>
      <c r="S175" s="293"/>
      <c r="T175" s="29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5" t="s">
        <v>167</v>
      </c>
      <c r="AU175" s="295" t="s">
        <v>83</v>
      </c>
      <c r="AV175" s="15" t="s">
        <v>81</v>
      </c>
      <c r="AW175" s="15" t="s">
        <v>31</v>
      </c>
      <c r="AX175" s="15" t="s">
        <v>74</v>
      </c>
      <c r="AY175" s="295" t="s">
        <v>156</v>
      </c>
    </row>
    <row r="176" s="13" customFormat="1">
      <c r="A176" s="13"/>
      <c r="B176" s="245"/>
      <c r="C176" s="246"/>
      <c r="D176" s="240" t="s">
        <v>167</v>
      </c>
      <c r="E176" s="247" t="s">
        <v>1</v>
      </c>
      <c r="F176" s="248" t="s">
        <v>401</v>
      </c>
      <c r="G176" s="246"/>
      <c r="H176" s="249">
        <v>0.059999999999999998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167</v>
      </c>
      <c r="AU176" s="255" t="s">
        <v>83</v>
      </c>
      <c r="AV176" s="13" t="s">
        <v>83</v>
      </c>
      <c r="AW176" s="13" t="s">
        <v>31</v>
      </c>
      <c r="AX176" s="13" t="s">
        <v>81</v>
      </c>
      <c r="AY176" s="255" t="s">
        <v>156</v>
      </c>
    </row>
    <row r="177" s="2" customFormat="1" ht="16.5" customHeight="1">
      <c r="A177" s="38"/>
      <c r="B177" s="39"/>
      <c r="C177" s="267" t="s">
        <v>245</v>
      </c>
      <c r="D177" s="267" t="s">
        <v>185</v>
      </c>
      <c r="E177" s="268" t="s">
        <v>402</v>
      </c>
      <c r="F177" s="269" t="s">
        <v>403</v>
      </c>
      <c r="G177" s="270" t="s">
        <v>188</v>
      </c>
      <c r="H177" s="271">
        <v>60</v>
      </c>
      <c r="I177" s="272"/>
      <c r="J177" s="273">
        <f>ROUND(I177*H177,2)</f>
        <v>0</v>
      </c>
      <c r="K177" s="269" t="s">
        <v>162</v>
      </c>
      <c r="L177" s="274"/>
      <c r="M177" s="275" t="s">
        <v>1</v>
      </c>
      <c r="N177" s="276" t="s">
        <v>39</v>
      </c>
      <c r="O177" s="91"/>
      <c r="P177" s="236">
        <f>O177*H177</f>
        <v>0</v>
      </c>
      <c r="Q177" s="236">
        <v>0.001</v>
      </c>
      <c r="R177" s="236">
        <f>Q177*H177</f>
        <v>0.059999999999999998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189</v>
      </c>
      <c r="AT177" s="238" t="s">
        <v>185</v>
      </c>
      <c r="AU177" s="238" t="s">
        <v>83</v>
      </c>
      <c r="AY177" s="17" t="s">
        <v>156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81</v>
      </c>
      <c r="BK177" s="239">
        <f>ROUND(I177*H177,2)</f>
        <v>0</v>
      </c>
      <c r="BL177" s="17" t="s">
        <v>163</v>
      </c>
      <c r="BM177" s="238" t="s">
        <v>404</v>
      </c>
    </row>
    <row r="178" s="13" customFormat="1">
      <c r="A178" s="13"/>
      <c r="B178" s="245"/>
      <c r="C178" s="246"/>
      <c r="D178" s="240" t="s">
        <v>167</v>
      </c>
      <c r="E178" s="246"/>
      <c r="F178" s="248" t="s">
        <v>405</v>
      </c>
      <c r="G178" s="246"/>
      <c r="H178" s="249">
        <v>60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5" t="s">
        <v>167</v>
      </c>
      <c r="AU178" s="255" t="s">
        <v>83</v>
      </c>
      <c r="AV178" s="13" t="s">
        <v>83</v>
      </c>
      <c r="AW178" s="13" t="s">
        <v>4</v>
      </c>
      <c r="AX178" s="13" t="s">
        <v>81</v>
      </c>
      <c r="AY178" s="255" t="s">
        <v>156</v>
      </c>
    </row>
    <row r="179" s="2" customFormat="1" ht="24.15" customHeight="1">
      <c r="A179" s="38"/>
      <c r="B179" s="39"/>
      <c r="C179" s="227" t="s">
        <v>221</v>
      </c>
      <c r="D179" s="227" t="s">
        <v>158</v>
      </c>
      <c r="E179" s="228" t="s">
        <v>406</v>
      </c>
      <c r="F179" s="229" t="s">
        <v>407</v>
      </c>
      <c r="G179" s="230" t="s">
        <v>201</v>
      </c>
      <c r="H179" s="231">
        <v>0.059999999999999998</v>
      </c>
      <c r="I179" s="232"/>
      <c r="J179" s="233">
        <f>ROUND(I179*H179,2)</f>
        <v>0</v>
      </c>
      <c r="K179" s="229" t="s">
        <v>162</v>
      </c>
      <c r="L179" s="44"/>
      <c r="M179" s="234" t="s">
        <v>1</v>
      </c>
      <c r="N179" s="235" t="s">
        <v>39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163</v>
      </c>
      <c r="AT179" s="238" t="s">
        <v>158</v>
      </c>
      <c r="AU179" s="238" t="s">
        <v>83</v>
      </c>
      <c r="AY179" s="17" t="s">
        <v>156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81</v>
      </c>
      <c r="BK179" s="239">
        <f>ROUND(I179*H179,2)</f>
        <v>0</v>
      </c>
      <c r="BL179" s="17" t="s">
        <v>163</v>
      </c>
      <c r="BM179" s="238" t="s">
        <v>408</v>
      </c>
    </row>
    <row r="180" s="15" customFormat="1">
      <c r="A180" s="15"/>
      <c r="B180" s="286"/>
      <c r="C180" s="287"/>
      <c r="D180" s="240" t="s">
        <v>167</v>
      </c>
      <c r="E180" s="288" t="s">
        <v>1</v>
      </c>
      <c r="F180" s="289" t="s">
        <v>409</v>
      </c>
      <c r="G180" s="287"/>
      <c r="H180" s="288" t="s">
        <v>1</v>
      </c>
      <c r="I180" s="290"/>
      <c r="J180" s="287"/>
      <c r="K180" s="287"/>
      <c r="L180" s="291"/>
      <c r="M180" s="292"/>
      <c r="N180" s="293"/>
      <c r="O180" s="293"/>
      <c r="P180" s="293"/>
      <c r="Q180" s="293"/>
      <c r="R180" s="293"/>
      <c r="S180" s="293"/>
      <c r="T180" s="29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5" t="s">
        <v>167</v>
      </c>
      <c r="AU180" s="295" t="s">
        <v>83</v>
      </c>
      <c r="AV180" s="15" t="s">
        <v>81</v>
      </c>
      <c r="AW180" s="15" t="s">
        <v>31</v>
      </c>
      <c r="AX180" s="15" t="s">
        <v>74</v>
      </c>
      <c r="AY180" s="295" t="s">
        <v>156</v>
      </c>
    </row>
    <row r="181" s="13" customFormat="1">
      <c r="A181" s="13"/>
      <c r="B181" s="245"/>
      <c r="C181" s="246"/>
      <c r="D181" s="240" t="s">
        <v>167</v>
      </c>
      <c r="E181" s="247" t="s">
        <v>1</v>
      </c>
      <c r="F181" s="248" t="s">
        <v>410</v>
      </c>
      <c r="G181" s="246"/>
      <c r="H181" s="249">
        <v>0.059999999999999998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167</v>
      </c>
      <c r="AU181" s="255" t="s">
        <v>83</v>
      </c>
      <c r="AV181" s="13" t="s">
        <v>83</v>
      </c>
      <c r="AW181" s="13" t="s">
        <v>31</v>
      </c>
      <c r="AX181" s="13" t="s">
        <v>81</v>
      </c>
      <c r="AY181" s="255" t="s">
        <v>156</v>
      </c>
    </row>
    <row r="182" s="12" customFormat="1" ht="22.8" customHeight="1">
      <c r="A182" s="12"/>
      <c r="B182" s="211"/>
      <c r="C182" s="212"/>
      <c r="D182" s="213" t="s">
        <v>73</v>
      </c>
      <c r="E182" s="225" t="s">
        <v>102</v>
      </c>
      <c r="F182" s="225" t="s">
        <v>244</v>
      </c>
      <c r="G182" s="212"/>
      <c r="H182" s="212"/>
      <c r="I182" s="215"/>
      <c r="J182" s="226">
        <f>BK182</f>
        <v>0</v>
      </c>
      <c r="K182" s="212"/>
      <c r="L182" s="217"/>
      <c r="M182" s="218"/>
      <c r="N182" s="219"/>
      <c r="O182" s="219"/>
      <c r="P182" s="220">
        <f>SUM(P183:P186)</f>
        <v>0</v>
      </c>
      <c r="Q182" s="219"/>
      <c r="R182" s="220">
        <f>SUM(R183:R186)</f>
        <v>0</v>
      </c>
      <c r="S182" s="219"/>
      <c r="T182" s="221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81</v>
      </c>
      <c r="AT182" s="223" t="s">
        <v>73</v>
      </c>
      <c r="AU182" s="223" t="s">
        <v>81</v>
      </c>
      <c r="AY182" s="222" t="s">
        <v>156</v>
      </c>
      <c r="BK182" s="224">
        <f>SUM(BK183:BK186)</f>
        <v>0</v>
      </c>
    </row>
    <row r="183" s="2" customFormat="1" ht="33" customHeight="1">
      <c r="A183" s="38"/>
      <c r="B183" s="39"/>
      <c r="C183" s="227" t="s">
        <v>255</v>
      </c>
      <c r="D183" s="227" t="s">
        <v>158</v>
      </c>
      <c r="E183" s="228" t="s">
        <v>411</v>
      </c>
      <c r="F183" s="229" t="s">
        <v>412</v>
      </c>
      <c r="G183" s="230" t="s">
        <v>161</v>
      </c>
      <c r="H183" s="231">
        <v>32.805</v>
      </c>
      <c r="I183" s="232"/>
      <c r="J183" s="233">
        <f>ROUND(I183*H183,2)</f>
        <v>0</v>
      </c>
      <c r="K183" s="229" t="s">
        <v>162</v>
      </c>
      <c r="L183" s="44"/>
      <c r="M183" s="234" t="s">
        <v>1</v>
      </c>
      <c r="N183" s="235" t="s">
        <v>39</v>
      </c>
      <c r="O183" s="91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163</v>
      </c>
      <c r="AT183" s="238" t="s">
        <v>158</v>
      </c>
      <c r="AU183" s="238" t="s">
        <v>83</v>
      </c>
      <c r="AY183" s="17" t="s">
        <v>156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81</v>
      </c>
      <c r="BK183" s="239">
        <f>ROUND(I183*H183,2)</f>
        <v>0</v>
      </c>
      <c r="BL183" s="17" t="s">
        <v>163</v>
      </c>
      <c r="BM183" s="238" t="s">
        <v>413</v>
      </c>
    </row>
    <row r="184" s="2" customFormat="1">
      <c r="A184" s="38"/>
      <c r="B184" s="39"/>
      <c r="C184" s="40"/>
      <c r="D184" s="240" t="s">
        <v>165</v>
      </c>
      <c r="E184" s="40"/>
      <c r="F184" s="241" t="s">
        <v>414</v>
      </c>
      <c r="G184" s="40"/>
      <c r="H184" s="40"/>
      <c r="I184" s="242"/>
      <c r="J184" s="40"/>
      <c r="K184" s="40"/>
      <c r="L184" s="44"/>
      <c r="M184" s="243"/>
      <c r="N184" s="244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165</v>
      </c>
      <c r="AU184" s="17" t="s">
        <v>83</v>
      </c>
    </row>
    <row r="185" s="15" customFormat="1">
      <c r="A185" s="15"/>
      <c r="B185" s="286"/>
      <c r="C185" s="287"/>
      <c r="D185" s="240" t="s">
        <v>167</v>
      </c>
      <c r="E185" s="288" t="s">
        <v>1</v>
      </c>
      <c r="F185" s="289" t="s">
        <v>415</v>
      </c>
      <c r="G185" s="287"/>
      <c r="H185" s="288" t="s">
        <v>1</v>
      </c>
      <c r="I185" s="290"/>
      <c r="J185" s="287"/>
      <c r="K185" s="287"/>
      <c r="L185" s="291"/>
      <c r="M185" s="292"/>
      <c r="N185" s="293"/>
      <c r="O185" s="293"/>
      <c r="P185" s="293"/>
      <c r="Q185" s="293"/>
      <c r="R185" s="293"/>
      <c r="S185" s="293"/>
      <c r="T185" s="29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5" t="s">
        <v>167</v>
      </c>
      <c r="AU185" s="295" t="s">
        <v>83</v>
      </c>
      <c r="AV185" s="15" t="s">
        <v>81</v>
      </c>
      <c r="AW185" s="15" t="s">
        <v>31</v>
      </c>
      <c r="AX185" s="15" t="s">
        <v>74</v>
      </c>
      <c r="AY185" s="295" t="s">
        <v>156</v>
      </c>
    </row>
    <row r="186" s="13" customFormat="1">
      <c r="A186" s="13"/>
      <c r="B186" s="245"/>
      <c r="C186" s="246"/>
      <c r="D186" s="240" t="s">
        <v>167</v>
      </c>
      <c r="E186" s="247" t="s">
        <v>1</v>
      </c>
      <c r="F186" s="248" t="s">
        <v>416</v>
      </c>
      <c r="G186" s="246"/>
      <c r="H186" s="249">
        <v>32.805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167</v>
      </c>
      <c r="AU186" s="255" t="s">
        <v>83</v>
      </c>
      <c r="AV186" s="13" t="s">
        <v>83</v>
      </c>
      <c r="AW186" s="13" t="s">
        <v>31</v>
      </c>
      <c r="AX186" s="13" t="s">
        <v>81</v>
      </c>
      <c r="AY186" s="255" t="s">
        <v>156</v>
      </c>
    </row>
    <row r="187" s="12" customFormat="1" ht="22.8" customHeight="1">
      <c r="A187" s="12"/>
      <c r="B187" s="211"/>
      <c r="C187" s="212"/>
      <c r="D187" s="213" t="s">
        <v>73</v>
      </c>
      <c r="E187" s="225" t="s">
        <v>163</v>
      </c>
      <c r="F187" s="225" t="s">
        <v>259</v>
      </c>
      <c r="G187" s="212"/>
      <c r="H187" s="212"/>
      <c r="I187" s="215"/>
      <c r="J187" s="226">
        <f>BK187</f>
        <v>0</v>
      </c>
      <c r="K187" s="212"/>
      <c r="L187" s="217"/>
      <c r="M187" s="218"/>
      <c r="N187" s="219"/>
      <c r="O187" s="219"/>
      <c r="P187" s="220">
        <f>SUM(P188:P196)</f>
        <v>0</v>
      </c>
      <c r="Q187" s="219"/>
      <c r="R187" s="220">
        <f>SUM(R188:R196)</f>
        <v>0.15302399999999999</v>
      </c>
      <c r="S187" s="219"/>
      <c r="T187" s="221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2" t="s">
        <v>81</v>
      </c>
      <c r="AT187" s="223" t="s">
        <v>73</v>
      </c>
      <c r="AU187" s="223" t="s">
        <v>81</v>
      </c>
      <c r="AY187" s="222" t="s">
        <v>156</v>
      </c>
      <c r="BK187" s="224">
        <f>SUM(BK188:BK196)</f>
        <v>0</v>
      </c>
    </row>
    <row r="188" s="2" customFormat="1" ht="33" customHeight="1">
      <c r="A188" s="38"/>
      <c r="B188" s="39"/>
      <c r="C188" s="227" t="s">
        <v>260</v>
      </c>
      <c r="D188" s="227" t="s">
        <v>158</v>
      </c>
      <c r="E188" s="228" t="s">
        <v>417</v>
      </c>
      <c r="F188" s="229" t="s">
        <v>418</v>
      </c>
      <c r="G188" s="230" t="s">
        <v>180</v>
      </c>
      <c r="H188" s="231">
        <v>60</v>
      </c>
      <c r="I188" s="232"/>
      <c r="J188" s="233">
        <f>ROUND(I188*H188,2)</f>
        <v>0</v>
      </c>
      <c r="K188" s="229" t="s">
        <v>162</v>
      </c>
      <c r="L188" s="44"/>
      <c r="M188" s="234" t="s">
        <v>1</v>
      </c>
      <c r="N188" s="235" t="s">
        <v>39</v>
      </c>
      <c r="O188" s="91"/>
      <c r="P188" s="236">
        <f>O188*H188</f>
        <v>0</v>
      </c>
      <c r="Q188" s="236">
        <v>0.001</v>
      </c>
      <c r="R188" s="236">
        <f>Q188*H188</f>
        <v>0.059999999999999998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163</v>
      </c>
      <c r="AT188" s="238" t="s">
        <v>158</v>
      </c>
      <c r="AU188" s="238" t="s">
        <v>83</v>
      </c>
      <c r="AY188" s="17" t="s">
        <v>156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81</v>
      </c>
      <c r="BK188" s="239">
        <f>ROUND(I188*H188,2)</f>
        <v>0</v>
      </c>
      <c r="BL188" s="17" t="s">
        <v>163</v>
      </c>
      <c r="BM188" s="238" t="s">
        <v>419</v>
      </c>
    </row>
    <row r="189" s="2" customFormat="1">
      <c r="A189" s="38"/>
      <c r="B189" s="39"/>
      <c r="C189" s="40"/>
      <c r="D189" s="240" t="s">
        <v>165</v>
      </c>
      <c r="E189" s="40"/>
      <c r="F189" s="241" t="s">
        <v>420</v>
      </c>
      <c r="G189" s="40"/>
      <c r="H189" s="40"/>
      <c r="I189" s="242"/>
      <c r="J189" s="40"/>
      <c r="K189" s="40"/>
      <c r="L189" s="44"/>
      <c r="M189" s="243"/>
      <c r="N189" s="244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165</v>
      </c>
      <c r="AU189" s="17" t="s">
        <v>83</v>
      </c>
    </row>
    <row r="190" s="15" customFormat="1">
      <c r="A190" s="15"/>
      <c r="B190" s="286"/>
      <c r="C190" s="287"/>
      <c r="D190" s="240" t="s">
        <v>167</v>
      </c>
      <c r="E190" s="288" t="s">
        <v>1</v>
      </c>
      <c r="F190" s="289" t="s">
        <v>421</v>
      </c>
      <c r="G190" s="287"/>
      <c r="H190" s="288" t="s">
        <v>1</v>
      </c>
      <c r="I190" s="290"/>
      <c r="J190" s="287"/>
      <c r="K190" s="287"/>
      <c r="L190" s="291"/>
      <c r="M190" s="292"/>
      <c r="N190" s="293"/>
      <c r="O190" s="293"/>
      <c r="P190" s="293"/>
      <c r="Q190" s="293"/>
      <c r="R190" s="293"/>
      <c r="S190" s="293"/>
      <c r="T190" s="29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5" t="s">
        <v>167</v>
      </c>
      <c r="AU190" s="295" t="s">
        <v>83</v>
      </c>
      <c r="AV190" s="15" t="s">
        <v>81</v>
      </c>
      <c r="AW190" s="15" t="s">
        <v>31</v>
      </c>
      <c r="AX190" s="15" t="s">
        <v>74</v>
      </c>
      <c r="AY190" s="295" t="s">
        <v>156</v>
      </c>
    </row>
    <row r="191" s="13" customFormat="1">
      <c r="A191" s="13"/>
      <c r="B191" s="245"/>
      <c r="C191" s="246"/>
      <c r="D191" s="240" t="s">
        <v>167</v>
      </c>
      <c r="E191" s="247" t="s">
        <v>1</v>
      </c>
      <c r="F191" s="248" t="s">
        <v>422</v>
      </c>
      <c r="G191" s="246"/>
      <c r="H191" s="249">
        <v>40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167</v>
      </c>
      <c r="AU191" s="255" t="s">
        <v>83</v>
      </c>
      <c r="AV191" s="13" t="s">
        <v>83</v>
      </c>
      <c r="AW191" s="13" t="s">
        <v>31</v>
      </c>
      <c r="AX191" s="13" t="s">
        <v>74</v>
      </c>
      <c r="AY191" s="255" t="s">
        <v>156</v>
      </c>
    </row>
    <row r="192" s="15" customFormat="1">
      <c r="A192" s="15"/>
      <c r="B192" s="286"/>
      <c r="C192" s="287"/>
      <c r="D192" s="240" t="s">
        <v>167</v>
      </c>
      <c r="E192" s="288" t="s">
        <v>1</v>
      </c>
      <c r="F192" s="289" t="s">
        <v>423</v>
      </c>
      <c r="G192" s="287"/>
      <c r="H192" s="288" t="s">
        <v>1</v>
      </c>
      <c r="I192" s="290"/>
      <c r="J192" s="287"/>
      <c r="K192" s="287"/>
      <c r="L192" s="291"/>
      <c r="M192" s="292"/>
      <c r="N192" s="293"/>
      <c r="O192" s="293"/>
      <c r="P192" s="293"/>
      <c r="Q192" s="293"/>
      <c r="R192" s="293"/>
      <c r="S192" s="293"/>
      <c r="T192" s="29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5" t="s">
        <v>167</v>
      </c>
      <c r="AU192" s="295" t="s">
        <v>83</v>
      </c>
      <c r="AV192" s="15" t="s">
        <v>81</v>
      </c>
      <c r="AW192" s="15" t="s">
        <v>31</v>
      </c>
      <c r="AX192" s="15" t="s">
        <v>74</v>
      </c>
      <c r="AY192" s="295" t="s">
        <v>156</v>
      </c>
    </row>
    <row r="193" s="13" customFormat="1">
      <c r="A193" s="13"/>
      <c r="B193" s="245"/>
      <c r="C193" s="246"/>
      <c r="D193" s="240" t="s">
        <v>167</v>
      </c>
      <c r="E193" s="247" t="s">
        <v>1</v>
      </c>
      <c r="F193" s="248" t="s">
        <v>424</v>
      </c>
      <c r="G193" s="246"/>
      <c r="H193" s="249">
        <v>20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167</v>
      </c>
      <c r="AU193" s="255" t="s">
        <v>83</v>
      </c>
      <c r="AV193" s="13" t="s">
        <v>83</v>
      </c>
      <c r="AW193" s="13" t="s">
        <v>31</v>
      </c>
      <c r="AX193" s="13" t="s">
        <v>74</v>
      </c>
      <c r="AY193" s="255" t="s">
        <v>156</v>
      </c>
    </row>
    <row r="194" s="14" customFormat="1">
      <c r="A194" s="14"/>
      <c r="B194" s="256"/>
      <c r="C194" s="257"/>
      <c r="D194" s="240" t="s">
        <v>167</v>
      </c>
      <c r="E194" s="258" t="s">
        <v>1</v>
      </c>
      <c r="F194" s="259" t="s">
        <v>169</v>
      </c>
      <c r="G194" s="257"/>
      <c r="H194" s="260">
        <v>60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167</v>
      </c>
      <c r="AU194" s="266" t="s">
        <v>83</v>
      </c>
      <c r="AV194" s="14" t="s">
        <v>163</v>
      </c>
      <c r="AW194" s="14" t="s">
        <v>31</v>
      </c>
      <c r="AX194" s="14" t="s">
        <v>81</v>
      </c>
      <c r="AY194" s="266" t="s">
        <v>156</v>
      </c>
    </row>
    <row r="195" s="2" customFormat="1" ht="24.15" customHeight="1">
      <c r="A195" s="38"/>
      <c r="B195" s="39"/>
      <c r="C195" s="267" t="s">
        <v>264</v>
      </c>
      <c r="D195" s="267" t="s">
        <v>185</v>
      </c>
      <c r="E195" s="268" t="s">
        <v>425</v>
      </c>
      <c r="F195" s="269" t="s">
        <v>426</v>
      </c>
      <c r="G195" s="270" t="s">
        <v>180</v>
      </c>
      <c r="H195" s="271">
        <v>61.200000000000003</v>
      </c>
      <c r="I195" s="272"/>
      <c r="J195" s="273">
        <f>ROUND(I195*H195,2)</f>
        <v>0</v>
      </c>
      <c r="K195" s="269" t="s">
        <v>162</v>
      </c>
      <c r="L195" s="274"/>
      <c r="M195" s="275" t="s">
        <v>1</v>
      </c>
      <c r="N195" s="276" t="s">
        <v>39</v>
      </c>
      <c r="O195" s="91"/>
      <c r="P195" s="236">
        <f>O195*H195</f>
        <v>0</v>
      </c>
      <c r="Q195" s="236">
        <v>0.0015200000000000001</v>
      </c>
      <c r="R195" s="236">
        <f>Q195*H195</f>
        <v>0.093024000000000009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189</v>
      </c>
      <c r="AT195" s="238" t="s">
        <v>185</v>
      </c>
      <c r="AU195" s="238" t="s">
        <v>83</v>
      </c>
      <c r="AY195" s="17" t="s">
        <v>156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81</v>
      </c>
      <c r="BK195" s="239">
        <f>ROUND(I195*H195,2)</f>
        <v>0</v>
      </c>
      <c r="BL195" s="17" t="s">
        <v>163</v>
      </c>
      <c r="BM195" s="238" t="s">
        <v>427</v>
      </c>
    </row>
    <row r="196" s="13" customFormat="1">
      <c r="A196" s="13"/>
      <c r="B196" s="245"/>
      <c r="C196" s="246"/>
      <c r="D196" s="240" t="s">
        <v>167</v>
      </c>
      <c r="E196" s="246"/>
      <c r="F196" s="248" t="s">
        <v>428</v>
      </c>
      <c r="G196" s="246"/>
      <c r="H196" s="249">
        <v>61.200000000000003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167</v>
      </c>
      <c r="AU196" s="255" t="s">
        <v>83</v>
      </c>
      <c r="AV196" s="13" t="s">
        <v>83</v>
      </c>
      <c r="AW196" s="13" t="s">
        <v>4</v>
      </c>
      <c r="AX196" s="13" t="s">
        <v>81</v>
      </c>
      <c r="AY196" s="255" t="s">
        <v>156</v>
      </c>
    </row>
    <row r="197" s="12" customFormat="1" ht="22.8" customHeight="1">
      <c r="A197" s="12"/>
      <c r="B197" s="211"/>
      <c r="C197" s="212"/>
      <c r="D197" s="213" t="s">
        <v>73</v>
      </c>
      <c r="E197" s="225" t="s">
        <v>196</v>
      </c>
      <c r="F197" s="225" t="s">
        <v>197</v>
      </c>
      <c r="G197" s="212"/>
      <c r="H197" s="212"/>
      <c r="I197" s="215"/>
      <c r="J197" s="226">
        <f>BK197</f>
        <v>0</v>
      </c>
      <c r="K197" s="212"/>
      <c r="L197" s="217"/>
      <c r="M197" s="218"/>
      <c r="N197" s="219"/>
      <c r="O197" s="219"/>
      <c r="P197" s="220">
        <f>P198</f>
        <v>0</v>
      </c>
      <c r="Q197" s="219"/>
      <c r="R197" s="220">
        <f>R198</f>
        <v>0</v>
      </c>
      <c r="S197" s="219"/>
      <c r="T197" s="221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2" t="s">
        <v>81</v>
      </c>
      <c r="AT197" s="223" t="s">
        <v>73</v>
      </c>
      <c r="AU197" s="223" t="s">
        <v>81</v>
      </c>
      <c r="AY197" s="222" t="s">
        <v>156</v>
      </c>
      <c r="BK197" s="224">
        <f>BK198</f>
        <v>0</v>
      </c>
    </row>
    <row r="198" s="2" customFormat="1" ht="33" customHeight="1">
      <c r="A198" s="38"/>
      <c r="B198" s="39"/>
      <c r="C198" s="227" t="s">
        <v>268</v>
      </c>
      <c r="D198" s="227" t="s">
        <v>158</v>
      </c>
      <c r="E198" s="228" t="s">
        <v>199</v>
      </c>
      <c r="F198" s="229" t="s">
        <v>200</v>
      </c>
      <c r="G198" s="230" t="s">
        <v>201</v>
      </c>
      <c r="H198" s="231">
        <v>20.045000000000002</v>
      </c>
      <c r="I198" s="232"/>
      <c r="J198" s="233">
        <f>ROUND(I198*H198,2)</f>
        <v>0</v>
      </c>
      <c r="K198" s="229" t="s">
        <v>162</v>
      </c>
      <c r="L198" s="44"/>
      <c r="M198" s="234" t="s">
        <v>1</v>
      </c>
      <c r="N198" s="235" t="s">
        <v>39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163</v>
      </c>
      <c r="AT198" s="238" t="s">
        <v>158</v>
      </c>
      <c r="AU198" s="238" t="s">
        <v>83</v>
      </c>
      <c r="AY198" s="17" t="s">
        <v>156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81</v>
      </c>
      <c r="BK198" s="239">
        <f>ROUND(I198*H198,2)</f>
        <v>0</v>
      </c>
      <c r="BL198" s="17" t="s">
        <v>163</v>
      </c>
      <c r="BM198" s="238" t="s">
        <v>429</v>
      </c>
    </row>
    <row r="199" s="12" customFormat="1" ht="25.92" customHeight="1">
      <c r="A199" s="12"/>
      <c r="B199" s="211"/>
      <c r="C199" s="212"/>
      <c r="D199" s="213" t="s">
        <v>73</v>
      </c>
      <c r="E199" s="214" t="s">
        <v>430</v>
      </c>
      <c r="F199" s="214" t="s">
        <v>431</v>
      </c>
      <c r="G199" s="212"/>
      <c r="H199" s="212"/>
      <c r="I199" s="215"/>
      <c r="J199" s="216">
        <f>BK199</f>
        <v>0</v>
      </c>
      <c r="K199" s="212"/>
      <c r="L199" s="217"/>
      <c r="M199" s="218"/>
      <c r="N199" s="219"/>
      <c r="O199" s="219"/>
      <c r="P199" s="220">
        <f>P200</f>
        <v>0</v>
      </c>
      <c r="Q199" s="219"/>
      <c r="R199" s="220">
        <f>R200</f>
        <v>5.4418499999999996</v>
      </c>
      <c r="S199" s="219"/>
      <c r="T199" s="221">
        <f>T200</f>
        <v>5.9399999999999995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2" t="s">
        <v>83</v>
      </c>
      <c r="AT199" s="223" t="s">
        <v>73</v>
      </c>
      <c r="AU199" s="223" t="s">
        <v>74</v>
      </c>
      <c r="AY199" s="222" t="s">
        <v>156</v>
      </c>
      <c r="BK199" s="224">
        <f>BK200</f>
        <v>0</v>
      </c>
    </row>
    <row r="200" s="12" customFormat="1" ht="22.8" customHeight="1">
      <c r="A200" s="12"/>
      <c r="B200" s="211"/>
      <c r="C200" s="212"/>
      <c r="D200" s="213" t="s">
        <v>73</v>
      </c>
      <c r="E200" s="225" t="s">
        <v>432</v>
      </c>
      <c r="F200" s="225" t="s">
        <v>433</v>
      </c>
      <c r="G200" s="212"/>
      <c r="H200" s="212"/>
      <c r="I200" s="215"/>
      <c r="J200" s="226">
        <f>BK200</f>
        <v>0</v>
      </c>
      <c r="K200" s="212"/>
      <c r="L200" s="217"/>
      <c r="M200" s="218"/>
      <c r="N200" s="219"/>
      <c r="O200" s="219"/>
      <c r="P200" s="220">
        <f>SUM(P201:P245)</f>
        <v>0</v>
      </c>
      <c r="Q200" s="219"/>
      <c r="R200" s="220">
        <f>SUM(R201:R245)</f>
        <v>5.4418499999999996</v>
      </c>
      <c r="S200" s="219"/>
      <c r="T200" s="221">
        <f>SUM(T201:T245)</f>
        <v>5.9399999999999995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83</v>
      </c>
      <c r="AT200" s="223" t="s">
        <v>73</v>
      </c>
      <c r="AU200" s="223" t="s">
        <v>81</v>
      </c>
      <c r="AY200" s="222" t="s">
        <v>156</v>
      </c>
      <c r="BK200" s="224">
        <f>SUM(BK201:BK245)</f>
        <v>0</v>
      </c>
    </row>
    <row r="201" s="2" customFormat="1" ht="21.75" customHeight="1">
      <c r="A201" s="38"/>
      <c r="B201" s="39"/>
      <c r="C201" s="227" t="s">
        <v>8</v>
      </c>
      <c r="D201" s="227" t="s">
        <v>158</v>
      </c>
      <c r="E201" s="228" t="s">
        <v>434</v>
      </c>
      <c r="F201" s="229" t="s">
        <v>435</v>
      </c>
      <c r="G201" s="230" t="s">
        <v>180</v>
      </c>
      <c r="H201" s="231">
        <v>270</v>
      </c>
      <c r="I201" s="232"/>
      <c r="J201" s="233">
        <f>ROUND(I201*H201,2)</f>
        <v>0</v>
      </c>
      <c r="K201" s="229" t="s">
        <v>162</v>
      </c>
      <c r="L201" s="44"/>
      <c r="M201" s="234" t="s">
        <v>1</v>
      </c>
      <c r="N201" s="235" t="s">
        <v>39</v>
      </c>
      <c r="O201" s="91"/>
      <c r="P201" s="236">
        <f>O201*H201</f>
        <v>0</v>
      </c>
      <c r="Q201" s="236">
        <v>0</v>
      </c>
      <c r="R201" s="236">
        <f>Q201*H201</f>
        <v>0</v>
      </c>
      <c r="S201" s="236">
        <v>0.021999999999999999</v>
      </c>
      <c r="T201" s="237">
        <f>S201*H201</f>
        <v>5.9399999999999995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278</v>
      </c>
      <c r="AT201" s="238" t="s">
        <v>158</v>
      </c>
      <c r="AU201" s="238" t="s">
        <v>83</v>
      </c>
      <c r="AY201" s="17" t="s">
        <v>156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81</v>
      </c>
      <c r="BK201" s="239">
        <f>ROUND(I201*H201,2)</f>
        <v>0</v>
      </c>
      <c r="BL201" s="17" t="s">
        <v>278</v>
      </c>
      <c r="BM201" s="238" t="s">
        <v>436</v>
      </c>
    </row>
    <row r="202" s="2" customFormat="1">
      <c r="A202" s="38"/>
      <c r="B202" s="39"/>
      <c r="C202" s="40"/>
      <c r="D202" s="240" t="s">
        <v>165</v>
      </c>
      <c r="E202" s="40"/>
      <c r="F202" s="241" t="s">
        <v>437</v>
      </c>
      <c r="G202" s="40"/>
      <c r="H202" s="40"/>
      <c r="I202" s="242"/>
      <c r="J202" s="40"/>
      <c r="K202" s="40"/>
      <c r="L202" s="44"/>
      <c r="M202" s="243"/>
      <c r="N202" s="244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165</v>
      </c>
      <c r="AU202" s="17" t="s">
        <v>83</v>
      </c>
    </row>
    <row r="203" s="15" customFormat="1">
      <c r="A203" s="15"/>
      <c r="B203" s="286"/>
      <c r="C203" s="287"/>
      <c r="D203" s="240" t="s">
        <v>167</v>
      </c>
      <c r="E203" s="288" t="s">
        <v>1</v>
      </c>
      <c r="F203" s="289" t="s">
        <v>421</v>
      </c>
      <c r="G203" s="287"/>
      <c r="H203" s="288" t="s">
        <v>1</v>
      </c>
      <c r="I203" s="290"/>
      <c r="J203" s="287"/>
      <c r="K203" s="287"/>
      <c r="L203" s="291"/>
      <c r="M203" s="292"/>
      <c r="N203" s="293"/>
      <c r="O203" s="293"/>
      <c r="P203" s="293"/>
      <c r="Q203" s="293"/>
      <c r="R203" s="293"/>
      <c r="S203" s="293"/>
      <c r="T203" s="29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5" t="s">
        <v>167</v>
      </c>
      <c r="AU203" s="295" t="s">
        <v>83</v>
      </c>
      <c r="AV203" s="15" t="s">
        <v>81</v>
      </c>
      <c r="AW203" s="15" t="s">
        <v>31</v>
      </c>
      <c r="AX203" s="15" t="s">
        <v>74</v>
      </c>
      <c r="AY203" s="295" t="s">
        <v>156</v>
      </c>
    </row>
    <row r="204" s="13" customFormat="1">
      <c r="A204" s="13"/>
      <c r="B204" s="245"/>
      <c r="C204" s="246"/>
      <c r="D204" s="240" t="s">
        <v>167</v>
      </c>
      <c r="E204" s="247" t="s">
        <v>1</v>
      </c>
      <c r="F204" s="248" t="s">
        <v>438</v>
      </c>
      <c r="G204" s="246"/>
      <c r="H204" s="249">
        <v>135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167</v>
      </c>
      <c r="AU204" s="255" t="s">
        <v>83</v>
      </c>
      <c r="AV204" s="13" t="s">
        <v>83</v>
      </c>
      <c r="AW204" s="13" t="s">
        <v>31</v>
      </c>
      <c r="AX204" s="13" t="s">
        <v>74</v>
      </c>
      <c r="AY204" s="255" t="s">
        <v>156</v>
      </c>
    </row>
    <row r="205" s="15" customFormat="1">
      <c r="A205" s="15"/>
      <c r="B205" s="286"/>
      <c r="C205" s="287"/>
      <c r="D205" s="240" t="s">
        <v>167</v>
      </c>
      <c r="E205" s="288" t="s">
        <v>1</v>
      </c>
      <c r="F205" s="289" t="s">
        <v>439</v>
      </c>
      <c r="G205" s="287"/>
      <c r="H205" s="288" t="s">
        <v>1</v>
      </c>
      <c r="I205" s="290"/>
      <c r="J205" s="287"/>
      <c r="K205" s="287"/>
      <c r="L205" s="291"/>
      <c r="M205" s="292"/>
      <c r="N205" s="293"/>
      <c r="O205" s="293"/>
      <c r="P205" s="293"/>
      <c r="Q205" s="293"/>
      <c r="R205" s="293"/>
      <c r="S205" s="293"/>
      <c r="T205" s="29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5" t="s">
        <v>167</v>
      </c>
      <c r="AU205" s="295" t="s">
        <v>83</v>
      </c>
      <c r="AV205" s="15" t="s">
        <v>81</v>
      </c>
      <c r="AW205" s="15" t="s">
        <v>31</v>
      </c>
      <c r="AX205" s="15" t="s">
        <v>74</v>
      </c>
      <c r="AY205" s="295" t="s">
        <v>156</v>
      </c>
    </row>
    <row r="206" s="13" customFormat="1">
      <c r="A206" s="13"/>
      <c r="B206" s="245"/>
      <c r="C206" s="246"/>
      <c r="D206" s="240" t="s">
        <v>167</v>
      </c>
      <c r="E206" s="247" t="s">
        <v>1</v>
      </c>
      <c r="F206" s="248" t="s">
        <v>438</v>
      </c>
      <c r="G206" s="246"/>
      <c r="H206" s="249">
        <v>135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167</v>
      </c>
      <c r="AU206" s="255" t="s">
        <v>83</v>
      </c>
      <c r="AV206" s="13" t="s">
        <v>83</v>
      </c>
      <c r="AW206" s="13" t="s">
        <v>31</v>
      </c>
      <c r="AX206" s="13" t="s">
        <v>74</v>
      </c>
      <c r="AY206" s="255" t="s">
        <v>156</v>
      </c>
    </row>
    <row r="207" s="14" customFormat="1">
      <c r="A207" s="14"/>
      <c r="B207" s="256"/>
      <c r="C207" s="257"/>
      <c r="D207" s="240" t="s">
        <v>167</v>
      </c>
      <c r="E207" s="258" t="s">
        <v>1</v>
      </c>
      <c r="F207" s="259" t="s">
        <v>169</v>
      </c>
      <c r="G207" s="257"/>
      <c r="H207" s="260">
        <v>270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167</v>
      </c>
      <c r="AU207" s="266" t="s">
        <v>83</v>
      </c>
      <c r="AV207" s="14" t="s">
        <v>163</v>
      </c>
      <c r="AW207" s="14" t="s">
        <v>31</v>
      </c>
      <c r="AX207" s="14" t="s">
        <v>81</v>
      </c>
      <c r="AY207" s="266" t="s">
        <v>156</v>
      </c>
    </row>
    <row r="208" s="2" customFormat="1" ht="55.5" customHeight="1">
      <c r="A208" s="38"/>
      <c r="B208" s="39"/>
      <c r="C208" s="227" t="s">
        <v>278</v>
      </c>
      <c r="D208" s="227" t="s">
        <v>158</v>
      </c>
      <c r="E208" s="228" t="s">
        <v>440</v>
      </c>
      <c r="F208" s="229" t="s">
        <v>441</v>
      </c>
      <c r="G208" s="230" t="s">
        <v>292</v>
      </c>
      <c r="H208" s="231">
        <v>100</v>
      </c>
      <c r="I208" s="232"/>
      <c r="J208" s="233">
        <f>ROUND(I208*H208,2)</f>
        <v>0</v>
      </c>
      <c r="K208" s="229" t="s">
        <v>162</v>
      </c>
      <c r="L208" s="44"/>
      <c r="M208" s="234" t="s">
        <v>1</v>
      </c>
      <c r="N208" s="235" t="s">
        <v>39</v>
      </c>
      <c r="O208" s="91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278</v>
      </c>
      <c r="AT208" s="238" t="s">
        <v>158</v>
      </c>
      <c r="AU208" s="238" t="s">
        <v>83</v>
      </c>
      <c r="AY208" s="17" t="s">
        <v>156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81</v>
      </c>
      <c r="BK208" s="239">
        <f>ROUND(I208*H208,2)</f>
        <v>0</v>
      </c>
      <c r="BL208" s="17" t="s">
        <v>278</v>
      </c>
      <c r="BM208" s="238" t="s">
        <v>442</v>
      </c>
    </row>
    <row r="209" s="2" customFormat="1">
      <c r="A209" s="38"/>
      <c r="B209" s="39"/>
      <c r="C209" s="40"/>
      <c r="D209" s="240" t="s">
        <v>165</v>
      </c>
      <c r="E209" s="40"/>
      <c r="F209" s="241" t="s">
        <v>443</v>
      </c>
      <c r="G209" s="40"/>
      <c r="H209" s="40"/>
      <c r="I209" s="242"/>
      <c r="J209" s="40"/>
      <c r="K209" s="40"/>
      <c r="L209" s="44"/>
      <c r="M209" s="243"/>
      <c r="N209" s="244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165</v>
      </c>
      <c r="AU209" s="17" t="s">
        <v>83</v>
      </c>
    </row>
    <row r="210" s="13" customFormat="1">
      <c r="A210" s="13"/>
      <c r="B210" s="245"/>
      <c r="C210" s="246"/>
      <c r="D210" s="240" t="s">
        <v>167</v>
      </c>
      <c r="E210" s="247" t="s">
        <v>1</v>
      </c>
      <c r="F210" s="248" t="s">
        <v>444</v>
      </c>
      <c r="G210" s="246"/>
      <c r="H210" s="249">
        <v>100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167</v>
      </c>
      <c r="AU210" s="255" t="s">
        <v>83</v>
      </c>
      <c r="AV210" s="13" t="s">
        <v>83</v>
      </c>
      <c r="AW210" s="13" t="s">
        <v>31</v>
      </c>
      <c r="AX210" s="13" t="s">
        <v>81</v>
      </c>
      <c r="AY210" s="255" t="s">
        <v>156</v>
      </c>
    </row>
    <row r="211" s="2" customFormat="1" ht="16.5" customHeight="1">
      <c r="A211" s="38"/>
      <c r="B211" s="39"/>
      <c r="C211" s="267" t="s">
        <v>282</v>
      </c>
      <c r="D211" s="267" t="s">
        <v>185</v>
      </c>
      <c r="E211" s="268" t="s">
        <v>445</v>
      </c>
      <c r="F211" s="269" t="s">
        <v>446</v>
      </c>
      <c r="G211" s="270" t="s">
        <v>161</v>
      </c>
      <c r="H211" s="271">
        <v>1.8</v>
      </c>
      <c r="I211" s="272"/>
      <c r="J211" s="273">
        <f>ROUND(I211*H211,2)</f>
        <v>0</v>
      </c>
      <c r="K211" s="269" t="s">
        <v>162</v>
      </c>
      <c r="L211" s="274"/>
      <c r="M211" s="275" t="s">
        <v>1</v>
      </c>
      <c r="N211" s="276" t="s">
        <v>39</v>
      </c>
      <c r="O211" s="91"/>
      <c r="P211" s="236">
        <f>O211*H211</f>
        <v>0</v>
      </c>
      <c r="Q211" s="236">
        <v>0.5</v>
      </c>
      <c r="R211" s="236">
        <f>Q211*H211</f>
        <v>0.90000000000000002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447</v>
      </c>
      <c r="AT211" s="238" t="s">
        <v>185</v>
      </c>
      <c r="AU211" s="238" t="s">
        <v>83</v>
      </c>
      <c r="AY211" s="17" t="s">
        <v>156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7" t="s">
        <v>81</v>
      </c>
      <c r="BK211" s="239">
        <f>ROUND(I211*H211,2)</f>
        <v>0</v>
      </c>
      <c r="BL211" s="17" t="s">
        <v>278</v>
      </c>
      <c r="BM211" s="238" t="s">
        <v>448</v>
      </c>
    </row>
    <row r="212" s="15" customFormat="1">
      <c r="A212" s="15"/>
      <c r="B212" s="286"/>
      <c r="C212" s="287"/>
      <c r="D212" s="240" t="s">
        <v>167</v>
      </c>
      <c r="E212" s="288" t="s">
        <v>1</v>
      </c>
      <c r="F212" s="289" t="s">
        <v>449</v>
      </c>
      <c r="G212" s="287"/>
      <c r="H212" s="288" t="s">
        <v>1</v>
      </c>
      <c r="I212" s="290"/>
      <c r="J212" s="287"/>
      <c r="K212" s="287"/>
      <c r="L212" s="291"/>
      <c r="M212" s="292"/>
      <c r="N212" s="293"/>
      <c r="O212" s="293"/>
      <c r="P212" s="293"/>
      <c r="Q212" s="293"/>
      <c r="R212" s="293"/>
      <c r="S212" s="293"/>
      <c r="T212" s="29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5" t="s">
        <v>167</v>
      </c>
      <c r="AU212" s="295" t="s">
        <v>83</v>
      </c>
      <c r="AV212" s="15" t="s">
        <v>81</v>
      </c>
      <c r="AW212" s="15" t="s">
        <v>31</v>
      </c>
      <c r="AX212" s="15" t="s">
        <v>74</v>
      </c>
      <c r="AY212" s="295" t="s">
        <v>156</v>
      </c>
    </row>
    <row r="213" s="13" customFormat="1">
      <c r="A213" s="13"/>
      <c r="B213" s="245"/>
      <c r="C213" s="246"/>
      <c r="D213" s="240" t="s">
        <v>167</v>
      </c>
      <c r="E213" s="247" t="s">
        <v>1</v>
      </c>
      <c r="F213" s="248" t="s">
        <v>450</v>
      </c>
      <c r="G213" s="246"/>
      <c r="H213" s="249">
        <v>1.8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167</v>
      </c>
      <c r="AU213" s="255" t="s">
        <v>83</v>
      </c>
      <c r="AV213" s="13" t="s">
        <v>83</v>
      </c>
      <c r="AW213" s="13" t="s">
        <v>31</v>
      </c>
      <c r="AX213" s="13" t="s">
        <v>81</v>
      </c>
      <c r="AY213" s="255" t="s">
        <v>156</v>
      </c>
    </row>
    <row r="214" s="2" customFormat="1" ht="16.5" customHeight="1">
      <c r="A214" s="38"/>
      <c r="B214" s="39"/>
      <c r="C214" s="267" t="s">
        <v>289</v>
      </c>
      <c r="D214" s="267" t="s">
        <v>185</v>
      </c>
      <c r="E214" s="268" t="s">
        <v>451</v>
      </c>
      <c r="F214" s="269" t="s">
        <v>452</v>
      </c>
      <c r="G214" s="270" t="s">
        <v>161</v>
      </c>
      <c r="H214" s="271">
        <v>5.2469999999999999</v>
      </c>
      <c r="I214" s="272"/>
      <c r="J214" s="273">
        <f>ROUND(I214*H214,2)</f>
        <v>0</v>
      </c>
      <c r="K214" s="269" t="s">
        <v>162</v>
      </c>
      <c r="L214" s="274"/>
      <c r="M214" s="275" t="s">
        <v>1</v>
      </c>
      <c r="N214" s="276" t="s">
        <v>39</v>
      </c>
      <c r="O214" s="91"/>
      <c r="P214" s="236">
        <f>O214*H214</f>
        <v>0</v>
      </c>
      <c r="Q214" s="236">
        <v>0.5</v>
      </c>
      <c r="R214" s="236">
        <f>Q214*H214</f>
        <v>2.6234999999999999</v>
      </c>
      <c r="S214" s="236">
        <v>0</v>
      </c>
      <c r="T214" s="23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8" t="s">
        <v>447</v>
      </c>
      <c r="AT214" s="238" t="s">
        <v>185</v>
      </c>
      <c r="AU214" s="238" t="s">
        <v>83</v>
      </c>
      <c r="AY214" s="17" t="s">
        <v>156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7" t="s">
        <v>81</v>
      </c>
      <c r="BK214" s="239">
        <f>ROUND(I214*H214,2)</f>
        <v>0</v>
      </c>
      <c r="BL214" s="17" t="s">
        <v>278</v>
      </c>
      <c r="BM214" s="238" t="s">
        <v>453</v>
      </c>
    </row>
    <row r="215" s="15" customFormat="1">
      <c r="A215" s="15"/>
      <c r="B215" s="286"/>
      <c r="C215" s="287"/>
      <c r="D215" s="240" t="s">
        <v>167</v>
      </c>
      <c r="E215" s="288" t="s">
        <v>1</v>
      </c>
      <c r="F215" s="289" t="s">
        <v>454</v>
      </c>
      <c r="G215" s="287"/>
      <c r="H215" s="288" t="s">
        <v>1</v>
      </c>
      <c r="I215" s="290"/>
      <c r="J215" s="287"/>
      <c r="K215" s="287"/>
      <c r="L215" s="291"/>
      <c r="M215" s="292"/>
      <c r="N215" s="293"/>
      <c r="O215" s="293"/>
      <c r="P215" s="293"/>
      <c r="Q215" s="293"/>
      <c r="R215" s="293"/>
      <c r="S215" s="293"/>
      <c r="T215" s="29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5" t="s">
        <v>167</v>
      </c>
      <c r="AU215" s="295" t="s">
        <v>83</v>
      </c>
      <c r="AV215" s="15" t="s">
        <v>81</v>
      </c>
      <c r="AW215" s="15" t="s">
        <v>31</v>
      </c>
      <c r="AX215" s="15" t="s">
        <v>74</v>
      </c>
      <c r="AY215" s="295" t="s">
        <v>156</v>
      </c>
    </row>
    <row r="216" s="13" customFormat="1">
      <c r="A216" s="13"/>
      <c r="B216" s="245"/>
      <c r="C216" s="246"/>
      <c r="D216" s="240" t="s">
        <v>167</v>
      </c>
      <c r="E216" s="247" t="s">
        <v>1</v>
      </c>
      <c r="F216" s="248" t="s">
        <v>455</v>
      </c>
      <c r="G216" s="246"/>
      <c r="H216" s="249">
        <v>3.8999999999999999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167</v>
      </c>
      <c r="AU216" s="255" t="s">
        <v>83</v>
      </c>
      <c r="AV216" s="13" t="s">
        <v>83</v>
      </c>
      <c r="AW216" s="13" t="s">
        <v>31</v>
      </c>
      <c r="AX216" s="13" t="s">
        <v>74</v>
      </c>
      <c r="AY216" s="255" t="s">
        <v>156</v>
      </c>
    </row>
    <row r="217" s="15" customFormat="1">
      <c r="A217" s="15"/>
      <c r="B217" s="286"/>
      <c r="C217" s="287"/>
      <c r="D217" s="240" t="s">
        <v>167</v>
      </c>
      <c r="E217" s="288" t="s">
        <v>1</v>
      </c>
      <c r="F217" s="289" t="s">
        <v>456</v>
      </c>
      <c r="G217" s="287"/>
      <c r="H217" s="288" t="s">
        <v>1</v>
      </c>
      <c r="I217" s="290"/>
      <c r="J217" s="287"/>
      <c r="K217" s="287"/>
      <c r="L217" s="291"/>
      <c r="M217" s="292"/>
      <c r="N217" s="293"/>
      <c r="O217" s="293"/>
      <c r="P217" s="293"/>
      <c r="Q217" s="293"/>
      <c r="R217" s="293"/>
      <c r="S217" s="293"/>
      <c r="T217" s="29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5" t="s">
        <v>167</v>
      </c>
      <c r="AU217" s="295" t="s">
        <v>83</v>
      </c>
      <c r="AV217" s="15" t="s">
        <v>81</v>
      </c>
      <c r="AW217" s="15" t="s">
        <v>31</v>
      </c>
      <c r="AX217" s="15" t="s">
        <v>74</v>
      </c>
      <c r="AY217" s="295" t="s">
        <v>156</v>
      </c>
    </row>
    <row r="218" s="15" customFormat="1">
      <c r="A218" s="15"/>
      <c r="B218" s="286"/>
      <c r="C218" s="287"/>
      <c r="D218" s="240" t="s">
        <v>167</v>
      </c>
      <c r="E218" s="288" t="s">
        <v>1</v>
      </c>
      <c r="F218" s="289" t="s">
        <v>457</v>
      </c>
      <c r="G218" s="287"/>
      <c r="H218" s="288" t="s">
        <v>1</v>
      </c>
      <c r="I218" s="290"/>
      <c r="J218" s="287"/>
      <c r="K218" s="287"/>
      <c r="L218" s="291"/>
      <c r="M218" s="292"/>
      <c r="N218" s="293"/>
      <c r="O218" s="293"/>
      <c r="P218" s="293"/>
      <c r="Q218" s="293"/>
      <c r="R218" s="293"/>
      <c r="S218" s="293"/>
      <c r="T218" s="29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5" t="s">
        <v>167</v>
      </c>
      <c r="AU218" s="295" t="s">
        <v>83</v>
      </c>
      <c r="AV218" s="15" t="s">
        <v>81</v>
      </c>
      <c r="AW218" s="15" t="s">
        <v>31</v>
      </c>
      <c r="AX218" s="15" t="s">
        <v>74</v>
      </c>
      <c r="AY218" s="295" t="s">
        <v>156</v>
      </c>
    </row>
    <row r="219" s="13" customFormat="1">
      <c r="A219" s="13"/>
      <c r="B219" s="245"/>
      <c r="C219" s="246"/>
      <c r="D219" s="240" t="s">
        <v>167</v>
      </c>
      <c r="E219" s="247" t="s">
        <v>1</v>
      </c>
      <c r="F219" s="248" t="s">
        <v>458</v>
      </c>
      <c r="G219" s="246"/>
      <c r="H219" s="249">
        <v>0.56699999999999995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167</v>
      </c>
      <c r="AU219" s="255" t="s">
        <v>83</v>
      </c>
      <c r="AV219" s="13" t="s">
        <v>83</v>
      </c>
      <c r="AW219" s="13" t="s">
        <v>31</v>
      </c>
      <c r="AX219" s="13" t="s">
        <v>74</v>
      </c>
      <c r="AY219" s="255" t="s">
        <v>156</v>
      </c>
    </row>
    <row r="220" s="15" customFormat="1">
      <c r="A220" s="15"/>
      <c r="B220" s="286"/>
      <c r="C220" s="287"/>
      <c r="D220" s="240" t="s">
        <v>167</v>
      </c>
      <c r="E220" s="288" t="s">
        <v>1</v>
      </c>
      <c r="F220" s="289" t="s">
        <v>459</v>
      </c>
      <c r="G220" s="287"/>
      <c r="H220" s="288" t="s">
        <v>1</v>
      </c>
      <c r="I220" s="290"/>
      <c r="J220" s="287"/>
      <c r="K220" s="287"/>
      <c r="L220" s="291"/>
      <c r="M220" s="292"/>
      <c r="N220" s="293"/>
      <c r="O220" s="293"/>
      <c r="P220" s="293"/>
      <c r="Q220" s="293"/>
      <c r="R220" s="293"/>
      <c r="S220" s="293"/>
      <c r="T220" s="29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5" t="s">
        <v>167</v>
      </c>
      <c r="AU220" s="295" t="s">
        <v>83</v>
      </c>
      <c r="AV220" s="15" t="s">
        <v>81</v>
      </c>
      <c r="AW220" s="15" t="s">
        <v>31</v>
      </c>
      <c r="AX220" s="15" t="s">
        <v>74</v>
      </c>
      <c r="AY220" s="295" t="s">
        <v>156</v>
      </c>
    </row>
    <row r="221" s="13" customFormat="1">
      <c r="A221" s="13"/>
      <c r="B221" s="245"/>
      <c r="C221" s="246"/>
      <c r="D221" s="240" t="s">
        <v>167</v>
      </c>
      <c r="E221" s="247" t="s">
        <v>1</v>
      </c>
      <c r="F221" s="248" t="s">
        <v>460</v>
      </c>
      <c r="G221" s="246"/>
      <c r="H221" s="249">
        <v>0.78000000000000003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167</v>
      </c>
      <c r="AU221" s="255" t="s">
        <v>83</v>
      </c>
      <c r="AV221" s="13" t="s">
        <v>83</v>
      </c>
      <c r="AW221" s="13" t="s">
        <v>31</v>
      </c>
      <c r="AX221" s="13" t="s">
        <v>74</v>
      </c>
      <c r="AY221" s="255" t="s">
        <v>156</v>
      </c>
    </row>
    <row r="222" s="14" customFormat="1">
      <c r="A222" s="14"/>
      <c r="B222" s="256"/>
      <c r="C222" s="257"/>
      <c r="D222" s="240" t="s">
        <v>167</v>
      </c>
      <c r="E222" s="258" t="s">
        <v>1</v>
      </c>
      <c r="F222" s="259" t="s">
        <v>169</v>
      </c>
      <c r="G222" s="257"/>
      <c r="H222" s="260">
        <v>5.2469999999999999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167</v>
      </c>
      <c r="AU222" s="266" t="s">
        <v>83</v>
      </c>
      <c r="AV222" s="14" t="s">
        <v>163</v>
      </c>
      <c r="AW222" s="14" t="s">
        <v>31</v>
      </c>
      <c r="AX222" s="14" t="s">
        <v>81</v>
      </c>
      <c r="AY222" s="266" t="s">
        <v>156</v>
      </c>
    </row>
    <row r="223" s="2" customFormat="1" ht="21.75" customHeight="1">
      <c r="A223" s="38"/>
      <c r="B223" s="39"/>
      <c r="C223" s="267" t="s">
        <v>295</v>
      </c>
      <c r="D223" s="267" t="s">
        <v>185</v>
      </c>
      <c r="E223" s="268" t="s">
        <v>461</v>
      </c>
      <c r="F223" s="269" t="s">
        <v>462</v>
      </c>
      <c r="G223" s="270" t="s">
        <v>161</v>
      </c>
      <c r="H223" s="271">
        <v>2.6749999999999998</v>
      </c>
      <c r="I223" s="272"/>
      <c r="J223" s="273">
        <f>ROUND(I223*H223,2)</f>
        <v>0</v>
      </c>
      <c r="K223" s="269" t="s">
        <v>162</v>
      </c>
      <c r="L223" s="274"/>
      <c r="M223" s="275" t="s">
        <v>1</v>
      </c>
      <c r="N223" s="276" t="s">
        <v>39</v>
      </c>
      <c r="O223" s="91"/>
      <c r="P223" s="236">
        <f>O223*H223</f>
        <v>0</v>
      </c>
      <c r="Q223" s="236">
        <v>0.55000000000000004</v>
      </c>
      <c r="R223" s="236">
        <f>Q223*H223</f>
        <v>1.47125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447</v>
      </c>
      <c r="AT223" s="238" t="s">
        <v>185</v>
      </c>
      <c r="AU223" s="238" t="s">
        <v>83</v>
      </c>
      <c r="AY223" s="17" t="s">
        <v>156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81</v>
      </c>
      <c r="BK223" s="239">
        <f>ROUND(I223*H223,2)</f>
        <v>0</v>
      </c>
      <c r="BL223" s="17" t="s">
        <v>278</v>
      </c>
      <c r="BM223" s="238" t="s">
        <v>463</v>
      </c>
    </row>
    <row r="224" s="15" customFormat="1">
      <c r="A224" s="15"/>
      <c r="B224" s="286"/>
      <c r="C224" s="287"/>
      <c r="D224" s="240" t="s">
        <v>167</v>
      </c>
      <c r="E224" s="288" t="s">
        <v>1</v>
      </c>
      <c r="F224" s="289" t="s">
        <v>464</v>
      </c>
      <c r="G224" s="287"/>
      <c r="H224" s="288" t="s">
        <v>1</v>
      </c>
      <c r="I224" s="290"/>
      <c r="J224" s="287"/>
      <c r="K224" s="287"/>
      <c r="L224" s="291"/>
      <c r="M224" s="292"/>
      <c r="N224" s="293"/>
      <c r="O224" s="293"/>
      <c r="P224" s="293"/>
      <c r="Q224" s="293"/>
      <c r="R224" s="293"/>
      <c r="S224" s="293"/>
      <c r="T224" s="29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5" t="s">
        <v>167</v>
      </c>
      <c r="AU224" s="295" t="s">
        <v>83</v>
      </c>
      <c r="AV224" s="15" t="s">
        <v>81</v>
      </c>
      <c r="AW224" s="15" t="s">
        <v>31</v>
      </c>
      <c r="AX224" s="15" t="s">
        <v>74</v>
      </c>
      <c r="AY224" s="295" t="s">
        <v>156</v>
      </c>
    </row>
    <row r="225" s="13" customFormat="1">
      <c r="A225" s="13"/>
      <c r="B225" s="245"/>
      <c r="C225" s="246"/>
      <c r="D225" s="240" t="s">
        <v>167</v>
      </c>
      <c r="E225" s="247" t="s">
        <v>1</v>
      </c>
      <c r="F225" s="248" t="s">
        <v>465</v>
      </c>
      <c r="G225" s="246"/>
      <c r="H225" s="249">
        <v>1.351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167</v>
      </c>
      <c r="AU225" s="255" t="s">
        <v>83</v>
      </c>
      <c r="AV225" s="13" t="s">
        <v>83</v>
      </c>
      <c r="AW225" s="13" t="s">
        <v>31</v>
      </c>
      <c r="AX225" s="13" t="s">
        <v>74</v>
      </c>
      <c r="AY225" s="255" t="s">
        <v>156</v>
      </c>
    </row>
    <row r="226" s="15" customFormat="1">
      <c r="A226" s="15"/>
      <c r="B226" s="286"/>
      <c r="C226" s="287"/>
      <c r="D226" s="240" t="s">
        <v>167</v>
      </c>
      <c r="E226" s="288" t="s">
        <v>1</v>
      </c>
      <c r="F226" s="289" t="s">
        <v>466</v>
      </c>
      <c r="G226" s="287"/>
      <c r="H226" s="288" t="s">
        <v>1</v>
      </c>
      <c r="I226" s="290"/>
      <c r="J226" s="287"/>
      <c r="K226" s="287"/>
      <c r="L226" s="291"/>
      <c r="M226" s="292"/>
      <c r="N226" s="293"/>
      <c r="O226" s="293"/>
      <c r="P226" s="293"/>
      <c r="Q226" s="293"/>
      <c r="R226" s="293"/>
      <c r="S226" s="293"/>
      <c r="T226" s="29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5" t="s">
        <v>167</v>
      </c>
      <c r="AU226" s="295" t="s">
        <v>83</v>
      </c>
      <c r="AV226" s="15" t="s">
        <v>81</v>
      </c>
      <c r="AW226" s="15" t="s">
        <v>31</v>
      </c>
      <c r="AX226" s="15" t="s">
        <v>74</v>
      </c>
      <c r="AY226" s="295" t="s">
        <v>156</v>
      </c>
    </row>
    <row r="227" s="13" customFormat="1">
      <c r="A227" s="13"/>
      <c r="B227" s="245"/>
      <c r="C227" s="246"/>
      <c r="D227" s="240" t="s">
        <v>167</v>
      </c>
      <c r="E227" s="247" t="s">
        <v>1</v>
      </c>
      <c r="F227" s="248" t="s">
        <v>467</v>
      </c>
      <c r="G227" s="246"/>
      <c r="H227" s="249">
        <v>0.66200000000000003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5" t="s">
        <v>167</v>
      </c>
      <c r="AU227" s="255" t="s">
        <v>83</v>
      </c>
      <c r="AV227" s="13" t="s">
        <v>83</v>
      </c>
      <c r="AW227" s="13" t="s">
        <v>31</v>
      </c>
      <c r="AX227" s="13" t="s">
        <v>74</v>
      </c>
      <c r="AY227" s="255" t="s">
        <v>156</v>
      </c>
    </row>
    <row r="228" s="15" customFormat="1">
      <c r="A228" s="15"/>
      <c r="B228" s="286"/>
      <c r="C228" s="287"/>
      <c r="D228" s="240" t="s">
        <v>167</v>
      </c>
      <c r="E228" s="288" t="s">
        <v>1</v>
      </c>
      <c r="F228" s="289" t="s">
        <v>468</v>
      </c>
      <c r="G228" s="287"/>
      <c r="H228" s="288" t="s">
        <v>1</v>
      </c>
      <c r="I228" s="290"/>
      <c r="J228" s="287"/>
      <c r="K228" s="287"/>
      <c r="L228" s="291"/>
      <c r="M228" s="292"/>
      <c r="N228" s="293"/>
      <c r="O228" s="293"/>
      <c r="P228" s="293"/>
      <c r="Q228" s="293"/>
      <c r="R228" s="293"/>
      <c r="S228" s="293"/>
      <c r="T228" s="29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5" t="s">
        <v>167</v>
      </c>
      <c r="AU228" s="295" t="s">
        <v>83</v>
      </c>
      <c r="AV228" s="15" t="s">
        <v>81</v>
      </c>
      <c r="AW228" s="15" t="s">
        <v>31</v>
      </c>
      <c r="AX228" s="15" t="s">
        <v>74</v>
      </c>
      <c r="AY228" s="295" t="s">
        <v>156</v>
      </c>
    </row>
    <row r="229" s="13" customFormat="1">
      <c r="A229" s="13"/>
      <c r="B229" s="245"/>
      <c r="C229" s="246"/>
      <c r="D229" s="240" t="s">
        <v>167</v>
      </c>
      <c r="E229" s="247" t="s">
        <v>1</v>
      </c>
      <c r="F229" s="248" t="s">
        <v>467</v>
      </c>
      <c r="G229" s="246"/>
      <c r="H229" s="249">
        <v>0.66200000000000003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167</v>
      </c>
      <c r="AU229" s="255" t="s">
        <v>83</v>
      </c>
      <c r="AV229" s="13" t="s">
        <v>83</v>
      </c>
      <c r="AW229" s="13" t="s">
        <v>31</v>
      </c>
      <c r="AX229" s="13" t="s">
        <v>74</v>
      </c>
      <c r="AY229" s="255" t="s">
        <v>156</v>
      </c>
    </row>
    <row r="230" s="14" customFormat="1">
      <c r="A230" s="14"/>
      <c r="B230" s="256"/>
      <c r="C230" s="257"/>
      <c r="D230" s="240" t="s">
        <v>167</v>
      </c>
      <c r="E230" s="258" t="s">
        <v>1</v>
      </c>
      <c r="F230" s="259" t="s">
        <v>169</v>
      </c>
      <c r="G230" s="257"/>
      <c r="H230" s="260">
        <v>2.6749999999999998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6" t="s">
        <v>167</v>
      </c>
      <c r="AU230" s="266" t="s">
        <v>83</v>
      </c>
      <c r="AV230" s="14" t="s">
        <v>163</v>
      </c>
      <c r="AW230" s="14" t="s">
        <v>31</v>
      </c>
      <c r="AX230" s="14" t="s">
        <v>81</v>
      </c>
      <c r="AY230" s="266" t="s">
        <v>156</v>
      </c>
    </row>
    <row r="231" s="2" customFormat="1" ht="16.5" customHeight="1">
      <c r="A231" s="38"/>
      <c r="B231" s="39"/>
      <c r="C231" s="267" t="s">
        <v>299</v>
      </c>
      <c r="D231" s="267" t="s">
        <v>185</v>
      </c>
      <c r="E231" s="268" t="s">
        <v>469</v>
      </c>
      <c r="F231" s="269" t="s">
        <v>470</v>
      </c>
      <c r="G231" s="270" t="s">
        <v>161</v>
      </c>
      <c r="H231" s="271">
        <v>0.52000000000000002</v>
      </c>
      <c r="I231" s="272"/>
      <c r="J231" s="273">
        <f>ROUND(I231*H231,2)</f>
        <v>0</v>
      </c>
      <c r="K231" s="269" t="s">
        <v>162</v>
      </c>
      <c r="L231" s="274"/>
      <c r="M231" s="275" t="s">
        <v>1</v>
      </c>
      <c r="N231" s="276" t="s">
        <v>39</v>
      </c>
      <c r="O231" s="91"/>
      <c r="P231" s="236">
        <f>O231*H231</f>
        <v>0</v>
      </c>
      <c r="Q231" s="236">
        <v>0.65000000000000002</v>
      </c>
      <c r="R231" s="236">
        <f>Q231*H231</f>
        <v>0.33800000000000002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447</v>
      </c>
      <c r="AT231" s="238" t="s">
        <v>185</v>
      </c>
      <c r="AU231" s="238" t="s">
        <v>83</v>
      </c>
      <c r="AY231" s="17" t="s">
        <v>156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81</v>
      </c>
      <c r="BK231" s="239">
        <f>ROUND(I231*H231,2)</f>
        <v>0</v>
      </c>
      <c r="BL231" s="17" t="s">
        <v>278</v>
      </c>
      <c r="BM231" s="238" t="s">
        <v>471</v>
      </c>
    </row>
    <row r="232" s="15" customFormat="1">
      <c r="A232" s="15"/>
      <c r="B232" s="286"/>
      <c r="C232" s="287"/>
      <c r="D232" s="240" t="s">
        <v>167</v>
      </c>
      <c r="E232" s="288" t="s">
        <v>1</v>
      </c>
      <c r="F232" s="289" t="s">
        <v>472</v>
      </c>
      <c r="G232" s="287"/>
      <c r="H232" s="288" t="s">
        <v>1</v>
      </c>
      <c r="I232" s="290"/>
      <c r="J232" s="287"/>
      <c r="K232" s="287"/>
      <c r="L232" s="291"/>
      <c r="M232" s="292"/>
      <c r="N232" s="293"/>
      <c r="O232" s="293"/>
      <c r="P232" s="293"/>
      <c r="Q232" s="293"/>
      <c r="R232" s="293"/>
      <c r="S232" s="293"/>
      <c r="T232" s="29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5" t="s">
        <v>167</v>
      </c>
      <c r="AU232" s="295" t="s">
        <v>83</v>
      </c>
      <c r="AV232" s="15" t="s">
        <v>81</v>
      </c>
      <c r="AW232" s="15" t="s">
        <v>31</v>
      </c>
      <c r="AX232" s="15" t="s">
        <v>74</v>
      </c>
      <c r="AY232" s="295" t="s">
        <v>156</v>
      </c>
    </row>
    <row r="233" s="13" customFormat="1">
      <c r="A233" s="13"/>
      <c r="B233" s="245"/>
      <c r="C233" s="246"/>
      <c r="D233" s="240" t="s">
        <v>167</v>
      </c>
      <c r="E233" s="247" t="s">
        <v>1</v>
      </c>
      <c r="F233" s="248" t="s">
        <v>473</v>
      </c>
      <c r="G233" s="246"/>
      <c r="H233" s="249">
        <v>0.52000000000000002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167</v>
      </c>
      <c r="AU233" s="255" t="s">
        <v>83</v>
      </c>
      <c r="AV233" s="13" t="s">
        <v>83</v>
      </c>
      <c r="AW233" s="13" t="s">
        <v>31</v>
      </c>
      <c r="AX233" s="13" t="s">
        <v>81</v>
      </c>
      <c r="AY233" s="255" t="s">
        <v>156</v>
      </c>
    </row>
    <row r="234" s="2" customFormat="1" ht="16.5" customHeight="1">
      <c r="A234" s="38"/>
      <c r="B234" s="39"/>
      <c r="C234" s="267" t="s">
        <v>7</v>
      </c>
      <c r="D234" s="267" t="s">
        <v>185</v>
      </c>
      <c r="E234" s="268" t="s">
        <v>474</v>
      </c>
      <c r="F234" s="269" t="s">
        <v>475</v>
      </c>
      <c r="G234" s="270" t="s">
        <v>379</v>
      </c>
      <c r="H234" s="271">
        <v>252</v>
      </c>
      <c r="I234" s="272"/>
      <c r="J234" s="273">
        <f>ROUND(I234*H234,2)</f>
        <v>0</v>
      </c>
      <c r="K234" s="269" t="s">
        <v>162</v>
      </c>
      <c r="L234" s="274"/>
      <c r="M234" s="275" t="s">
        <v>1</v>
      </c>
      <c r="N234" s="276" t="s">
        <v>39</v>
      </c>
      <c r="O234" s="91"/>
      <c r="P234" s="236">
        <f>O234*H234</f>
        <v>0</v>
      </c>
      <c r="Q234" s="236">
        <v>0.00029999999999999997</v>
      </c>
      <c r="R234" s="236">
        <f>Q234*H234</f>
        <v>0.075599999999999987</v>
      </c>
      <c r="S234" s="236">
        <v>0</v>
      </c>
      <c r="T234" s="23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447</v>
      </c>
      <c r="AT234" s="238" t="s">
        <v>185</v>
      </c>
      <c r="AU234" s="238" t="s">
        <v>83</v>
      </c>
      <c r="AY234" s="17" t="s">
        <v>156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7" t="s">
        <v>81</v>
      </c>
      <c r="BK234" s="239">
        <f>ROUND(I234*H234,2)</f>
        <v>0</v>
      </c>
      <c r="BL234" s="17" t="s">
        <v>278</v>
      </c>
      <c r="BM234" s="238" t="s">
        <v>476</v>
      </c>
    </row>
    <row r="235" s="13" customFormat="1">
      <c r="A235" s="13"/>
      <c r="B235" s="245"/>
      <c r="C235" s="246"/>
      <c r="D235" s="240" t="s">
        <v>167</v>
      </c>
      <c r="E235" s="247" t="s">
        <v>1</v>
      </c>
      <c r="F235" s="248" t="s">
        <v>477</v>
      </c>
      <c r="G235" s="246"/>
      <c r="H235" s="249">
        <v>252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167</v>
      </c>
      <c r="AU235" s="255" t="s">
        <v>83</v>
      </c>
      <c r="AV235" s="13" t="s">
        <v>83</v>
      </c>
      <c r="AW235" s="13" t="s">
        <v>31</v>
      </c>
      <c r="AX235" s="13" t="s">
        <v>81</v>
      </c>
      <c r="AY235" s="255" t="s">
        <v>156</v>
      </c>
    </row>
    <row r="236" s="2" customFormat="1" ht="21.75" customHeight="1">
      <c r="A236" s="38"/>
      <c r="B236" s="39"/>
      <c r="C236" s="267" t="s">
        <v>308</v>
      </c>
      <c r="D236" s="267" t="s">
        <v>185</v>
      </c>
      <c r="E236" s="268" t="s">
        <v>478</v>
      </c>
      <c r="F236" s="269" t="s">
        <v>479</v>
      </c>
      <c r="G236" s="270" t="s">
        <v>188</v>
      </c>
      <c r="H236" s="271">
        <v>1</v>
      </c>
      <c r="I236" s="272"/>
      <c r="J236" s="273">
        <f>ROUND(I236*H236,2)</f>
        <v>0</v>
      </c>
      <c r="K236" s="269" t="s">
        <v>162</v>
      </c>
      <c r="L236" s="274"/>
      <c r="M236" s="275" t="s">
        <v>1</v>
      </c>
      <c r="N236" s="276" t="s">
        <v>39</v>
      </c>
      <c r="O236" s="91"/>
      <c r="P236" s="236">
        <f>O236*H236</f>
        <v>0</v>
      </c>
      <c r="Q236" s="236">
        <v>0.001</v>
      </c>
      <c r="R236" s="236">
        <f>Q236*H236</f>
        <v>0.001</v>
      </c>
      <c r="S236" s="236">
        <v>0</v>
      </c>
      <c r="T236" s="23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8" t="s">
        <v>447</v>
      </c>
      <c r="AT236" s="238" t="s">
        <v>185</v>
      </c>
      <c r="AU236" s="238" t="s">
        <v>83</v>
      </c>
      <c r="AY236" s="17" t="s">
        <v>156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7" t="s">
        <v>81</v>
      </c>
      <c r="BK236" s="239">
        <f>ROUND(I236*H236,2)</f>
        <v>0</v>
      </c>
      <c r="BL236" s="17" t="s">
        <v>278</v>
      </c>
      <c r="BM236" s="238" t="s">
        <v>480</v>
      </c>
    </row>
    <row r="237" s="15" customFormat="1">
      <c r="A237" s="15"/>
      <c r="B237" s="286"/>
      <c r="C237" s="287"/>
      <c r="D237" s="240" t="s">
        <v>167</v>
      </c>
      <c r="E237" s="288" t="s">
        <v>1</v>
      </c>
      <c r="F237" s="289" t="s">
        <v>481</v>
      </c>
      <c r="G237" s="287"/>
      <c r="H237" s="288" t="s">
        <v>1</v>
      </c>
      <c r="I237" s="290"/>
      <c r="J237" s="287"/>
      <c r="K237" s="287"/>
      <c r="L237" s="291"/>
      <c r="M237" s="292"/>
      <c r="N237" s="293"/>
      <c r="O237" s="293"/>
      <c r="P237" s="293"/>
      <c r="Q237" s="293"/>
      <c r="R237" s="293"/>
      <c r="S237" s="293"/>
      <c r="T237" s="29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5" t="s">
        <v>167</v>
      </c>
      <c r="AU237" s="295" t="s">
        <v>83</v>
      </c>
      <c r="AV237" s="15" t="s">
        <v>81</v>
      </c>
      <c r="AW237" s="15" t="s">
        <v>31</v>
      </c>
      <c r="AX237" s="15" t="s">
        <v>74</v>
      </c>
      <c r="AY237" s="295" t="s">
        <v>156</v>
      </c>
    </row>
    <row r="238" s="13" customFormat="1">
      <c r="A238" s="13"/>
      <c r="B238" s="245"/>
      <c r="C238" s="246"/>
      <c r="D238" s="240" t="s">
        <v>167</v>
      </c>
      <c r="E238" s="247" t="s">
        <v>1</v>
      </c>
      <c r="F238" s="248" t="s">
        <v>81</v>
      </c>
      <c r="G238" s="246"/>
      <c r="H238" s="249">
        <v>1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167</v>
      </c>
      <c r="AU238" s="255" t="s">
        <v>83</v>
      </c>
      <c r="AV238" s="13" t="s">
        <v>83</v>
      </c>
      <c r="AW238" s="13" t="s">
        <v>31</v>
      </c>
      <c r="AX238" s="13" t="s">
        <v>81</v>
      </c>
      <c r="AY238" s="255" t="s">
        <v>156</v>
      </c>
    </row>
    <row r="239" s="2" customFormat="1" ht="21.75" customHeight="1">
      <c r="A239" s="38"/>
      <c r="B239" s="39"/>
      <c r="C239" s="267" t="s">
        <v>482</v>
      </c>
      <c r="D239" s="267" t="s">
        <v>185</v>
      </c>
      <c r="E239" s="268" t="s">
        <v>483</v>
      </c>
      <c r="F239" s="269" t="s">
        <v>484</v>
      </c>
      <c r="G239" s="270" t="s">
        <v>188</v>
      </c>
      <c r="H239" s="271">
        <v>4</v>
      </c>
      <c r="I239" s="272"/>
      <c r="J239" s="273">
        <f>ROUND(I239*H239,2)</f>
        <v>0</v>
      </c>
      <c r="K239" s="269" t="s">
        <v>162</v>
      </c>
      <c r="L239" s="274"/>
      <c r="M239" s="275" t="s">
        <v>1</v>
      </c>
      <c r="N239" s="276" t="s">
        <v>39</v>
      </c>
      <c r="O239" s="91"/>
      <c r="P239" s="236">
        <f>O239*H239</f>
        <v>0</v>
      </c>
      <c r="Q239" s="236">
        <v>0.001</v>
      </c>
      <c r="R239" s="236">
        <f>Q239*H239</f>
        <v>0.0040000000000000001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447</v>
      </c>
      <c r="AT239" s="238" t="s">
        <v>185</v>
      </c>
      <c r="AU239" s="238" t="s">
        <v>83</v>
      </c>
      <c r="AY239" s="17" t="s">
        <v>156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81</v>
      </c>
      <c r="BK239" s="239">
        <f>ROUND(I239*H239,2)</f>
        <v>0</v>
      </c>
      <c r="BL239" s="17" t="s">
        <v>278</v>
      </c>
      <c r="BM239" s="238" t="s">
        <v>485</v>
      </c>
    </row>
    <row r="240" s="15" customFormat="1">
      <c r="A240" s="15"/>
      <c r="B240" s="286"/>
      <c r="C240" s="287"/>
      <c r="D240" s="240" t="s">
        <v>167</v>
      </c>
      <c r="E240" s="288" t="s">
        <v>1</v>
      </c>
      <c r="F240" s="289" t="s">
        <v>486</v>
      </c>
      <c r="G240" s="287"/>
      <c r="H240" s="288" t="s">
        <v>1</v>
      </c>
      <c r="I240" s="290"/>
      <c r="J240" s="287"/>
      <c r="K240" s="287"/>
      <c r="L240" s="291"/>
      <c r="M240" s="292"/>
      <c r="N240" s="293"/>
      <c r="O240" s="293"/>
      <c r="P240" s="293"/>
      <c r="Q240" s="293"/>
      <c r="R240" s="293"/>
      <c r="S240" s="293"/>
      <c r="T240" s="29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95" t="s">
        <v>167</v>
      </c>
      <c r="AU240" s="295" t="s">
        <v>83</v>
      </c>
      <c r="AV240" s="15" t="s">
        <v>81</v>
      </c>
      <c r="AW240" s="15" t="s">
        <v>31</v>
      </c>
      <c r="AX240" s="15" t="s">
        <v>74</v>
      </c>
      <c r="AY240" s="295" t="s">
        <v>156</v>
      </c>
    </row>
    <row r="241" s="13" customFormat="1">
      <c r="A241" s="13"/>
      <c r="B241" s="245"/>
      <c r="C241" s="246"/>
      <c r="D241" s="240" t="s">
        <v>167</v>
      </c>
      <c r="E241" s="247" t="s">
        <v>1</v>
      </c>
      <c r="F241" s="248" t="s">
        <v>163</v>
      </c>
      <c r="G241" s="246"/>
      <c r="H241" s="249">
        <v>4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167</v>
      </c>
      <c r="AU241" s="255" t="s">
        <v>83</v>
      </c>
      <c r="AV241" s="13" t="s">
        <v>83</v>
      </c>
      <c r="AW241" s="13" t="s">
        <v>31</v>
      </c>
      <c r="AX241" s="13" t="s">
        <v>81</v>
      </c>
      <c r="AY241" s="255" t="s">
        <v>156</v>
      </c>
    </row>
    <row r="242" s="2" customFormat="1" ht="21.75" customHeight="1">
      <c r="A242" s="38"/>
      <c r="B242" s="39"/>
      <c r="C242" s="267" t="s">
        <v>487</v>
      </c>
      <c r="D242" s="267" t="s">
        <v>185</v>
      </c>
      <c r="E242" s="268" t="s">
        <v>488</v>
      </c>
      <c r="F242" s="269" t="s">
        <v>489</v>
      </c>
      <c r="G242" s="270" t="s">
        <v>188</v>
      </c>
      <c r="H242" s="271">
        <v>28.5</v>
      </c>
      <c r="I242" s="272"/>
      <c r="J242" s="273">
        <f>ROUND(I242*H242,2)</f>
        <v>0</v>
      </c>
      <c r="K242" s="269" t="s">
        <v>162</v>
      </c>
      <c r="L242" s="274"/>
      <c r="M242" s="275" t="s">
        <v>1</v>
      </c>
      <c r="N242" s="276" t="s">
        <v>39</v>
      </c>
      <c r="O242" s="91"/>
      <c r="P242" s="236">
        <f>O242*H242</f>
        <v>0</v>
      </c>
      <c r="Q242" s="236">
        <v>0.001</v>
      </c>
      <c r="R242" s="236">
        <f>Q242*H242</f>
        <v>0.028500000000000001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447</v>
      </c>
      <c r="AT242" s="238" t="s">
        <v>185</v>
      </c>
      <c r="AU242" s="238" t="s">
        <v>83</v>
      </c>
      <c r="AY242" s="17" t="s">
        <v>156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81</v>
      </c>
      <c r="BK242" s="239">
        <f>ROUND(I242*H242,2)</f>
        <v>0</v>
      </c>
      <c r="BL242" s="17" t="s">
        <v>278</v>
      </c>
      <c r="BM242" s="238" t="s">
        <v>490</v>
      </c>
    </row>
    <row r="243" s="15" customFormat="1">
      <c r="A243" s="15"/>
      <c r="B243" s="286"/>
      <c r="C243" s="287"/>
      <c r="D243" s="240" t="s">
        <v>167</v>
      </c>
      <c r="E243" s="288" t="s">
        <v>1</v>
      </c>
      <c r="F243" s="289" t="s">
        <v>491</v>
      </c>
      <c r="G243" s="287"/>
      <c r="H243" s="288" t="s">
        <v>1</v>
      </c>
      <c r="I243" s="290"/>
      <c r="J243" s="287"/>
      <c r="K243" s="287"/>
      <c r="L243" s="291"/>
      <c r="M243" s="292"/>
      <c r="N243" s="293"/>
      <c r="O243" s="293"/>
      <c r="P243" s="293"/>
      <c r="Q243" s="293"/>
      <c r="R243" s="293"/>
      <c r="S243" s="293"/>
      <c r="T243" s="29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5" t="s">
        <v>167</v>
      </c>
      <c r="AU243" s="295" t="s">
        <v>83</v>
      </c>
      <c r="AV243" s="15" t="s">
        <v>81</v>
      </c>
      <c r="AW243" s="15" t="s">
        <v>31</v>
      </c>
      <c r="AX243" s="15" t="s">
        <v>74</v>
      </c>
      <c r="AY243" s="295" t="s">
        <v>156</v>
      </c>
    </row>
    <row r="244" s="13" customFormat="1">
      <c r="A244" s="13"/>
      <c r="B244" s="245"/>
      <c r="C244" s="246"/>
      <c r="D244" s="240" t="s">
        <v>167</v>
      </c>
      <c r="E244" s="247" t="s">
        <v>1</v>
      </c>
      <c r="F244" s="248" t="s">
        <v>492</v>
      </c>
      <c r="G244" s="246"/>
      <c r="H244" s="249">
        <v>28.5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167</v>
      </c>
      <c r="AU244" s="255" t="s">
        <v>83</v>
      </c>
      <c r="AV244" s="13" t="s">
        <v>83</v>
      </c>
      <c r="AW244" s="13" t="s">
        <v>31</v>
      </c>
      <c r="AX244" s="13" t="s">
        <v>81</v>
      </c>
      <c r="AY244" s="255" t="s">
        <v>156</v>
      </c>
    </row>
    <row r="245" s="2" customFormat="1" ht="44.25" customHeight="1">
      <c r="A245" s="38"/>
      <c r="B245" s="39"/>
      <c r="C245" s="227" t="s">
        <v>493</v>
      </c>
      <c r="D245" s="227" t="s">
        <v>158</v>
      </c>
      <c r="E245" s="228" t="s">
        <v>494</v>
      </c>
      <c r="F245" s="229" t="s">
        <v>495</v>
      </c>
      <c r="G245" s="230" t="s">
        <v>201</v>
      </c>
      <c r="H245" s="231">
        <v>5.4420000000000002</v>
      </c>
      <c r="I245" s="232"/>
      <c r="J245" s="233">
        <f>ROUND(I245*H245,2)</f>
        <v>0</v>
      </c>
      <c r="K245" s="229" t="s">
        <v>162</v>
      </c>
      <c r="L245" s="44"/>
      <c r="M245" s="277" t="s">
        <v>1</v>
      </c>
      <c r="N245" s="278" t="s">
        <v>39</v>
      </c>
      <c r="O245" s="279"/>
      <c r="P245" s="280">
        <f>O245*H245</f>
        <v>0</v>
      </c>
      <c r="Q245" s="280">
        <v>0</v>
      </c>
      <c r="R245" s="280">
        <f>Q245*H245</f>
        <v>0</v>
      </c>
      <c r="S245" s="280">
        <v>0</v>
      </c>
      <c r="T245" s="281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8" t="s">
        <v>278</v>
      </c>
      <c r="AT245" s="238" t="s">
        <v>158</v>
      </c>
      <c r="AU245" s="238" t="s">
        <v>83</v>
      </c>
      <c r="AY245" s="17" t="s">
        <v>156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7" t="s">
        <v>81</v>
      </c>
      <c r="BK245" s="239">
        <f>ROUND(I245*H245,2)</f>
        <v>0</v>
      </c>
      <c r="BL245" s="17" t="s">
        <v>278</v>
      </c>
      <c r="BM245" s="238" t="s">
        <v>496</v>
      </c>
    </row>
    <row r="246" s="2" customFormat="1" ht="6.96" customHeight="1">
      <c r="A246" s="38"/>
      <c r="B246" s="66"/>
      <c r="C246" s="67"/>
      <c r="D246" s="67"/>
      <c r="E246" s="67"/>
      <c r="F246" s="67"/>
      <c r="G246" s="67"/>
      <c r="H246" s="67"/>
      <c r="I246" s="67"/>
      <c r="J246" s="67"/>
      <c r="K246" s="67"/>
      <c r="L246" s="44"/>
      <c r="M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</row>
  </sheetData>
  <sheetProtection sheet="1" autoFilter="0" formatColumns="0" formatRows="0" objects="1" scenarios="1" spinCount="100000" saltValue="rmXo/1H21lxstwN2mjQ6ubco6Vw9Ignl2gLNnsc/RWZdDblEpjVHqG9SdsvQWw5QuA/6NKRtn49ErFJfLiiacQ==" hashValue="zZR1FrcCJmFfo3rB+Rp9DivQPOvIH5Y57VawFY0KajR4GE69LqBieUQ7Cdwrntoegn08dlscKG6TsqA89Lullw==" algorithmName="SHA-512" password="CC35"/>
  <autoFilter ref="C131:K24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497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498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ROUND(J131,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ROUND((SUM(BE131:BE203)),  2)</f>
        <v>0</v>
      </c>
      <c r="G37" s="38"/>
      <c r="H37" s="38"/>
      <c r="I37" s="165">
        <v>0.20999999999999999</v>
      </c>
      <c r="J37" s="164">
        <f>ROUND(((SUM(BE131:BE203))*I37),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ROUND((SUM(BF131:BF203)),  2)</f>
        <v>0</v>
      </c>
      <c r="G38" s="38"/>
      <c r="H38" s="38"/>
      <c r="I38" s="165">
        <v>0.14999999999999999</v>
      </c>
      <c r="J38" s="164">
        <f>ROUND(((SUM(BF131:BF203))*I38),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ROUND((SUM(BG131:BG203)),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ROUND((SUM(BH131:BH203)),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ROUND((SUM(BI131:BI203)),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497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SO-02.01 - dnové prahy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J131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J132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139</v>
      </c>
      <c r="E102" s="197"/>
      <c r="F102" s="197"/>
      <c r="G102" s="197"/>
      <c r="H102" s="197"/>
      <c r="I102" s="197"/>
      <c r="J102" s="198">
        <f>J133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347</v>
      </c>
      <c r="E103" s="197"/>
      <c r="F103" s="197"/>
      <c r="G103" s="197"/>
      <c r="H103" s="197"/>
      <c r="I103" s="197"/>
      <c r="J103" s="198">
        <f>J159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204</v>
      </c>
      <c r="E104" s="197"/>
      <c r="F104" s="197"/>
      <c r="G104" s="197"/>
      <c r="H104" s="197"/>
      <c r="I104" s="197"/>
      <c r="J104" s="198">
        <f>J166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3"/>
      <c r="D105" s="196" t="s">
        <v>205</v>
      </c>
      <c r="E105" s="197"/>
      <c r="F105" s="197"/>
      <c r="G105" s="197"/>
      <c r="H105" s="197"/>
      <c r="I105" s="197"/>
      <c r="J105" s="198">
        <f>J180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33"/>
      <c r="D106" s="196" t="s">
        <v>206</v>
      </c>
      <c r="E106" s="197"/>
      <c r="F106" s="197"/>
      <c r="G106" s="197"/>
      <c r="H106" s="197"/>
      <c r="I106" s="197"/>
      <c r="J106" s="198">
        <f>J194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33"/>
      <c r="D107" s="196" t="s">
        <v>140</v>
      </c>
      <c r="E107" s="197"/>
      <c r="F107" s="197"/>
      <c r="G107" s="197"/>
      <c r="H107" s="197"/>
      <c r="I107" s="197"/>
      <c r="J107" s="198">
        <f>J202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141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184" t="str">
        <f>E7</f>
        <v>Úprava Bělé km 23,900 – 24,735 DHM Č. 00029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129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="1" customFormat="1" ht="16.5" customHeight="1">
      <c r="B119" s="21"/>
      <c r="C119" s="22"/>
      <c r="D119" s="22"/>
      <c r="E119" s="184" t="s">
        <v>343</v>
      </c>
      <c r="F119" s="22"/>
      <c r="G119" s="22"/>
      <c r="H119" s="22"/>
      <c r="I119" s="22"/>
      <c r="J119" s="22"/>
      <c r="K119" s="22"/>
      <c r="L119" s="20"/>
    </row>
    <row r="120" s="1" customFormat="1" ht="12" customHeight="1">
      <c r="B120" s="21"/>
      <c r="C120" s="32" t="s">
        <v>131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="2" customFormat="1" ht="16.5" customHeight="1">
      <c r="A121" s="38"/>
      <c r="B121" s="39"/>
      <c r="C121" s="40"/>
      <c r="D121" s="40"/>
      <c r="E121" s="285" t="s">
        <v>497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345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6.5" customHeight="1">
      <c r="A123" s="38"/>
      <c r="B123" s="39"/>
      <c r="C123" s="40"/>
      <c r="D123" s="40"/>
      <c r="E123" s="76" t="str">
        <f>E13</f>
        <v>SO-02.01 - dnové prahy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20</v>
      </c>
      <c r="D125" s="40"/>
      <c r="E125" s="40"/>
      <c r="F125" s="27" t="str">
        <f>F16</f>
        <v>Domašov</v>
      </c>
      <c r="G125" s="40"/>
      <c r="H125" s="40"/>
      <c r="I125" s="32" t="s">
        <v>22</v>
      </c>
      <c r="J125" s="79" t="str">
        <f>IF(J16="","",J16)</f>
        <v>16. 2. 2023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24</v>
      </c>
      <c r="D127" s="40"/>
      <c r="E127" s="40"/>
      <c r="F127" s="27" t="str">
        <f>E19</f>
        <v xml:space="preserve"> </v>
      </c>
      <c r="G127" s="40"/>
      <c r="H127" s="40"/>
      <c r="I127" s="32" t="s">
        <v>30</v>
      </c>
      <c r="J127" s="36" t="str">
        <f>E25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28</v>
      </c>
      <c r="D128" s="40"/>
      <c r="E128" s="40"/>
      <c r="F128" s="27" t="str">
        <f>IF(E22="","",E22)</f>
        <v>Vyplň údaj</v>
      </c>
      <c r="G128" s="40"/>
      <c r="H128" s="40"/>
      <c r="I128" s="32" t="s">
        <v>32</v>
      </c>
      <c r="J128" s="36" t="str">
        <f>E28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0.32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11" customFormat="1" ht="29.28" customHeight="1">
      <c r="A130" s="200"/>
      <c r="B130" s="201"/>
      <c r="C130" s="202" t="s">
        <v>142</v>
      </c>
      <c r="D130" s="203" t="s">
        <v>59</v>
      </c>
      <c r="E130" s="203" t="s">
        <v>55</v>
      </c>
      <c r="F130" s="203" t="s">
        <v>56</v>
      </c>
      <c r="G130" s="203" t="s">
        <v>143</v>
      </c>
      <c r="H130" s="203" t="s">
        <v>144</v>
      </c>
      <c r="I130" s="203" t="s">
        <v>145</v>
      </c>
      <c r="J130" s="203" t="s">
        <v>135</v>
      </c>
      <c r="K130" s="204" t="s">
        <v>146</v>
      </c>
      <c r="L130" s="205"/>
      <c r="M130" s="100" t="s">
        <v>1</v>
      </c>
      <c r="N130" s="101" t="s">
        <v>38</v>
      </c>
      <c r="O130" s="101" t="s">
        <v>147</v>
      </c>
      <c r="P130" s="101" t="s">
        <v>148</v>
      </c>
      <c r="Q130" s="101" t="s">
        <v>149</v>
      </c>
      <c r="R130" s="101" t="s">
        <v>150</v>
      </c>
      <c r="S130" s="101" t="s">
        <v>151</v>
      </c>
      <c r="T130" s="102" t="s">
        <v>152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="2" customFormat="1" ht="22.8" customHeight="1">
      <c r="A131" s="38"/>
      <c r="B131" s="39"/>
      <c r="C131" s="107" t="s">
        <v>153</v>
      </c>
      <c r="D131" s="40"/>
      <c r="E131" s="40"/>
      <c r="F131" s="40"/>
      <c r="G131" s="40"/>
      <c r="H131" s="40"/>
      <c r="I131" s="40"/>
      <c r="J131" s="206">
        <f>BK131</f>
        <v>0</v>
      </c>
      <c r="K131" s="40"/>
      <c r="L131" s="44"/>
      <c r="M131" s="103"/>
      <c r="N131" s="207"/>
      <c r="O131" s="104"/>
      <c r="P131" s="208">
        <f>P132</f>
        <v>0</v>
      </c>
      <c r="Q131" s="104"/>
      <c r="R131" s="208">
        <f>R132</f>
        <v>83.462432499999977</v>
      </c>
      <c r="S131" s="104"/>
      <c r="T131" s="209">
        <f>T132</f>
        <v>2.8080000000000003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73</v>
      </c>
      <c r="AU131" s="17" t="s">
        <v>137</v>
      </c>
      <c r="BK131" s="210">
        <f>BK132</f>
        <v>0</v>
      </c>
    </row>
    <row r="132" s="12" customFormat="1" ht="25.92" customHeight="1">
      <c r="A132" s="12"/>
      <c r="B132" s="211"/>
      <c r="C132" s="212"/>
      <c r="D132" s="213" t="s">
        <v>73</v>
      </c>
      <c r="E132" s="214" t="s">
        <v>154</v>
      </c>
      <c r="F132" s="214" t="s">
        <v>155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P133+P159+P166+P180+P194+P202</f>
        <v>0</v>
      </c>
      <c r="Q132" s="219"/>
      <c r="R132" s="220">
        <f>R133+R159+R166+R180+R194+R202</f>
        <v>83.462432499999977</v>
      </c>
      <c r="S132" s="219"/>
      <c r="T132" s="221">
        <f>T133+T159+T166+T180+T194+T202</f>
        <v>2.8080000000000003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81</v>
      </c>
      <c r="AT132" s="223" t="s">
        <v>73</v>
      </c>
      <c r="AU132" s="223" t="s">
        <v>74</v>
      </c>
      <c r="AY132" s="222" t="s">
        <v>156</v>
      </c>
      <c r="BK132" s="224">
        <f>BK133+BK159+BK166+BK180+BK194+BK202</f>
        <v>0</v>
      </c>
    </row>
    <row r="133" s="12" customFormat="1" ht="22.8" customHeight="1">
      <c r="A133" s="12"/>
      <c r="B133" s="211"/>
      <c r="C133" s="212"/>
      <c r="D133" s="213" t="s">
        <v>73</v>
      </c>
      <c r="E133" s="225" t="s">
        <v>81</v>
      </c>
      <c r="F133" s="225" t="s">
        <v>157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SUM(P134:P158)</f>
        <v>0</v>
      </c>
      <c r="Q133" s="219"/>
      <c r="R133" s="220">
        <f>SUM(R134:R158)</f>
        <v>0.22294999999999998</v>
      </c>
      <c r="S133" s="219"/>
      <c r="T133" s="221">
        <f>SUM(T134:T158)</f>
        <v>2.8080000000000003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81</v>
      </c>
      <c r="AT133" s="223" t="s">
        <v>73</v>
      </c>
      <c r="AU133" s="223" t="s">
        <v>81</v>
      </c>
      <c r="AY133" s="222" t="s">
        <v>156</v>
      </c>
      <c r="BK133" s="224">
        <f>SUM(BK134:BK158)</f>
        <v>0</v>
      </c>
    </row>
    <row r="134" s="2" customFormat="1" ht="49.05" customHeight="1">
      <c r="A134" s="38"/>
      <c r="B134" s="39"/>
      <c r="C134" s="227" t="s">
        <v>81</v>
      </c>
      <c r="D134" s="227" t="s">
        <v>158</v>
      </c>
      <c r="E134" s="228" t="s">
        <v>499</v>
      </c>
      <c r="F134" s="229" t="s">
        <v>500</v>
      </c>
      <c r="G134" s="230" t="s">
        <v>161</v>
      </c>
      <c r="H134" s="231">
        <v>1.5600000000000001</v>
      </c>
      <c r="I134" s="232"/>
      <c r="J134" s="233">
        <f>ROUND(I134*H134,2)</f>
        <v>0</v>
      </c>
      <c r="K134" s="229" t="s">
        <v>162</v>
      </c>
      <c r="L134" s="44"/>
      <c r="M134" s="234" t="s">
        <v>1</v>
      </c>
      <c r="N134" s="235" t="s">
        <v>39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1.8</v>
      </c>
      <c r="T134" s="237">
        <f>S134*H134</f>
        <v>2.8080000000000003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163</v>
      </c>
      <c r="AT134" s="238" t="s">
        <v>158</v>
      </c>
      <c r="AU134" s="238" t="s">
        <v>83</v>
      </c>
      <c r="AY134" s="17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81</v>
      </c>
      <c r="BK134" s="239">
        <f>ROUND(I134*H134,2)</f>
        <v>0</v>
      </c>
      <c r="BL134" s="17" t="s">
        <v>163</v>
      </c>
      <c r="BM134" s="238" t="s">
        <v>501</v>
      </c>
    </row>
    <row r="135" s="2" customFormat="1">
      <c r="A135" s="38"/>
      <c r="B135" s="39"/>
      <c r="C135" s="40"/>
      <c r="D135" s="240" t="s">
        <v>165</v>
      </c>
      <c r="E135" s="40"/>
      <c r="F135" s="241" t="s">
        <v>502</v>
      </c>
      <c r="G135" s="40"/>
      <c r="H135" s="40"/>
      <c r="I135" s="242"/>
      <c r="J135" s="40"/>
      <c r="K135" s="40"/>
      <c r="L135" s="44"/>
      <c r="M135" s="243"/>
      <c r="N135" s="244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165</v>
      </c>
      <c r="AU135" s="17" t="s">
        <v>83</v>
      </c>
    </row>
    <row r="136" s="15" customFormat="1">
      <c r="A136" s="15"/>
      <c r="B136" s="286"/>
      <c r="C136" s="287"/>
      <c r="D136" s="240" t="s">
        <v>167</v>
      </c>
      <c r="E136" s="288" t="s">
        <v>1</v>
      </c>
      <c r="F136" s="289" t="s">
        <v>503</v>
      </c>
      <c r="G136" s="287"/>
      <c r="H136" s="288" t="s">
        <v>1</v>
      </c>
      <c r="I136" s="290"/>
      <c r="J136" s="287"/>
      <c r="K136" s="287"/>
      <c r="L136" s="291"/>
      <c r="M136" s="292"/>
      <c r="N136" s="293"/>
      <c r="O136" s="293"/>
      <c r="P136" s="293"/>
      <c r="Q136" s="293"/>
      <c r="R136" s="293"/>
      <c r="S136" s="293"/>
      <c r="T136" s="29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5" t="s">
        <v>167</v>
      </c>
      <c r="AU136" s="295" t="s">
        <v>83</v>
      </c>
      <c r="AV136" s="15" t="s">
        <v>81</v>
      </c>
      <c r="AW136" s="15" t="s">
        <v>31</v>
      </c>
      <c r="AX136" s="15" t="s">
        <v>74</v>
      </c>
      <c r="AY136" s="295" t="s">
        <v>156</v>
      </c>
    </row>
    <row r="137" s="13" customFormat="1">
      <c r="A137" s="13"/>
      <c r="B137" s="245"/>
      <c r="C137" s="246"/>
      <c r="D137" s="240" t="s">
        <v>167</v>
      </c>
      <c r="E137" s="247" t="s">
        <v>1</v>
      </c>
      <c r="F137" s="248" t="s">
        <v>504</v>
      </c>
      <c r="G137" s="246"/>
      <c r="H137" s="249">
        <v>1.5600000000000001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167</v>
      </c>
      <c r="AU137" s="255" t="s">
        <v>83</v>
      </c>
      <c r="AV137" s="13" t="s">
        <v>83</v>
      </c>
      <c r="AW137" s="13" t="s">
        <v>31</v>
      </c>
      <c r="AX137" s="13" t="s">
        <v>81</v>
      </c>
      <c r="AY137" s="255" t="s">
        <v>156</v>
      </c>
    </row>
    <row r="138" s="2" customFormat="1" ht="49.05" customHeight="1">
      <c r="A138" s="38"/>
      <c r="B138" s="39"/>
      <c r="C138" s="227" t="s">
        <v>83</v>
      </c>
      <c r="D138" s="227" t="s">
        <v>158</v>
      </c>
      <c r="E138" s="228" t="s">
        <v>505</v>
      </c>
      <c r="F138" s="229" t="s">
        <v>506</v>
      </c>
      <c r="G138" s="230" t="s">
        <v>161</v>
      </c>
      <c r="H138" s="231">
        <v>10.949999999999999</v>
      </c>
      <c r="I138" s="232"/>
      <c r="J138" s="233">
        <f>ROUND(I138*H138,2)</f>
        <v>0</v>
      </c>
      <c r="K138" s="229" t="s">
        <v>162</v>
      </c>
      <c r="L138" s="44"/>
      <c r="M138" s="234" t="s">
        <v>1</v>
      </c>
      <c r="N138" s="235" t="s">
        <v>39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163</v>
      </c>
      <c r="AT138" s="238" t="s">
        <v>158</v>
      </c>
      <c r="AU138" s="238" t="s">
        <v>83</v>
      </c>
      <c r="AY138" s="17" t="s">
        <v>156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81</v>
      </c>
      <c r="BK138" s="239">
        <f>ROUND(I138*H138,2)</f>
        <v>0</v>
      </c>
      <c r="BL138" s="17" t="s">
        <v>163</v>
      </c>
      <c r="BM138" s="238" t="s">
        <v>507</v>
      </c>
    </row>
    <row r="139" s="2" customFormat="1">
      <c r="A139" s="38"/>
      <c r="B139" s="39"/>
      <c r="C139" s="40"/>
      <c r="D139" s="240" t="s">
        <v>165</v>
      </c>
      <c r="E139" s="40"/>
      <c r="F139" s="241" t="s">
        <v>508</v>
      </c>
      <c r="G139" s="40"/>
      <c r="H139" s="40"/>
      <c r="I139" s="242"/>
      <c r="J139" s="40"/>
      <c r="K139" s="40"/>
      <c r="L139" s="44"/>
      <c r="M139" s="243"/>
      <c r="N139" s="244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165</v>
      </c>
      <c r="AU139" s="17" t="s">
        <v>83</v>
      </c>
    </row>
    <row r="140" s="15" customFormat="1">
      <c r="A140" s="15"/>
      <c r="B140" s="286"/>
      <c r="C140" s="287"/>
      <c r="D140" s="240" t="s">
        <v>167</v>
      </c>
      <c r="E140" s="288" t="s">
        <v>1</v>
      </c>
      <c r="F140" s="289" t="s">
        <v>503</v>
      </c>
      <c r="G140" s="287"/>
      <c r="H140" s="288" t="s">
        <v>1</v>
      </c>
      <c r="I140" s="290"/>
      <c r="J140" s="287"/>
      <c r="K140" s="287"/>
      <c r="L140" s="291"/>
      <c r="M140" s="292"/>
      <c r="N140" s="293"/>
      <c r="O140" s="293"/>
      <c r="P140" s="293"/>
      <c r="Q140" s="293"/>
      <c r="R140" s="293"/>
      <c r="S140" s="293"/>
      <c r="T140" s="29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5" t="s">
        <v>167</v>
      </c>
      <c r="AU140" s="295" t="s">
        <v>83</v>
      </c>
      <c r="AV140" s="15" t="s">
        <v>81</v>
      </c>
      <c r="AW140" s="15" t="s">
        <v>31</v>
      </c>
      <c r="AX140" s="15" t="s">
        <v>74</v>
      </c>
      <c r="AY140" s="295" t="s">
        <v>156</v>
      </c>
    </row>
    <row r="141" s="13" customFormat="1">
      <c r="A141" s="13"/>
      <c r="B141" s="245"/>
      <c r="C141" s="246"/>
      <c r="D141" s="240" t="s">
        <v>167</v>
      </c>
      <c r="E141" s="247" t="s">
        <v>1</v>
      </c>
      <c r="F141" s="248" t="s">
        <v>509</v>
      </c>
      <c r="G141" s="246"/>
      <c r="H141" s="249">
        <v>6.75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167</v>
      </c>
      <c r="AU141" s="255" t="s">
        <v>83</v>
      </c>
      <c r="AV141" s="13" t="s">
        <v>83</v>
      </c>
      <c r="AW141" s="13" t="s">
        <v>31</v>
      </c>
      <c r="AX141" s="13" t="s">
        <v>74</v>
      </c>
      <c r="AY141" s="255" t="s">
        <v>156</v>
      </c>
    </row>
    <row r="142" s="15" customFormat="1">
      <c r="A142" s="15"/>
      <c r="B142" s="286"/>
      <c r="C142" s="287"/>
      <c r="D142" s="240" t="s">
        <v>167</v>
      </c>
      <c r="E142" s="288" t="s">
        <v>1</v>
      </c>
      <c r="F142" s="289" t="s">
        <v>510</v>
      </c>
      <c r="G142" s="287"/>
      <c r="H142" s="288" t="s">
        <v>1</v>
      </c>
      <c r="I142" s="290"/>
      <c r="J142" s="287"/>
      <c r="K142" s="287"/>
      <c r="L142" s="291"/>
      <c r="M142" s="292"/>
      <c r="N142" s="293"/>
      <c r="O142" s="293"/>
      <c r="P142" s="293"/>
      <c r="Q142" s="293"/>
      <c r="R142" s="293"/>
      <c r="S142" s="293"/>
      <c r="T142" s="29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5" t="s">
        <v>167</v>
      </c>
      <c r="AU142" s="295" t="s">
        <v>83</v>
      </c>
      <c r="AV142" s="15" t="s">
        <v>81</v>
      </c>
      <c r="AW142" s="15" t="s">
        <v>31</v>
      </c>
      <c r="AX142" s="15" t="s">
        <v>74</v>
      </c>
      <c r="AY142" s="295" t="s">
        <v>156</v>
      </c>
    </row>
    <row r="143" s="13" customFormat="1">
      <c r="A143" s="13"/>
      <c r="B143" s="245"/>
      <c r="C143" s="246"/>
      <c r="D143" s="240" t="s">
        <v>167</v>
      </c>
      <c r="E143" s="247" t="s">
        <v>1</v>
      </c>
      <c r="F143" s="248" t="s">
        <v>511</v>
      </c>
      <c r="G143" s="246"/>
      <c r="H143" s="249">
        <v>4.2000000000000002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167</v>
      </c>
      <c r="AU143" s="255" t="s">
        <v>83</v>
      </c>
      <c r="AV143" s="13" t="s">
        <v>83</v>
      </c>
      <c r="AW143" s="13" t="s">
        <v>31</v>
      </c>
      <c r="AX143" s="13" t="s">
        <v>74</v>
      </c>
      <c r="AY143" s="255" t="s">
        <v>156</v>
      </c>
    </row>
    <row r="144" s="14" customFormat="1">
      <c r="A144" s="14"/>
      <c r="B144" s="256"/>
      <c r="C144" s="257"/>
      <c r="D144" s="240" t="s">
        <v>167</v>
      </c>
      <c r="E144" s="258" t="s">
        <v>1</v>
      </c>
      <c r="F144" s="259" t="s">
        <v>169</v>
      </c>
      <c r="G144" s="257"/>
      <c r="H144" s="260">
        <v>10.949999999999999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167</v>
      </c>
      <c r="AU144" s="266" t="s">
        <v>83</v>
      </c>
      <c r="AV144" s="14" t="s">
        <v>163</v>
      </c>
      <c r="AW144" s="14" t="s">
        <v>31</v>
      </c>
      <c r="AX144" s="14" t="s">
        <v>81</v>
      </c>
      <c r="AY144" s="266" t="s">
        <v>156</v>
      </c>
    </row>
    <row r="145" s="2" customFormat="1" ht="37.8" customHeight="1">
      <c r="A145" s="38"/>
      <c r="B145" s="39"/>
      <c r="C145" s="227" t="s">
        <v>102</v>
      </c>
      <c r="D145" s="227" t="s">
        <v>158</v>
      </c>
      <c r="E145" s="228" t="s">
        <v>512</v>
      </c>
      <c r="F145" s="229" t="s">
        <v>513</v>
      </c>
      <c r="G145" s="230" t="s">
        <v>379</v>
      </c>
      <c r="H145" s="231">
        <v>13</v>
      </c>
      <c r="I145" s="232"/>
      <c r="J145" s="233">
        <f>ROUND(I145*H145,2)</f>
        <v>0</v>
      </c>
      <c r="K145" s="229" t="s">
        <v>162</v>
      </c>
      <c r="L145" s="44"/>
      <c r="M145" s="234" t="s">
        <v>1</v>
      </c>
      <c r="N145" s="235" t="s">
        <v>39</v>
      </c>
      <c r="O145" s="91"/>
      <c r="P145" s="236">
        <f>O145*H145</f>
        <v>0</v>
      </c>
      <c r="Q145" s="236">
        <v>0.017149999999999999</v>
      </c>
      <c r="R145" s="236">
        <f>Q145*H145</f>
        <v>0.22294999999999998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163</v>
      </c>
      <c r="AT145" s="238" t="s">
        <v>158</v>
      </c>
      <c r="AU145" s="238" t="s">
        <v>83</v>
      </c>
      <c r="AY145" s="17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81</v>
      </c>
      <c r="BK145" s="239">
        <f>ROUND(I145*H145,2)</f>
        <v>0</v>
      </c>
      <c r="BL145" s="17" t="s">
        <v>163</v>
      </c>
      <c r="BM145" s="238" t="s">
        <v>514</v>
      </c>
    </row>
    <row r="146" s="2" customFormat="1">
      <c r="A146" s="38"/>
      <c r="B146" s="39"/>
      <c r="C146" s="40"/>
      <c r="D146" s="240" t="s">
        <v>165</v>
      </c>
      <c r="E146" s="40"/>
      <c r="F146" s="241" t="s">
        <v>515</v>
      </c>
      <c r="G146" s="40"/>
      <c r="H146" s="40"/>
      <c r="I146" s="242"/>
      <c r="J146" s="40"/>
      <c r="K146" s="40"/>
      <c r="L146" s="44"/>
      <c r="M146" s="243"/>
      <c r="N146" s="24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165</v>
      </c>
      <c r="AU146" s="17" t="s">
        <v>83</v>
      </c>
    </row>
    <row r="147" s="15" customFormat="1">
      <c r="A147" s="15"/>
      <c r="B147" s="286"/>
      <c r="C147" s="287"/>
      <c r="D147" s="240" t="s">
        <v>167</v>
      </c>
      <c r="E147" s="288" t="s">
        <v>1</v>
      </c>
      <c r="F147" s="289" t="s">
        <v>503</v>
      </c>
      <c r="G147" s="287"/>
      <c r="H147" s="288" t="s">
        <v>1</v>
      </c>
      <c r="I147" s="290"/>
      <c r="J147" s="287"/>
      <c r="K147" s="287"/>
      <c r="L147" s="291"/>
      <c r="M147" s="292"/>
      <c r="N147" s="293"/>
      <c r="O147" s="293"/>
      <c r="P147" s="293"/>
      <c r="Q147" s="293"/>
      <c r="R147" s="293"/>
      <c r="S147" s="293"/>
      <c r="T147" s="29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5" t="s">
        <v>167</v>
      </c>
      <c r="AU147" s="295" t="s">
        <v>83</v>
      </c>
      <c r="AV147" s="15" t="s">
        <v>81</v>
      </c>
      <c r="AW147" s="15" t="s">
        <v>31</v>
      </c>
      <c r="AX147" s="15" t="s">
        <v>74</v>
      </c>
      <c r="AY147" s="295" t="s">
        <v>156</v>
      </c>
    </row>
    <row r="148" s="13" customFormat="1">
      <c r="A148" s="13"/>
      <c r="B148" s="245"/>
      <c r="C148" s="246"/>
      <c r="D148" s="240" t="s">
        <v>167</v>
      </c>
      <c r="E148" s="247" t="s">
        <v>1</v>
      </c>
      <c r="F148" s="248" t="s">
        <v>198</v>
      </c>
      <c r="G148" s="246"/>
      <c r="H148" s="249">
        <v>7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167</v>
      </c>
      <c r="AU148" s="255" t="s">
        <v>83</v>
      </c>
      <c r="AV148" s="13" t="s">
        <v>83</v>
      </c>
      <c r="AW148" s="13" t="s">
        <v>31</v>
      </c>
      <c r="AX148" s="13" t="s">
        <v>74</v>
      </c>
      <c r="AY148" s="255" t="s">
        <v>156</v>
      </c>
    </row>
    <row r="149" s="15" customFormat="1">
      <c r="A149" s="15"/>
      <c r="B149" s="286"/>
      <c r="C149" s="287"/>
      <c r="D149" s="240" t="s">
        <v>167</v>
      </c>
      <c r="E149" s="288" t="s">
        <v>1</v>
      </c>
      <c r="F149" s="289" t="s">
        <v>510</v>
      </c>
      <c r="G149" s="287"/>
      <c r="H149" s="288" t="s">
        <v>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5" t="s">
        <v>167</v>
      </c>
      <c r="AU149" s="295" t="s">
        <v>83</v>
      </c>
      <c r="AV149" s="15" t="s">
        <v>81</v>
      </c>
      <c r="AW149" s="15" t="s">
        <v>31</v>
      </c>
      <c r="AX149" s="15" t="s">
        <v>74</v>
      </c>
      <c r="AY149" s="295" t="s">
        <v>156</v>
      </c>
    </row>
    <row r="150" s="13" customFormat="1">
      <c r="A150" s="13"/>
      <c r="B150" s="245"/>
      <c r="C150" s="246"/>
      <c r="D150" s="240" t="s">
        <v>167</v>
      </c>
      <c r="E150" s="247" t="s">
        <v>1</v>
      </c>
      <c r="F150" s="248" t="s">
        <v>184</v>
      </c>
      <c r="G150" s="246"/>
      <c r="H150" s="249">
        <v>6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167</v>
      </c>
      <c r="AU150" s="255" t="s">
        <v>83</v>
      </c>
      <c r="AV150" s="13" t="s">
        <v>83</v>
      </c>
      <c r="AW150" s="13" t="s">
        <v>31</v>
      </c>
      <c r="AX150" s="13" t="s">
        <v>74</v>
      </c>
      <c r="AY150" s="255" t="s">
        <v>156</v>
      </c>
    </row>
    <row r="151" s="14" customFormat="1">
      <c r="A151" s="14"/>
      <c r="B151" s="256"/>
      <c r="C151" s="257"/>
      <c r="D151" s="240" t="s">
        <v>167</v>
      </c>
      <c r="E151" s="258" t="s">
        <v>1</v>
      </c>
      <c r="F151" s="259" t="s">
        <v>169</v>
      </c>
      <c r="G151" s="257"/>
      <c r="H151" s="260">
        <v>13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167</v>
      </c>
      <c r="AU151" s="266" t="s">
        <v>83</v>
      </c>
      <c r="AV151" s="14" t="s">
        <v>163</v>
      </c>
      <c r="AW151" s="14" t="s">
        <v>31</v>
      </c>
      <c r="AX151" s="14" t="s">
        <v>81</v>
      </c>
      <c r="AY151" s="266" t="s">
        <v>156</v>
      </c>
    </row>
    <row r="152" s="2" customFormat="1" ht="44.25" customHeight="1">
      <c r="A152" s="38"/>
      <c r="B152" s="39"/>
      <c r="C152" s="227" t="s">
        <v>163</v>
      </c>
      <c r="D152" s="227" t="s">
        <v>158</v>
      </c>
      <c r="E152" s="228" t="s">
        <v>516</v>
      </c>
      <c r="F152" s="229" t="s">
        <v>517</v>
      </c>
      <c r="G152" s="230" t="s">
        <v>161</v>
      </c>
      <c r="H152" s="231">
        <v>3.8999999999999999</v>
      </c>
      <c r="I152" s="232"/>
      <c r="J152" s="233">
        <f>ROUND(I152*H152,2)</f>
        <v>0</v>
      </c>
      <c r="K152" s="229" t="s">
        <v>162</v>
      </c>
      <c r="L152" s="44"/>
      <c r="M152" s="234" t="s">
        <v>1</v>
      </c>
      <c r="N152" s="235" t="s">
        <v>39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163</v>
      </c>
      <c r="AT152" s="238" t="s">
        <v>158</v>
      </c>
      <c r="AU152" s="238" t="s">
        <v>83</v>
      </c>
      <c r="AY152" s="17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81</v>
      </c>
      <c r="BK152" s="239">
        <f>ROUND(I152*H152,2)</f>
        <v>0</v>
      </c>
      <c r="BL152" s="17" t="s">
        <v>163</v>
      </c>
      <c r="BM152" s="238" t="s">
        <v>518</v>
      </c>
    </row>
    <row r="153" s="2" customFormat="1">
      <c r="A153" s="38"/>
      <c r="B153" s="39"/>
      <c r="C153" s="40"/>
      <c r="D153" s="240" t="s">
        <v>165</v>
      </c>
      <c r="E153" s="40"/>
      <c r="F153" s="241" t="s">
        <v>519</v>
      </c>
      <c r="G153" s="40"/>
      <c r="H153" s="40"/>
      <c r="I153" s="242"/>
      <c r="J153" s="40"/>
      <c r="K153" s="40"/>
      <c r="L153" s="44"/>
      <c r="M153" s="243"/>
      <c r="N153" s="244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165</v>
      </c>
      <c r="AU153" s="17" t="s">
        <v>83</v>
      </c>
    </row>
    <row r="154" s="15" customFormat="1">
      <c r="A154" s="15"/>
      <c r="B154" s="286"/>
      <c r="C154" s="287"/>
      <c r="D154" s="240" t="s">
        <v>167</v>
      </c>
      <c r="E154" s="288" t="s">
        <v>1</v>
      </c>
      <c r="F154" s="289" t="s">
        <v>503</v>
      </c>
      <c r="G154" s="287"/>
      <c r="H154" s="288" t="s">
        <v>1</v>
      </c>
      <c r="I154" s="290"/>
      <c r="J154" s="287"/>
      <c r="K154" s="287"/>
      <c r="L154" s="291"/>
      <c r="M154" s="292"/>
      <c r="N154" s="293"/>
      <c r="O154" s="293"/>
      <c r="P154" s="293"/>
      <c r="Q154" s="293"/>
      <c r="R154" s="293"/>
      <c r="S154" s="293"/>
      <c r="T154" s="29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5" t="s">
        <v>167</v>
      </c>
      <c r="AU154" s="295" t="s">
        <v>83</v>
      </c>
      <c r="AV154" s="15" t="s">
        <v>81</v>
      </c>
      <c r="AW154" s="15" t="s">
        <v>31</v>
      </c>
      <c r="AX154" s="15" t="s">
        <v>74</v>
      </c>
      <c r="AY154" s="295" t="s">
        <v>156</v>
      </c>
    </row>
    <row r="155" s="13" customFormat="1">
      <c r="A155" s="13"/>
      <c r="B155" s="245"/>
      <c r="C155" s="246"/>
      <c r="D155" s="240" t="s">
        <v>167</v>
      </c>
      <c r="E155" s="247" t="s">
        <v>1</v>
      </c>
      <c r="F155" s="248" t="s">
        <v>520</v>
      </c>
      <c r="G155" s="246"/>
      <c r="H155" s="249">
        <v>1.6499999999999999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167</v>
      </c>
      <c r="AU155" s="255" t="s">
        <v>83</v>
      </c>
      <c r="AV155" s="13" t="s">
        <v>83</v>
      </c>
      <c r="AW155" s="13" t="s">
        <v>31</v>
      </c>
      <c r="AX155" s="13" t="s">
        <v>74</v>
      </c>
      <c r="AY155" s="255" t="s">
        <v>156</v>
      </c>
    </row>
    <row r="156" s="15" customFormat="1">
      <c r="A156" s="15"/>
      <c r="B156" s="286"/>
      <c r="C156" s="287"/>
      <c r="D156" s="240" t="s">
        <v>167</v>
      </c>
      <c r="E156" s="288" t="s">
        <v>1</v>
      </c>
      <c r="F156" s="289" t="s">
        <v>510</v>
      </c>
      <c r="G156" s="287"/>
      <c r="H156" s="288" t="s">
        <v>1</v>
      </c>
      <c r="I156" s="290"/>
      <c r="J156" s="287"/>
      <c r="K156" s="287"/>
      <c r="L156" s="291"/>
      <c r="M156" s="292"/>
      <c r="N156" s="293"/>
      <c r="O156" s="293"/>
      <c r="P156" s="293"/>
      <c r="Q156" s="293"/>
      <c r="R156" s="293"/>
      <c r="S156" s="293"/>
      <c r="T156" s="29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5" t="s">
        <v>167</v>
      </c>
      <c r="AU156" s="295" t="s">
        <v>83</v>
      </c>
      <c r="AV156" s="15" t="s">
        <v>81</v>
      </c>
      <c r="AW156" s="15" t="s">
        <v>31</v>
      </c>
      <c r="AX156" s="15" t="s">
        <v>74</v>
      </c>
      <c r="AY156" s="295" t="s">
        <v>156</v>
      </c>
    </row>
    <row r="157" s="13" customFormat="1">
      <c r="A157" s="13"/>
      <c r="B157" s="245"/>
      <c r="C157" s="246"/>
      <c r="D157" s="240" t="s">
        <v>167</v>
      </c>
      <c r="E157" s="247" t="s">
        <v>1</v>
      </c>
      <c r="F157" s="248" t="s">
        <v>521</v>
      </c>
      <c r="G157" s="246"/>
      <c r="H157" s="249">
        <v>2.25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167</v>
      </c>
      <c r="AU157" s="255" t="s">
        <v>83</v>
      </c>
      <c r="AV157" s="13" t="s">
        <v>83</v>
      </c>
      <c r="AW157" s="13" t="s">
        <v>31</v>
      </c>
      <c r="AX157" s="13" t="s">
        <v>74</v>
      </c>
      <c r="AY157" s="255" t="s">
        <v>156</v>
      </c>
    </row>
    <row r="158" s="14" customFormat="1">
      <c r="A158" s="14"/>
      <c r="B158" s="256"/>
      <c r="C158" s="257"/>
      <c r="D158" s="240" t="s">
        <v>167</v>
      </c>
      <c r="E158" s="258" t="s">
        <v>1</v>
      </c>
      <c r="F158" s="259" t="s">
        <v>169</v>
      </c>
      <c r="G158" s="257"/>
      <c r="H158" s="260">
        <v>3.8999999999999999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167</v>
      </c>
      <c r="AU158" s="266" t="s">
        <v>83</v>
      </c>
      <c r="AV158" s="14" t="s">
        <v>163</v>
      </c>
      <c r="AW158" s="14" t="s">
        <v>31</v>
      </c>
      <c r="AX158" s="14" t="s">
        <v>81</v>
      </c>
      <c r="AY158" s="266" t="s">
        <v>156</v>
      </c>
    </row>
    <row r="159" s="12" customFormat="1" ht="22.8" customHeight="1">
      <c r="A159" s="12"/>
      <c r="B159" s="211"/>
      <c r="C159" s="212"/>
      <c r="D159" s="213" t="s">
        <v>73</v>
      </c>
      <c r="E159" s="225" t="s">
        <v>83</v>
      </c>
      <c r="F159" s="225" t="s">
        <v>392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SUM(P160:P165)</f>
        <v>0</v>
      </c>
      <c r="Q159" s="219"/>
      <c r="R159" s="220">
        <f>SUM(R160:R165)</f>
        <v>0.0038219999999999999</v>
      </c>
      <c r="S159" s="219"/>
      <c r="T159" s="221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81</v>
      </c>
      <c r="AT159" s="223" t="s">
        <v>73</v>
      </c>
      <c r="AU159" s="223" t="s">
        <v>81</v>
      </c>
      <c r="AY159" s="222" t="s">
        <v>156</v>
      </c>
      <c r="BK159" s="224">
        <f>SUM(BK160:BK165)</f>
        <v>0</v>
      </c>
    </row>
    <row r="160" s="2" customFormat="1" ht="44.25" customHeight="1">
      <c r="A160" s="38"/>
      <c r="B160" s="39"/>
      <c r="C160" s="227" t="s">
        <v>177</v>
      </c>
      <c r="D160" s="227" t="s">
        <v>158</v>
      </c>
      <c r="E160" s="228" t="s">
        <v>522</v>
      </c>
      <c r="F160" s="229" t="s">
        <v>523</v>
      </c>
      <c r="G160" s="230" t="s">
        <v>292</v>
      </c>
      <c r="H160" s="231">
        <v>27.300000000000001</v>
      </c>
      <c r="I160" s="232"/>
      <c r="J160" s="233">
        <f>ROUND(I160*H160,2)</f>
        <v>0</v>
      </c>
      <c r="K160" s="229" t="s">
        <v>162</v>
      </c>
      <c r="L160" s="44"/>
      <c r="M160" s="234" t="s">
        <v>1</v>
      </c>
      <c r="N160" s="235" t="s">
        <v>39</v>
      </c>
      <c r="O160" s="91"/>
      <c r="P160" s="236">
        <f>O160*H160</f>
        <v>0</v>
      </c>
      <c r="Q160" s="236">
        <v>0.00013999999999999999</v>
      </c>
      <c r="R160" s="236">
        <f>Q160*H160</f>
        <v>0.0038219999999999999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163</v>
      </c>
      <c r="AT160" s="238" t="s">
        <v>158</v>
      </c>
      <c r="AU160" s="238" t="s">
        <v>83</v>
      </c>
      <c r="AY160" s="17" t="s">
        <v>156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81</v>
      </c>
      <c r="BK160" s="239">
        <f>ROUND(I160*H160,2)</f>
        <v>0</v>
      </c>
      <c r="BL160" s="17" t="s">
        <v>163</v>
      </c>
      <c r="BM160" s="238" t="s">
        <v>524</v>
      </c>
    </row>
    <row r="161" s="15" customFormat="1">
      <c r="A161" s="15"/>
      <c r="B161" s="286"/>
      <c r="C161" s="287"/>
      <c r="D161" s="240" t="s">
        <v>167</v>
      </c>
      <c r="E161" s="288" t="s">
        <v>1</v>
      </c>
      <c r="F161" s="289" t="s">
        <v>503</v>
      </c>
      <c r="G161" s="287"/>
      <c r="H161" s="288" t="s">
        <v>1</v>
      </c>
      <c r="I161" s="290"/>
      <c r="J161" s="287"/>
      <c r="K161" s="287"/>
      <c r="L161" s="291"/>
      <c r="M161" s="292"/>
      <c r="N161" s="293"/>
      <c r="O161" s="293"/>
      <c r="P161" s="293"/>
      <c r="Q161" s="293"/>
      <c r="R161" s="293"/>
      <c r="S161" s="293"/>
      <c r="T161" s="29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5" t="s">
        <v>167</v>
      </c>
      <c r="AU161" s="295" t="s">
        <v>83</v>
      </c>
      <c r="AV161" s="15" t="s">
        <v>81</v>
      </c>
      <c r="AW161" s="15" t="s">
        <v>31</v>
      </c>
      <c r="AX161" s="15" t="s">
        <v>74</v>
      </c>
      <c r="AY161" s="295" t="s">
        <v>156</v>
      </c>
    </row>
    <row r="162" s="13" customFormat="1">
      <c r="A162" s="13"/>
      <c r="B162" s="245"/>
      <c r="C162" s="246"/>
      <c r="D162" s="240" t="s">
        <v>167</v>
      </c>
      <c r="E162" s="247" t="s">
        <v>1</v>
      </c>
      <c r="F162" s="248" t="s">
        <v>525</v>
      </c>
      <c r="G162" s="246"/>
      <c r="H162" s="249">
        <v>14.699999999999999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167</v>
      </c>
      <c r="AU162" s="255" t="s">
        <v>83</v>
      </c>
      <c r="AV162" s="13" t="s">
        <v>83</v>
      </c>
      <c r="AW162" s="13" t="s">
        <v>31</v>
      </c>
      <c r="AX162" s="13" t="s">
        <v>74</v>
      </c>
      <c r="AY162" s="255" t="s">
        <v>156</v>
      </c>
    </row>
    <row r="163" s="15" customFormat="1">
      <c r="A163" s="15"/>
      <c r="B163" s="286"/>
      <c r="C163" s="287"/>
      <c r="D163" s="240" t="s">
        <v>167</v>
      </c>
      <c r="E163" s="288" t="s">
        <v>1</v>
      </c>
      <c r="F163" s="289" t="s">
        <v>510</v>
      </c>
      <c r="G163" s="287"/>
      <c r="H163" s="288" t="s">
        <v>1</v>
      </c>
      <c r="I163" s="290"/>
      <c r="J163" s="287"/>
      <c r="K163" s="287"/>
      <c r="L163" s="291"/>
      <c r="M163" s="292"/>
      <c r="N163" s="293"/>
      <c r="O163" s="293"/>
      <c r="P163" s="293"/>
      <c r="Q163" s="293"/>
      <c r="R163" s="293"/>
      <c r="S163" s="293"/>
      <c r="T163" s="29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5" t="s">
        <v>167</v>
      </c>
      <c r="AU163" s="295" t="s">
        <v>83</v>
      </c>
      <c r="AV163" s="15" t="s">
        <v>81</v>
      </c>
      <c r="AW163" s="15" t="s">
        <v>31</v>
      </c>
      <c r="AX163" s="15" t="s">
        <v>74</v>
      </c>
      <c r="AY163" s="295" t="s">
        <v>156</v>
      </c>
    </row>
    <row r="164" s="13" customFormat="1">
      <c r="A164" s="13"/>
      <c r="B164" s="245"/>
      <c r="C164" s="246"/>
      <c r="D164" s="240" t="s">
        <v>167</v>
      </c>
      <c r="E164" s="247" t="s">
        <v>1</v>
      </c>
      <c r="F164" s="248" t="s">
        <v>526</v>
      </c>
      <c r="G164" s="246"/>
      <c r="H164" s="249">
        <v>12.6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167</v>
      </c>
      <c r="AU164" s="255" t="s">
        <v>83</v>
      </c>
      <c r="AV164" s="13" t="s">
        <v>83</v>
      </c>
      <c r="AW164" s="13" t="s">
        <v>31</v>
      </c>
      <c r="AX164" s="13" t="s">
        <v>74</v>
      </c>
      <c r="AY164" s="255" t="s">
        <v>156</v>
      </c>
    </row>
    <row r="165" s="14" customFormat="1">
      <c r="A165" s="14"/>
      <c r="B165" s="256"/>
      <c r="C165" s="257"/>
      <c r="D165" s="240" t="s">
        <v>167</v>
      </c>
      <c r="E165" s="258" t="s">
        <v>1</v>
      </c>
      <c r="F165" s="259" t="s">
        <v>169</v>
      </c>
      <c r="G165" s="257"/>
      <c r="H165" s="260">
        <v>27.300000000000001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6" t="s">
        <v>167</v>
      </c>
      <c r="AU165" s="266" t="s">
        <v>83</v>
      </c>
      <c r="AV165" s="14" t="s">
        <v>163</v>
      </c>
      <c r="AW165" s="14" t="s">
        <v>31</v>
      </c>
      <c r="AX165" s="14" t="s">
        <v>81</v>
      </c>
      <c r="AY165" s="266" t="s">
        <v>156</v>
      </c>
    </row>
    <row r="166" s="12" customFormat="1" ht="22.8" customHeight="1">
      <c r="A166" s="12"/>
      <c r="B166" s="211"/>
      <c r="C166" s="212"/>
      <c r="D166" s="213" t="s">
        <v>73</v>
      </c>
      <c r="E166" s="225" t="s">
        <v>102</v>
      </c>
      <c r="F166" s="225" t="s">
        <v>244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SUM(P167:P179)</f>
        <v>0</v>
      </c>
      <c r="Q166" s="219"/>
      <c r="R166" s="220">
        <f>SUM(R167:R179)</f>
        <v>78.922572499999987</v>
      </c>
      <c r="S166" s="219"/>
      <c r="T166" s="221">
        <f>SUM(T167:T179)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81</v>
      </c>
      <c r="AT166" s="223" t="s">
        <v>73</v>
      </c>
      <c r="AU166" s="223" t="s">
        <v>81</v>
      </c>
      <c r="AY166" s="222" t="s">
        <v>156</v>
      </c>
      <c r="BK166" s="224">
        <f>SUM(BK167:BK179)</f>
        <v>0</v>
      </c>
    </row>
    <row r="167" s="2" customFormat="1" ht="66.75" customHeight="1">
      <c r="A167" s="38"/>
      <c r="B167" s="39"/>
      <c r="C167" s="227" t="s">
        <v>184</v>
      </c>
      <c r="D167" s="227" t="s">
        <v>158</v>
      </c>
      <c r="E167" s="228" t="s">
        <v>527</v>
      </c>
      <c r="F167" s="229" t="s">
        <v>528</v>
      </c>
      <c r="G167" s="230" t="s">
        <v>161</v>
      </c>
      <c r="H167" s="231">
        <v>27.75</v>
      </c>
      <c r="I167" s="232"/>
      <c r="J167" s="233">
        <f>ROUND(I167*H167,2)</f>
        <v>0</v>
      </c>
      <c r="K167" s="229" t="s">
        <v>162</v>
      </c>
      <c r="L167" s="44"/>
      <c r="M167" s="234" t="s">
        <v>1</v>
      </c>
      <c r="N167" s="235" t="s">
        <v>39</v>
      </c>
      <c r="O167" s="91"/>
      <c r="P167" s="236">
        <f>O167*H167</f>
        <v>0</v>
      </c>
      <c r="Q167" s="236">
        <v>2.8332299999999999</v>
      </c>
      <c r="R167" s="236">
        <f>Q167*H167</f>
        <v>78.622132499999992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163</v>
      </c>
      <c r="AT167" s="238" t="s">
        <v>158</v>
      </c>
      <c r="AU167" s="238" t="s">
        <v>83</v>
      </c>
      <c r="AY167" s="17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81</v>
      </c>
      <c r="BK167" s="239">
        <f>ROUND(I167*H167,2)</f>
        <v>0</v>
      </c>
      <c r="BL167" s="17" t="s">
        <v>163</v>
      </c>
      <c r="BM167" s="238" t="s">
        <v>529</v>
      </c>
    </row>
    <row r="168" s="15" customFormat="1">
      <c r="A168" s="15"/>
      <c r="B168" s="286"/>
      <c r="C168" s="287"/>
      <c r="D168" s="240" t="s">
        <v>167</v>
      </c>
      <c r="E168" s="288" t="s">
        <v>1</v>
      </c>
      <c r="F168" s="289" t="s">
        <v>503</v>
      </c>
      <c r="G168" s="287"/>
      <c r="H168" s="288" t="s">
        <v>1</v>
      </c>
      <c r="I168" s="290"/>
      <c r="J168" s="287"/>
      <c r="K168" s="287"/>
      <c r="L168" s="291"/>
      <c r="M168" s="292"/>
      <c r="N168" s="293"/>
      <c r="O168" s="293"/>
      <c r="P168" s="293"/>
      <c r="Q168" s="293"/>
      <c r="R168" s="293"/>
      <c r="S168" s="293"/>
      <c r="T168" s="29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5" t="s">
        <v>167</v>
      </c>
      <c r="AU168" s="295" t="s">
        <v>83</v>
      </c>
      <c r="AV168" s="15" t="s">
        <v>81</v>
      </c>
      <c r="AW168" s="15" t="s">
        <v>31</v>
      </c>
      <c r="AX168" s="15" t="s">
        <v>74</v>
      </c>
      <c r="AY168" s="295" t="s">
        <v>156</v>
      </c>
    </row>
    <row r="169" s="13" customFormat="1">
      <c r="A169" s="13"/>
      <c r="B169" s="245"/>
      <c r="C169" s="246"/>
      <c r="D169" s="240" t="s">
        <v>167</v>
      </c>
      <c r="E169" s="247" t="s">
        <v>1</v>
      </c>
      <c r="F169" s="248" t="s">
        <v>530</v>
      </c>
      <c r="G169" s="246"/>
      <c r="H169" s="249">
        <v>14.25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167</v>
      </c>
      <c r="AU169" s="255" t="s">
        <v>83</v>
      </c>
      <c r="AV169" s="13" t="s">
        <v>83</v>
      </c>
      <c r="AW169" s="13" t="s">
        <v>31</v>
      </c>
      <c r="AX169" s="13" t="s">
        <v>74</v>
      </c>
      <c r="AY169" s="255" t="s">
        <v>156</v>
      </c>
    </row>
    <row r="170" s="15" customFormat="1">
      <c r="A170" s="15"/>
      <c r="B170" s="286"/>
      <c r="C170" s="287"/>
      <c r="D170" s="240" t="s">
        <v>167</v>
      </c>
      <c r="E170" s="288" t="s">
        <v>1</v>
      </c>
      <c r="F170" s="289" t="s">
        <v>510</v>
      </c>
      <c r="G170" s="287"/>
      <c r="H170" s="288" t="s">
        <v>1</v>
      </c>
      <c r="I170" s="290"/>
      <c r="J170" s="287"/>
      <c r="K170" s="287"/>
      <c r="L170" s="291"/>
      <c r="M170" s="292"/>
      <c r="N170" s="293"/>
      <c r="O170" s="293"/>
      <c r="P170" s="293"/>
      <c r="Q170" s="293"/>
      <c r="R170" s="293"/>
      <c r="S170" s="293"/>
      <c r="T170" s="29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5" t="s">
        <v>167</v>
      </c>
      <c r="AU170" s="295" t="s">
        <v>83</v>
      </c>
      <c r="AV170" s="15" t="s">
        <v>81</v>
      </c>
      <c r="AW170" s="15" t="s">
        <v>31</v>
      </c>
      <c r="AX170" s="15" t="s">
        <v>74</v>
      </c>
      <c r="AY170" s="295" t="s">
        <v>156</v>
      </c>
    </row>
    <row r="171" s="13" customFormat="1">
      <c r="A171" s="13"/>
      <c r="B171" s="245"/>
      <c r="C171" s="246"/>
      <c r="D171" s="240" t="s">
        <v>167</v>
      </c>
      <c r="E171" s="247" t="s">
        <v>1</v>
      </c>
      <c r="F171" s="248" t="s">
        <v>531</v>
      </c>
      <c r="G171" s="246"/>
      <c r="H171" s="249">
        <v>13.5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167</v>
      </c>
      <c r="AU171" s="255" t="s">
        <v>83</v>
      </c>
      <c r="AV171" s="13" t="s">
        <v>83</v>
      </c>
      <c r="AW171" s="13" t="s">
        <v>31</v>
      </c>
      <c r="AX171" s="13" t="s">
        <v>74</v>
      </c>
      <c r="AY171" s="255" t="s">
        <v>156</v>
      </c>
    </row>
    <row r="172" s="14" customFormat="1">
      <c r="A172" s="14"/>
      <c r="B172" s="256"/>
      <c r="C172" s="257"/>
      <c r="D172" s="240" t="s">
        <v>167</v>
      </c>
      <c r="E172" s="258" t="s">
        <v>1</v>
      </c>
      <c r="F172" s="259" t="s">
        <v>169</v>
      </c>
      <c r="G172" s="257"/>
      <c r="H172" s="260">
        <v>27.75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167</v>
      </c>
      <c r="AU172" s="266" t="s">
        <v>83</v>
      </c>
      <c r="AV172" s="14" t="s">
        <v>163</v>
      </c>
      <c r="AW172" s="14" t="s">
        <v>31</v>
      </c>
      <c r="AX172" s="14" t="s">
        <v>81</v>
      </c>
      <c r="AY172" s="266" t="s">
        <v>156</v>
      </c>
    </row>
    <row r="173" s="2" customFormat="1" ht="76.35" customHeight="1">
      <c r="A173" s="38"/>
      <c r="B173" s="39"/>
      <c r="C173" s="227" t="s">
        <v>198</v>
      </c>
      <c r="D173" s="227" t="s">
        <v>158</v>
      </c>
      <c r="E173" s="228" t="s">
        <v>250</v>
      </c>
      <c r="F173" s="229" t="s">
        <v>251</v>
      </c>
      <c r="G173" s="230" t="s">
        <v>180</v>
      </c>
      <c r="H173" s="231">
        <v>37</v>
      </c>
      <c r="I173" s="232"/>
      <c r="J173" s="233">
        <f>ROUND(I173*H173,2)</f>
        <v>0</v>
      </c>
      <c r="K173" s="229" t="s">
        <v>162</v>
      </c>
      <c r="L173" s="44"/>
      <c r="M173" s="234" t="s">
        <v>1</v>
      </c>
      <c r="N173" s="235" t="s">
        <v>39</v>
      </c>
      <c r="O173" s="91"/>
      <c r="P173" s="236">
        <f>O173*H173</f>
        <v>0</v>
      </c>
      <c r="Q173" s="236">
        <v>0.00726</v>
      </c>
      <c r="R173" s="236">
        <f>Q173*H173</f>
        <v>0.26862000000000003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163</v>
      </c>
      <c r="AT173" s="238" t="s">
        <v>158</v>
      </c>
      <c r="AU173" s="238" t="s">
        <v>83</v>
      </c>
      <c r="AY173" s="17" t="s">
        <v>156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81</v>
      </c>
      <c r="BK173" s="239">
        <f>ROUND(I173*H173,2)</f>
        <v>0</v>
      </c>
      <c r="BL173" s="17" t="s">
        <v>163</v>
      </c>
      <c r="BM173" s="238" t="s">
        <v>532</v>
      </c>
    </row>
    <row r="174" s="15" customFormat="1">
      <c r="A174" s="15"/>
      <c r="B174" s="286"/>
      <c r="C174" s="287"/>
      <c r="D174" s="240" t="s">
        <v>167</v>
      </c>
      <c r="E174" s="288" t="s">
        <v>1</v>
      </c>
      <c r="F174" s="289" t="s">
        <v>503</v>
      </c>
      <c r="G174" s="287"/>
      <c r="H174" s="288" t="s">
        <v>1</v>
      </c>
      <c r="I174" s="290"/>
      <c r="J174" s="287"/>
      <c r="K174" s="287"/>
      <c r="L174" s="291"/>
      <c r="M174" s="292"/>
      <c r="N174" s="293"/>
      <c r="O174" s="293"/>
      <c r="P174" s="293"/>
      <c r="Q174" s="293"/>
      <c r="R174" s="293"/>
      <c r="S174" s="293"/>
      <c r="T174" s="29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5" t="s">
        <v>167</v>
      </c>
      <c r="AU174" s="295" t="s">
        <v>83</v>
      </c>
      <c r="AV174" s="15" t="s">
        <v>81</v>
      </c>
      <c r="AW174" s="15" t="s">
        <v>31</v>
      </c>
      <c r="AX174" s="15" t="s">
        <v>74</v>
      </c>
      <c r="AY174" s="295" t="s">
        <v>156</v>
      </c>
    </row>
    <row r="175" s="13" customFormat="1">
      <c r="A175" s="13"/>
      <c r="B175" s="245"/>
      <c r="C175" s="246"/>
      <c r="D175" s="240" t="s">
        <v>167</v>
      </c>
      <c r="E175" s="247" t="s">
        <v>1</v>
      </c>
      <c r="F175" s="248" t="s">
        <v>533</v>
      </c>
      <c r="G175" s="246"/>
      <c r="H175" s="249">
        <v>19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167</v>
      </c>
      <c r="AU175" s="255" t="s">
        <v>83</v>
      </c>
      <c r="AV175" s="13" t="s">
        <v>83</v>
      </c>
      <c r="AW175" s="13" t="s">
        <v>31</v>
      </c>
      <c r="AX175" s="13" t="s">
        <v>74</v>
      </c>
      <c r="AY175" s="255" t="s">
        <v>156</v>
      </c>
    </row>
    <row r="176" s="15" customFormat="1">
      <c r="A176" s="15"/>
      <c r="B176" s="286"/>
      <c r="C176" s="287"/>
      <c r="D176" s="240" t="s">
        <v>167</v>
      </c>
      <c r="E176" s="288" t="s">
        <v>1</v>
      </c>
      <c r="F176" s="289" t="s">
        <v>510</v>
      </c>
      <c r="G176" s="287"/>
      <c r="H176" s="288" t="s">
        <v>1</v>
      </c>
      <c r="I176" s="290"/>
      <c r="J176" s="287"/>
      <c r="K176" s="287"/>
      <c r="L176" s="291"/>
      <c r="M176" s="292"/>
      <c r="N176" s="293"/>
      <c r="O176" s="293"/>
      <c r="P176" s="293"/>
      <c r="Q176" s="293"/>
      <c r="R176" s="293"/>
      <c r="S176" s="293"/>
      <c r="T176" s="29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5" t="s">
        <v>167</v>
      </c>
      <c r="AU176" s="295" t="s">
        <v>83</v>
      </c>
      <c r="AV176" s="15" t="s">
        <v>81</v>
      </c>
      <c r="AW176" s="15" t="s">
        <v>31</v>
      </c>
      <c r="AX176" s="15" t="s">
        <v>74</v>
      </c>
      <c r="AY176" s="295" t="s">
        <v>156</v>
      </c>
    </row>
    <row r="177" s="13" customFormat="1">
      <c r="A177" s="13"/>
      <c r="B177" s="245"/>
      <c r="C177" s="246"/>
      <c r="D177" s="240" t="s">
        <v>167</v>
      </c>
      <c r="E177" s="247" t="s">
        <v>1</v>
      </c>
      <c r="F177" s="248" t="s">
        <v>534</v>
      </c>
      <c r="G177" s="246"/>
      <c r="H177" s="249">
        <v>18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167</v>
      </c>
      <c r="AU177" s="255" t="s">
        <v>83</v>
      </c>
      <c r="AV177" s="13" t="s">
        <v>83</v>
      </c>
      <c r="AW177" s="13" t="s">
        <v>31</v>
      </c>
      <c r="AX177" s="13" t="s">
        <v>74</v>
      </c>
      <c r="AY177" s="255" t="s">
        <v>156</v>
      </c>
    </row>
    <row r="178" s="14" customFormat="1">
      <c r="A178" s="14"/>
      <c r="B178" s="256"/>
      <c r="C178" s="257"/>
      <c r="D178" s="240" t="s">
        <v>167</v>
      </c>
      <c r="E178" s="258" t="s">
        <v>1</v>
      </c>
      <c r="F178" s="259" t="s">
        <v>169</v>
      </c>
      <c r="G178" s="257"/>
      <c r="H178" s="260">
        <v>37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167</v>
      </c>
      <c r="AU178" s="266" t="s">
        <v>83</v>
      </c>
      <c r="AV178" s="14" t="s">
        <v>163</v>
      </c>
      <c r="AW178" s="14" t="s">
        <v>31</v>
      </c>
      <c r="AX178" s="14" t="s">
        <v>81</v>
      </c>
      <c r="AY178" s="266" t="s">
        <v>156</v>
      </c>
    </row>
    <row r="179" s="2" customFormat="1" ht="76.35" customHeight="1">
      <c r="A179" s="38"/>
      <c r="B179" s="39"/>
      <c r="C179" s="227" t="s">
        <v>189</v>
      </c>
      <c r="D179" s="227" t="s">
        <v>158</v>
      </c>
      <c r="E179" s="228" t="s">
        <v>256</v>
      </c>
      <c r="F179" s="229" t="s">
        <v>257</v>
      </c>
      <c r="G179" s="230" t="s">
        <v>180</v>
      </c>
      <c r="H179" s="231">
        <v>37</v>
      </c>
      <c r="I179" s="232"/>
      <c r="J179" s="233">
        <f>ROUND(I179*H179,2)</f>
        <v>0</v>
      </c>
      <c r="K179" s="229" t="s">
        <v>162</v>
      </c>
      <c r="L179" s="44"/>
      <c r="M179" s="234" t="s">
        <v>1</v>
      </c>
      <c r="N179" s="235" t="s">
        <v>39</v>
      </c>
      <c r="O179" s="91"/>
      <c r="P179" s="236">
        <f>O179*H179</f>
        <v>0</v>
      </c>
      <c r="Q179" s="236">
        <v>0.00085999999999999998</v>
      </c>
      <c r="R179" s="236">
        <f>Q179*H179</f>
        <v>0.031820000000000001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163</v>
      </c>
      <c r="AT179" s="238" t="s">
        <v>158</v>
      </c>
      <c r="AU179" s="238" t="s">
        <v>83</v>
      </c>
      <c r="AY179" s="17" t="s">
        <v>156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81</v>
      </c>
      <c r="BK179" s="239">
        <f>ROUND(I179*H179,2)</f>
        <v>0</v>
      </c>
      <c r="BL179" s="17" t="s">
        <v>163</v>
      </c>
      <c r="BM179" s="238" t="s">
        <v>535</v>
      </c>
    </row>
    <row r="180" s="12" customFormat="1" ht="22.8" customHeight="1">
      <c r="A180" s="12"/>
      <c r="B180" s="211"/>
      <c r="C180" s="212"/>
      <c r="D180" s="213" t="s">
        <v>73</v>
      </c>
      <c r="E180" s="225" t="s">
        <v>163</v>
      </c>
      <c r="F180" s="225" t="s">
        <v>259</v>
      </c>
      <c r="G180" s="212"/>
      <c r="H180" s="212"/>
      <c r="I180" s="215"/>
      <c r="J180" s="226">
        <f>BK180</f>
        <v>0</v>
      </c>
      <c r="K180" s="212"/>
      <c r="L180" s="217"/>
      <c r="M180" s="218"/>
      <c r="N180" s="219"/>
      <c r="O180" s="219"/>
      <c r="P180" s="220">
        <f>SUM(P181:P193)</f>
        <v>0</v>
      </c>
      <c r="Q180" s="219"/>
      <c r="R180" s="220">
        <f>SUM(R181:R193)</f>
        <v>4.3130880000000005</v>
      </c>
      <c r="S180" s="219"/>
      <c r="T180" s="221">
        <f>SUM(T181:T193)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81</v>
      </c>
      <c r="AT180" s="223" t="s">
        <v>73</v>
      </c>
      <c r="AU180" s="223" t="s">
        <v>81</v>
      </c>
      <c r="AY180" s="222" t="s">
        <v>156</v>
      </c>
      <c r="BK180" s="224">
        <f>SUM(BK181:BK193)</f>
        <v>0</v>
      </c>
    </row>
    <row r="181" s="2" customFormat="1" ht="37.8" customHeight="1">
      <c r="A181" s="38"/>
      <c r="B181" s="39"/>
      <c r="C181" s="227" t="s">
        <v>245</v>
      </c>
      <c r="D181" s="227" t="s">
        <v>158</v>
      </c>
      <c r="E181" s="228" t="s">
        <v>273</v>
      </c>
      <c r="F181" s="229" t="s">
        <v>274</v>
      </c>
      <c r="G181" s="230" t="s">
        <v>161</v>
      </c>
      <c r="H181" s="231">
        <v>2.1600000000000001</v>
      </c>
      <c r="I181" s="232"/>
      <c r="J181" s="233">
        <f>ROUND(I181*H181,2)</f>
        <v>0</v>
      </c>
      <c r="K181" s="229" t="s">
        <v>162</v>
      </c>
      <c r="L181" s="44"/>
      <c r="M181" s="234" t="s">
        <v>1</v>
      </c>
      <c r="N181" s="235" t="s">
        <v>39</v>
      </c>
      <c r="O181" s="91"/>
      <c r="P181" s="236">
        <f>O181*H181</f>
        <v>0</v>
      </c>
      <c r="Q181" s="236">
        <v>1.9967999999999999</v>
      </c>
      <c r="R181" s="236">
        <f>Q181*H181</f>
        <v>4.3130880000000005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163</v>
      </c>
      <c r="AT181" s="238" t="s">
        <v>158</v>
      </c>
      <c r="AU181" s="238" t="s">
        <v>83</v>
      </c>
      <c r="AY181" s="17" t="s">
        <v>156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81</v>
      </c>
      <c r="BK181" s="239">
        <f>ROUND(I181*H181,2)</f>
        <v>0</v>
      </c>
      <c r="BL181" s="17" t="s">
        <v>163</v>
      </c>
      <c r="BM181" s="238" t="s">
        <v>536</v>
      </c>
    </row>
    <row r="182" s="2" customFormat="1">
      <c r="A182" s="38"/>
      <c r="B182" s="39"/>
      <c r="C182" s="40"/>
      <c r="D182" s="240" t="s">
        <v>165</v>
      </c>
      <c r="E182" s="40"/>
      <c r="F182" s="241" t="s">
        <v>537</v>
      </c>
      <c r="G182" s="40"/>
      <c r="H182" s="40"/>
      <c r="I182" s="242"/>
      <c r="J182" s="40"/>
      <c r="K182" s="40"/>
      <c r="L182" s="44"/>
      <c r="M182" s="243"/>
      <c r="N182" s="244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165</v>
      </c>
      <c r="AU182" s="17" t="s">
        <v>83</v>
      </c>
    </row>
    <row r="183" s="15" customFormat="1">
      <c r="A183" s="15"/>
      <c r="B183" s="286"/>
      <c r="C183" s="287"/>
      <c r="D183" s="240" t="s">
        <v>167</v>
      </c>
      <c r="E183" s="288" t="s">
        <v>1</v>
      </c>
      <c r="F183" s="289" t="s">
        <v>503</v>
      </c>
      <c r="G183" s="287"/>
      <c r="H183" s="288" t="s">
        <v>1</v>
      </c>
      <c r="I183" s="290"/>
      <c r="J183" s="287"/>
      <c r="K183" s="287"/>
      <c r="L183" s="291"/>
      <c r="M183" s="292"/>
      <c r="N183" s="293"/>
      <c r="O183" s="293"/>
      <c r="P183" s="293"/>
      <c r="Q183" s="293"/>
      <c r="R183" s="293"/>
      <c r="S183" s="293"/>
      <c r="T183" s="29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5" t="s">
        <v>167</v>
      </c>
      <c r="AU183" s="295" t="s">
        <v>83</v>
      </c>
      <c r="AV183" s="15" t="s">
        <v>81</v>
      </c>
      <c r="AW183" s="15" t="s">
        <v>31</v>
      </c>
      <c r="AX183" s="15" t="s">
        <v>74</v>
      </c>
      <c r="AY183" s="295" t="s">
        <v>156</v>
      </c>
    </row>
    <row r="184" s="13" customFormat="1">
      <c r="A184" s="13"/>
      <c r="B184" s="245"/>
      <c r="C184" s="246"/>
      <c r="D184" s="240" t="s">
        <v>167</v>
      </c>
      <c r="E184" s="247" t="s">
        <v>1</v>
      </c>
      <c r="F184" s="248" t="s">
        <v>538</v>
      </c>
      <c r="G184" s="246"/>
      <c r="H184" s="249">
        <v>1.2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167</v>
      </c>
      <c r="AU184" s="255" t="s">
        <v>83</v>
      </c>
      <c r="AV184" s="13" t="s">
        <v>83</v>
      </c>
      <c r="AW184" s="13" t="s">
        <v>31</v>
      </c>
      <c r="AX184" s="13" t="s">
        <v>74</v>
      </c>
      <c r="AY184" s="255" t="s">
        <v>156</v>
      </c>
    </row>
    <row r="185" s="15" customFormat="1">
      <c r="A185" s="15"/>
      <c r="B185" s="286"/>
      <c r="C185" s="287"/>
      <c r="D185" s="240" t="s">
        <v>167</v>
      </c>
      <c r="E185" s="288" t="s">
        <v>1</v>
      </c>
      <c r="F185" s="289" t="s">
        <v>510</v>
      </c>
      <c r="G185" s="287"/>
      <c r="H185" s="288" t="s">
        <v>1</v>
      </c>
      <c r="I185" s="290"/>
      <c r="J185" s="287"/>
      <c r="K185" s="287"/>
      <c r="L185" s="291"/>
      <c r="M185" s="292"/>
      <c r="N185" s="293"/>
      <c r="O185" s="293"/>
      <c r="P185" s="293"/>
      <c r="Q185" s="293"/>
      <c r="R185" s="293"/>
      <c r="S185" s="293"/>
      <c r="T185" s="29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5" t="s">
        <v>167</v>
      </c>
      <c r="AU185" s="295" t="s">
        <v>83</v>
      </c>
      <c r="AV185" s="15" t="s">
        <v>81</v>
      </c>
      <c r="AW185" s="15" t="s">
        <v>31</v>
      </c>
      <c r="AX185" s="15" t="s">
        <v>74</v>
      </c>
      <c r="AY185" s="295" t="s">
        <v>156</v>
      </c>
    </row>
    <row r="186" s="13" customFormat="1">
      <c r="A186" s="13"/>
      <c r="B186" s="245"/>
      <c r="C186" s="246"/>
      <c r="D186" s="240" t="s">
        <v>167</v>
      </c>
      <c r="E186" s="247" t="s">
        <v>1</v>
      </c>
      <c r="F186" s="248" t="s">
        <v>539</v>
      </c>
      <c r="G186" s="246"/>
      <c r="H186" s="249">
        <v>0.95999999999999996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167</v>
      </c>
      <c r="AU186" s="255" t="s">
        <v>83</v>
      </c>
      <c r="AV186" s="13" t="s">
        <v>83</v>
      </c>
      <c r="AW186" s="13" t="s">
        <v>31</v>
      </c>
      <c r="AX186" s="13" t="s">
        <v>74</v>
      </c>
      <c r="AY186" s="255" t="s">
        <v>156</v>
      </c>
    </row>
    <row r="187" s="14" customFormat="1">
      <c r="A187" s="14"/>
      <c r="B187" s="256"/>
      <c r="C187" s="257"/>
      <c r="D187" s="240" t="s">
        <v>167</v>
      </c>
      <c r="E187" s="258" t="s">
        <v>1</v>
      </c>
      <c r="F187" s="259" t="s">
        <v>169</v>
      </c>
      <c r="G187" s="257"/>
      <c r="H187" s="260">
        <v>2.1600000000000001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6" t="s">
        <v>167</v>
      </c>
      <c r="AU187" s="266" t="s">
        <v>83</v>
      </c>
      <c r="AV187" s="14" t="s">
        <v>163</v>
      </c>
      <c r="AW187" s="14" t="s">
        <v>31</v>
      </c>
      <c r="AX187" s="14" t="s">
        <v>81</v>
      </c>
      <c r="AY187" s="266" t="s">
        <v>156</v>
      </c>
    </row>
    <row r="188" s="2" customFormat="1" ht="33" customHeight="1">
      <c r="A188" s="38"/>
      <c r="B188" s="39"/>
      <c r="C188" s="227" t="s">
        <v>221</v>
      </c>
      <c r="D188" s="227" t="s">
        <v>158</v>
      </c>
      <c r="E188" s="228" t="s">
        <v>279</v>
      </c>
      <c r="F188" s="229" t="s">
        <v>280</v>
      </c>
      <c r="G188" s="230" t="s">
        <v>180</v>
      </c>
      <c r="H188" s="231">
        <v>5.4000000000000004</v>
      </c>
      <c r="I188" s="232"/>
      <c r="J188" s="233">
        <f>ROUND(I188*H188,2)</f>
        <v>0</v>
      </c>
      <c r="K188" s="229" t="s">
        <v>162</v>
      </c>
      <c r="L188" s="44"/>
      <c r="M188" s="234" t="s">
        <v>1</v>
      </c>
      <c r="N188" s="235" t="s">
        <v>39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163</v>
      </c>
      <c r="AT188" s="238" t="s">
        <v>158</v>
      </c>
      <c r="AU188" s="238" t="s">
        <v>83</v>
      </c>
      <c r="AY188" s="17" t="s">
        <v>156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81</v>
      </c>
      <c r="BK188" s="239">
        <f>ROUND(I188*H188,2)</f>
        <v>0</v>
      </c>
      <c r="BL188" s="17" t="s">
        <v>163</v>
      </c>
      <c r="BM188" s="238" t="s">
        <v>540</v>
      </c>
    </row>
    <row r="189" s="15" customFormat="1">
      <c r="A189" s="15"/>
      <c r="B189" s="286"/>
      <c r="C189" s="287"/>
      <c r="D189" s="240" t="s">
        <v>167</v>
      </c>
      <c r="E189" s="288" t="s">
        <v>1</v>
      </c>
      <c r="F189" s="289" t="s">
        <v>503</v>
      </c>
      <c r="G189" s="287"/>
      <c r="H189" s="288" t="s">
        <v>1</v>
      </c>
      <c r="I189" s="290"/>
      <c r="J189" s="287"/>
      <c r="K189" s="287"/>
      <c r="L189" s="291"/>
      <c r="M189" s="292"/>
      <c r="N189" s="293"/>
      <c r="O189" s="293"/>
      <c r="P189" s="293"/>
      <c r="Q189" s="293"/>
      <c r="R189" s="293"/>
      <c r="S189" s="293"/>
      <c r="T189" s="29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5" t="s">
        <v>167</v>
      </c>
      <c r="AU189" s="295" t="s">
        <v>83</v>
      </c>
      <c r="AV189" s="15" t="s">
        <v>81</v>
      </c>
      <c r="AW189" s="15" t="s">
        <v>31</v>
      </c>
      <c r="AX189" s="15" t="s">
        <v>74</v>
      </c>
      <c r="AY189" s="295" t="s">
        <v>156</v>
      </c>
    </row>
    <row r="190" s="13" customFormat="1">
      <c r="A190" s="13"/>
      <c r="B190" s="245"/>
      <c r="C190" s="246"/>
      <c r="D190" s="240" t="s">
        <v>167</v>
      </c>
      <c r="E190" s="247" t="s">
        <v>1</v>
      </c>
      <c r="F190" s="248" t="s">
        <v>541</v>
      </c>
      <c r="G190" s="246"/>
      <c r="H190" s="249">
        <v>3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167</v>
      </c>
      <c r="AU190" s="255" t="s">
        <v>83</v>
      </c>
      <c r="AV190" s="13" t="s">
        <v>83</v>
      </c>
      <c r="AW190" s="13" t="s">
        <v>31</v>
      </c>
      <c r="AX190" s="13" t="s">
        <v>74</v>
      </c>
      <c r="AY190" s="255" t="s">
        <v>156</v>
      </c>
    </row>
    <row r="191" s="15" customFormat="1">
      <c r="A191" s="15"/>
      <c r="B191" s="286"/>
      <c r="C191" s="287"/>
      <c r="D191" s="240" t="s">
        <v>167</v>
      </c>
      <c r="E191" s="288" t="s">
        <v>1</v>
      </c>
      <c r="F191" s="289" t="s">
        <v>510</v>
      </c>
      <c r="G191" s="287"/>
      <c r="H191" s="288" t="s">
        <v>1</v>
      </c>
      <c r="I191" s="290"/>
      <c r="J191" s="287"/>
      <c r="K191" s="287"/>
      <c r="L191" s="291"/>
      <c r="M191" s="292"/>
      <c r="N191" s="293"/>
      <c r="O191" s="293"/>
      <c r="P191" s="293"/>
      <c r="Q191" s="293"/>
      <c r="R191" s="293"/>
      <c r="S191" s="293"/>
      <c r="T191" s="29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5" t="s">
        <v>167</v>
      </c>
      <c r="AU191" s="295" t="s">
        <v>83</v>
      </c>
      <c r="AV191" s="15" t="s">
        <v>81</v>
      </c>
      <c r="AW191" s="15" t="s">
        <v>31</v>
      </c>
      <c r="AX191" s="15" t="s">
        <v>74</v>
      </c>
      <c r="AY191" s="295" t="s">
        <v>156</v>
      </c>
    </row>
    <row r="192" s="13" customFormat="1">
      <c r="A192" s="13"/>
      <c r="B192" s="245"/>
      <c r="C192" s="246"/>
      <c r="D192" s="240" t="s">
        <v>167</v>
      </c>
      <c r="E192" s="247" t="s">
        <v>1</v>
      </c>
      <c r="F192" s="248" t="s">
        <v>542</v>
      </c>
      <c r="G192" s="246"/>
      <c r="H192" s="249">
        <v>2.3999999999999999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167</v>
      </c>
      <c r="AU192" s="255" t="s">
        <v>83</v>
      </c>
      <c r="AV192" s="13" t="s">
        <v>83</v>
      </c>
      <c r="AW192" s="13" t="s">
        <v>31</v>
      </c>
      <c r="AX192" s="13" t="s">
        <v>74</v>
      </c>
      <c r="AY192" s="255" t="s">
        <v>156</v>
      </c>
    </row>
    <row r="193" s="14" customFormat="1">
      <c r="A193" s="14"/>
      <c r="B193" s="256"/>
      <c r="C193" s="257"/>
      <c r="D193" s="240" t="s">
        <v>167</v>
      </c>
      <c r="E193" s="258" t="s">
        <v>1</v>
      </c>
      <c r="F193" s="259" t="s">
        <v>169</v>
      </c>
      <c r="G193" s="257"/>
      <c r="H193" s="260">
        <v>5.4000000000000004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167</v>
      </c>
      <c r="AU193" s="266" t="s">
        <v>83</v>
      </c>
      <c r="AV193" s="14" t="s">
        <v>163</v>
      </c>
      <c r="AW193" s="14" t="s">
        <v>31</v>
      </c>
      <c r="AX193" s="14" t="s">
        <v>81</v>
      </c>
      <c r="AY193" s="266" t="s">
        <v>156</v>
      </c>
    </row>
    <row r="194" s="12" customFormat="1" ht="22.8" customHeight="1">
      <c r="A194" s="12"/>
      <c r="B194" s="211"/>
      <c r="C194" s="212"/>
      <c r="D194" s="213" t="s">
        <v>73</v>
      </c>
      <c r="E194" s="225" t="s">
        <v>245</v>
      </c>
      <c r="F194" s="225" t="s">
        <v>288</v>
      </c>
      <c r="G194" s="212"/>
      <c r="H194" s="212"/>
      <c r="I194" s="215"/>
      <c r="J194" s="226">
        <f>BK194</f>
        <v>0</v>
      </c>
      <c r="K194" s="212"/>
      <c r="L194" s="217"/>
      <c r="M194" s="218"/>
      <c r="N194" s="219"/>
      <c r="O194" s="219"/>
      <c r="P194" s="220">
        <f>SUM(P195:P201)</f>
        <v>0</v>
      </c>
      <c r="Q194" s="219"/>
      <c r="R194" s="220">
        <f>SUM(R195:R201)</f>
        <v>0</v>
      </c>
      <c r="S194" s="219"/>
      <c r="T194" s="221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2" t="s">
        <v>81</v>
      </c>
      <c r="AT194" s="223" t="s">
        <v>73</v>
      </c>
      <c r="AU194" s="223" t="s">
        <v>81</v>
      </c>
      <c r="AY194" s="222" t="s">
        <v>156</v>
      </c>
      <c r="BK194" s="224">
        <f>SUM(BK195:BK201)</f>
        <v>0</v>
      </c>
    </row>
    <row r="195" s="2" customFormat="1" ht="24.15" customHeight="1">
      <c r="A195" s="38"/>
      <c r="B195" s="39"/>
      <c r="C195" s="227" t="s">
        <v>255</v>
      </c>
      <c r="D195" s="227" t="s">
        <v>158</v>
      </c>
      <c r="E195" s="228" t="s">
        <v>543</v>
      </c>
      <c r="F195" s="229" t="s">
        <v>544</v>
      </c>
      <c r="G195" s="230" t="s">
        <v>180</v>
      </c>
      <c r="H195" s="231">
        <v>27.75</v>
      </c>
      <c r="I195" s="232"/>
      <c r="J195" s="233">
        <f>ROUND(I195*H195,2)</f>
        <v>0</v>
      </c>
      <c r="K195" s="229" t="s">
        <v>162</v>
      </c>
      <c r="L195" s="44"/>
      <c r="M195" s="234" t="s">
        <v>1</v>
      </c>
      <c r="N195" s="235" t="s">
        <v>39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163</v>
      </c>
      <c r="AT195" s="238" t="s">
        <v>158</v>
      </c>
      <c r="AU195" s="238" t="s">
        <v>83</v>
      </c>
      <c r="AY195" s="17" t="s">
        <v>156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81</v>
      </c>
      <c r="BK195" s="239">
        <f>ROUND(I195*H195,2)</f>
        <v>0</v>
      </c>
      <c r="BL195" s="17" t="s">
        <v>163</v>
      </c>
      <c r="BM195" s="238" t="s">
        <v>545</v>
      </c>
    </row>
    <row r="196" s="2" customFormat="1">
      <c r="A196" s="38"/>
      <c r="B196" s="39"/>
      <c r="C196" s="40"/>
      <c r="D196" s="240" t="s">
        <v>165</v>
      </c>
      <c r="E196" s="40"/>
      <c r="F196" s="241" t="s">
        <v>546</v>
      </c>
      <c r="G196" s="40"/>
      <c r="H196" s="40"/>
      <c r="I196" s="242"/>
      <c r="J196" s="40"/>
      <c r="K196" s="40"/>
      <c r="L196" s="44"/>
      <c r="M196" s="243"/>
      <c r="N196" s="244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165</v>
      </c>
      <c r="AU196" s="17" t="s">
        <v>83</v>
      </c>
    </row>
    <row r="197" s="15" customFormat="1">
      <c r="A197" s="15"/>
      <c r="B197" s="286"/>
      <c r="C197" s="287"/>
      <c r="D197" s="240" t="s">
        <v>167</v>
      </c>
      <c r="E197" s="288" t="s">
        <v>1</v>
      </c>
      <c r="F197" s="289" t="s">
        <v>503</v>
      </c>
      <c r="G197" s="287"/>
      <c r="H197" s="288" t="s">
        <v>1</v>
      </c>
      <c r="I197" s="290"/>
      <c r="J197" s="287"/>
      <c r="K197" s="287"/>
      <c r="L197" s="291"/>
      <c r="M197" s="292"/>
      <c r="N197" s="293"/>
      <c r="O197" s="293"/>
      <c r="P197" s="293"/>
      <c r="Q197" s="293"/>
      <c r="R197" s="293"/>
      <c r="S197" s="293"/>
      <c r="T197" s="29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5" t="s">
        <v>167</v>
      </c>
      <c r="AU197" s="295" t="s">
        <v>83</v>
      </c>
      <c r="AV197" s="15" t="s">
        <v>81</v>
      </c>
      <c r="AW197" s="15" t="s">
        <v>31</v>
      </c>
      <c r="AX197" s="15" t="s">
        <v>74</v>
      </c>
      <c r="AY197" s="295" t="s">
        <v>156</v>
      </c>
    </row>
    <row r="198" s="13" customFormat="1">
      <c r="A198" s="13"/>
      <c r="B198" s="245"/>
      <c r="C198" s="246"/>
      <c r="D198" s="240" t="s">
        <v>167</v>
      </c>
      <c r="E198" s="247" t="s">
        <v>1</v>
      </c>
      <c r="F198" s="248" t="s">
        <v>547</v>
      </c>
      <c r="G198" s="246"/>
      <c r="H198" s="249">
        <v>14.25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167</v>
      </c>
      <c r="AU198" s="255" t="s">
        <v>83</v>
      </c>
      <c r="AV198" s="13" t="s">
        <v>83</v>
      </c>
      <c r="AW198" s="13" t="s">
        <v>31</v>
      </c>
      <c r="AX198" s="13" t="s">
        <v>74</v>
      </c>
      <c r="AY198" s="255" t="s">
        <v>156</v>
      </c>
    </row>
    <row r="199" s="15" customFormat="1">
      <c r="A199" s="15"/>
      <c r="B199" s="286"/>
      <c r="C199" s="287"/>
      <c r="D199" s="240" t="s">
        <v>167</v>
      </c>
      <c r="E199" s="288" t="s">
        <v>1</v>
      </c>
      <c r="F199" s="289" t="s">
        <v>510</v>
      </c>
      <c r="G199" s="287"/>
      <c r="H199" s="288" t="s">
        <v>1</v>
      </c>
      <c r="I199" s="290"/>
      <c r="J199" s="287"/>
      <c r="K199" s="287"/>
      <c r="L199" s="291"/>
      <c r="M199" s="292"/>
      <c r="N199" s="293"/>
      <c r="O199" s="293"/>
      <c r="P199" s="293"/>
      <c r="Q199" s="293"/>
      <c r="R199" s="293"/>
      <c r="S199" s="293"/>
      <c r="T199" s="29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5" t="s">
        <v>167</v>
      </c>
      <c r="AU199" s="295" t="s">
        <v>83</v>
      </c>
      <c r="AV199" s="15" t="s">
        <v>81</v>
      </c>
      <c r="AW199" s="15" t="s">
        <v>31</v>
      </c>
      <c r="AX199" s="15" t="s">
        <v>74</v>
      </c>
      <c r="AY199" s="295" t="s">
        <v>156</v>
      </c>
    </row>
    <row r="200" s="13" customFormat="1">
      <c r="A200" s="13"/>
      <c r="B200" s="245"/>
      <c r="C200" s="246"/>
      <c r="D200" s="240" t="s">
        <v>167</v>
      </c>
      <c r="E200" s="247" t="s">
        <v>1</v>
      </c>
      <c r="F200" s="248" t="s">
        <v>548</v>
      </c>
      <c r="G200" s="246"/>
      <c r="H200" s="249">
        <v>13.5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167</v>
      </c>
      <c r="AU200" s="255" t="s">
        <v>83</v>
      </c>
      <c r="AV200" s="13" t="s">
        <v>83</v>
      </c>
      <c r="AW200" s="13" t="s">
        <v>31</v>
      </c>
      <c r="AX200" s="13" t="s">
        <v>74</v>
      </c>
      <c r="AY200" s="255" t="s">
        <v>156</v>
      </c>
    </row>
    <row r="201" s="14" customFormat="1">
      <c r="A201" s="14"/>
      <c r="B201" s="256"/>
      <c r="C201" s="257"/>
      <c r="D201" s="240" t="s">
        <v>167</v>
      </c>
      <c r="E201" s="258" t="s">
        <v>1</v>
      </c>
      <c r="F201" s="259" t="s">
        <v>169</v>
      </c>
      <c r="G201" s="257"/>
      <c r="H201" s="260">
        <v>27.75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167</v>
      </c>
      <c r="AU201" s="266" t="s">
        <v>83</v>
      </c>
      <c r="AV201" s="14" t="s">
        <v>163</v>
      </c>
      <c r="AW201" s="14" t="s">
        <v>31</v>
      </c>
      <c r="AX201" s="14" t="s">
        <v>81</v>
      </c>
      <c r="AY201" s="266" t="s">
        <v>156</v>
      </c>
    </row>
    <row r="202" s="12" customFormat="1" ht="22.8" customHeight="1">
      <c r="A202" s="12"/>
      <c r="B202" s="211"/>
      <c r="C202" s="212"/>
      <c r="D202" s="213" t="s">
        <v>73</v>
      </c>
      <c r="E202" s="225" t="s">
        <v>196</v>
      </c>
      <c r="F202" s="225" t="s">
        <v>197</v>
      </c>
      <c r="G202" s="212"/>
      <c r="H202" s="212"/>
      <c r="I202" s="215"/>
      <c r="J202" s="226">
        <f>BK202</f>
        <v>0</v>
      </c>
      <c r="K202" s="212"/>
      <c r="L202" s="217"/>
      <c r="M202" s="218"/>
      <c r="N202" s="219"/>
      <c r="O202" s="219"/>
      <c r="P202" s="220">
        <f>P203</f>
        <v>0</v>
      </c>
      <c r="Q202" s="219"/>
      <c r="R202" s="220">
        <f>R203</f>
        <v>0</v>
      </c>
      <c r="S202" s="219"/>
      <c r="T202" s="221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2" t="s">
        <v>81</v>
      </c>
      <c r="AT202" s="223" t="s">
        <v>73</v>
      </c>
      <c r="AU202" s="223" t="s">
        <v>81</v>
      </c>
      <c r="AY202" s="222" t="s">
        <v>156</v>
      </c>
      <c r="BK202" s="224">
        <f>BK203</f>
        <v>0</v>
      </c>
    </row>
    <row r="203" s="2" customFormat="1" ht="33" customHeight="1">
      <c r="A203" s="38"/>
      <c r="B203" s="39"/>
      <c r="C203" s="227" t="s">
        <v>260</v>
      </c>
      <c r="D203" s="227" t="s">
        <v>158</v>
      </c>
      <c r="E203" s="228" t="s">
        <v>199</v>
      </c>
      <c r="F203" s="229" t="s">
        <v>200</v>
      </c>
      <c r="G203" s="230" t="s">
        <v>201</v>
      </c>
      <c r="H203" s="231">
        <v>83.462000000000003</v>
      </c>
      <c r="I203" s="232"/>
      <c r="J203" s="233">
        <f>ROUND(I203*H203,2)</f>
        <v>0</v>
      </c>
      <c r="K203" s="229" t="s">
        <v>162</v>
      </c>
      <c r="L203" s="44"/>
      <c r="M203" s="277" t="s">
        <v>1</v>
      </c>
      <c r="N203" s="278" t="s">
        <v>39</v>
      </c>
      <c r="O203" s="279"/>
      <c r="P203" s="280">
        <f>O203*H203</f>
        <v>0</v>
      </c>
      <c r="Q203" s="280">
        <v>0</v>
      </c>
      <c r="R203" s="280">
        <f>Q203*H203</f>
        <v>0</v>
      </c>
      <c r="S203" s="280">
        <v>0</v>
      </c>
      <c r="T203" s="28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163</v>
      </c>
      <c r="AT203" s="238" t="s">
        <v>158</v>
      </c>
      <c r="AU203" s="238" t="s">
        <v>83</v>
      </c>
      <c r="AY203" s="17" t="s">
        <v>156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81</v>
      </c>
      <c r="BK203" s="239">
        <f>ROUND(I203*H203,2)</f>
        <v>0</v>
      </c>
      <c r="BL203" s="17" t="s">
        <v>163</v>
      </c>
      <c r="BM203" s="238" t="s">
        <v>549</v>
      </c>
    </row>
    <row r="204" s="2" customFormat="1" ht="6.96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sheet="1" autoFilter="0" formatColumns="0" formatRows="0" objects="1" scenarios="1" spinCount="100000" saltValue="uuyOwwRDzT0WY8tXQ7L+RJET9d7Ens/Yg918FKBVcbJf7kcHv6cfS4c5o86uiSKAx5dLJOo3s3d2mwYG8z6UAQ==" hashValue="x2JFsGYZ3Fhf0FiL2CP1P7fuNsMyW3IDjGbWJYx5HW9DTpiFeF2fQNg/rD4ZqkDNC/Ax/KKI/ovOW/OhCNnj/Q==" algorithmName="SHA-512" password="CC35"/>
  <autoFilter ref="C130:K20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497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550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ROUND(J129,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ROUND((SUM(BE129:BE155)),  2)</f>
        <v>0</v>
      </c>
      <c r="G37" s="38"/>
      <c r="H37" s="38"/>
      <c r="I37" s="165">
        <v>0.20999999999999999</v>
      </c>
      <c r="J37" s="164">
        <f>ROUND(((SUM(BE129:BE155))*I37),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ROUND((SUM(BF129:BF155)),  2)</f>
        <v>0</v>
      </c>
      <c r="G38" s="38"/>
      <c r="H38" s="38"/>
      <c r="I38" s="165">
        <v>0.14999999999999999</v>
      </c>
      <c r="J38" s="164">
        <f>ROUND(((SUM(BF129:BF155))*I38),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ROUND((SUM(BG129:BG155)),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ROUND((SUM(BH129:BH155)),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ROUND((SUM(BI129:BI155)),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497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SO-02.02 - oprava PB zdi km 24,122 - 24,194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J129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J130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347</v>
      </c>
      <c r="E102" s="197"/>
      <c r="F102" s="197"/>
      <c r="G102" s="197"/>
      <c r="H102" s="197"/>
      <c r="I102" s="197"/>
      <c r="J102" s="198">
        <f>J131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204</v>
      </c>
      <c r="E103" s="197"/>
      <c r="F103" s="197"/>
      <c r="G103" s="197"/>
      <c r="H103" s="197"/>
      <c r="I103" s="197"/>
      <c r="J103" s="198">
        <f>J139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206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3"/>
      <c r="D105" s="196" t="s">
        <v>140</v>
      </c>
      <c r="E105" s="197"/>
      <c r="F105" s="197"/>
      <c r="G105" s="197"/>
      <c r="H105" s="197"/>
      <c r="I105" s="197"/>
      <c r="J105" s="198">
        <f>J154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141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4" t="str">
        <f>E7</f>
        <v>Úprava Bělé km 23,900 – 24,735 DHM Č. 00029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" customFormat="1" ht="12" customHeight="1">
      <c r="B116" s="21"/>
      <c r="C116" s="32" t="s">
        <v>129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="1" customFormat="1" ht="16.5" customHeight="1">
      <c r="B117" s="21"/>
      <c r="C117" s="22"/>
      <c r="D117" s="22"/>
      <c r="E117" s="184" t="s">
        <v>343</v>
      </c>
      <c r="F117" s="22"/>
      <c r="G117" s="22"/>
      <c r="H117" s="22"/>
      <c r="I117" s="22"/>
      <c r="J117" s="22"/>
      <c r="K117" s="22"/>
      <c r="L117" s="20"/>
    </row>
    <row r="118" s="1" customFormat="1" ht="12" customHeight="1">
      <c r="B118" s="21"/>
      <c r="C118" s="32" t="s">
        <v>131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285" t="s">
        <v>497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345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E13</f>
        <v>SO-02.02 - oprava PB zdi km 24,122 - 24,194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F16</f>
        <v>Domašov</v>
      </c>
      <c r="G123" s="40"/>
      <c r="H123" s="40"/>
      <c r="I123" s="32" t="s">
        <v>22</v>
      </c>
      <c r="J123" s="79" t="str">
        <f>IF(J16="","",J16)</f>
        <v>16. 2. 2023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E19</f>
        <v xml:space="preserve"> </v>
      </c>
      <c r="G125" s="40"/>
      <c r="H125" s="40"/>
      <c r="I125" s="32" t="s">
        <v>30</v>
      </c>
      <c r="J125" s="36" t="str">
        <f>E25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IF(E22="","",E22)</f>
        <v>Vyplň údaj</v>
      </c>
      <c r="G126" s="40"/>
      <c r="H126" s="40"/>
      <c r="I126" s="32" t="s">
        <v>32</v>
      </c>
      <c r="J126" s="36" t="str">
        <f>E28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00"/>
      <c r="B128" s="201"/>
      <c r="C128" s="202" t="s">
        <v>142</v>
      </c>
      <c r="D128" s="203" t="s">
        <v>59</v>
      </c>
      <c r="E128" s="203" t="s">
        <v>55</v>
      </c>
      <c r="F128" s="203" t="s">
        <v>56</v>
      </c>
      <c r="G128" s="203" t="s">
        <v>143</v>
      </c>
      <c r="H128" s="203" t="s">
        <v>144</v>
      </c>
      <c r="I128" s="203" t="s">
        <v>145</v>
      </c>
      <c r="J128" s="203" t="s">
        <v>135</v>
      </c>
      <c r="K128" s="204" t="s">
        <v>146</v>
      </c>
      <c r="L128" s="205"/>
      <c r="M128" s="100" t="s">
        <v>1</v>
      </c>
      <c r="N128" s="101" t="s">
        <v>38</v>
      </c>
      <c r="O128" s="101" t="s">
        <v>147</v>
      </c>
      <c r="P128" s="101" t="s">
        <v>148</v>
      </c>
      <c r="Q128" s="101" t="s">
        <v>149</v>
      </c>
      <c r="R128" s="101" t="s">
        <v>150</v>
      </c>
      <c r="S128" s="101" t="s">
        <v>151</v>
      </c>
      <c r="T128" s="102" t="s">
        <v>152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="2" customFormat="1" ht="22.8" customHeight="1">
      <c r="A129" s="38"/>
      <c r="B129" s="39"/>
      <c r="C129" s="107" t="s">
        <v>153</v>
      </c>
      <c r="D129" s="40"/>
      <c r="E129" s="40"/>
      <c r="F129" s="40"/>
      <c r="G129" s="40"/>
      <c r="H129" s="40"/>
      <c r="I129" s="40"/>
      <c r="J129" s="206">
        <f>BK129</f>
        <v>0</v>
      </c>
      <c r="K129" s="40"/>
      <c r="L129" s="44"/>
      <c r="M129" s="103"/>
      <c r="N129" s="207"/>
      <c r="O129" s="104"/>
      <c r="P129" s="208">
        <f>P130</f>
        <v>0</v>
      </c>
      <c r="Q129" s="104"/>
      <c r="R129" s="208">
        <f>R130</f>
        <v>106.802082</v>
      </c>
      <c r="S129" s="104"/>
      <c r="T129" s="209">
        <f>T130</f>
        <v>0.041400000000000006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137</v>
      </c>
      <c r="BK129" s="210">
        <f>BK130</f>
        <v>0</v>
      </c>
    </row>
    <row r="130" s="12" customFormat="1" ht="25.92" customHeight="1">
      <c r="A130" s="12"/>
      <c r="B130" s="211"/>
      <c r="C130" s="212"/>
      <c r="D130" s="213" t="s">
        <v>73</v>
      </c>
      <c r="E130" s="214" t="s">
        <v>154</v>
      </c>
      <c r="F130" s="214" t="s">
        <v>155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P131+P139+P147+P154</f>
        <v>0</v>
      </c>
      <c r="Q130" s="219"/>
      <c r="R130" s="220">
        <f>R131+R139+R147+R154</f>
        <v>106.802082</v>
      </c>
      <c r="S130" s="219"/>
      <c r="T130" s="221">
        <f>T131+T139+T147+T154</f>
        <v>0.041400000000000006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81</v>
      </c>
      <c r="AT130" s="223" t="s">
        <v>73</v>
      </c>
      <c r="AU130" s="223" t="s">
        <v>74</v>
      </c>
      <c r="AY130" s="222" t="s">
        <v>156</v>
      </c>
      <c r="BK130" s="224">
        <f>BK131+BK139+BK147+BK154</f>
        <v>0</v>
      </c>
    </row>
    <row r="131" s="12" customFormat="1" ht="22.8" customHeight="1">
      <c r="A131" s="12"/>
      <c r="B131" s="211"/>
      <c r="C131" s="212"/>
      <c r="D131" s="213" t="s">
        <v>73</v>
      </c>
      <c r="E131" s="225" t="s">
        <v>83</v>
      </c>
      <c r="F131" s="225" t="s">
        <v>392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SUM(P132:P138)</f>
        <v>0</v>
      </c>
      <c r="Q131" s="219"/>
      <c r="R131" s="220">
        <f>SUM(R132:R138)</f>
        <v>0.0252</v>
      </c>
      <c r="S131" s="219"/>
      <c r="T131" s="221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81</v>
      </c>
      <c r="AT131" s="223" t="s">
        <v>73</v>
      </c>
      <c r="AU131" s="223" t="s">
        <v>81</v>
      </c>
      <c r="AY131" s="222" t="s">
        <v>156</v>
      </c>
      <c r="BK131" s="224">
        <f>SUM(BK132:BK138)</f>
        <v>0</v>
      </c>
    </row>
    <row r="132" s="2" customFormat="1" ht="24.15" customHeight="1">
      <c r="A132" s="38"/>
      <c r="B132" s="39"/>
      <c r="C132" s="227" t="s">
        <v>81</v>
      </c>
      <c r="D132" s="227" t="s">
        <v>158</v>
      </c>
      <c r="E132" s="228" t="s">
        <v>551</v>
      </c>
      <c r="F132" s="229" t="s">
        <v>552</v>
      </c>
      <c r="G132" s="230" t="s">
        <v>161</v>
      </c>
      <c r="H132" s="231">
        <v>0.01</v>
      </c>
      <c r="I132" s="232"/>
      <c r="J132" s="233">
        <f>ROUND(I132*H132,2)</f>
        <v>0</v>
      </c>
      <c r="K132" s="229" t="s">
        <v>162</v>
      </c>
      <c r="L132" s="44"/>
      <c r="M132" s="234" t="s">
        <v>1</v>
      </c>
      <c r="N132" s="235" t="s">
        <v>39</v>
      </c>
      <c r="O132" s="91"/>
      <c r="P132" s="236">
        <f>O132*H132</f>
        <v>0</v>
      </c>
      <c r="Q132" s="236">
        <v>2.02</v>
      </c>
      <c r="R132" s="236">
        <f>Q132*H132</f>
        <v>0.020199999999999999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163</v>
      </c>
      <c r="AT132" s="238" t="s">
        <v>158</v>
      </c>
      <c r="AU132" s="238" t="s">
        <v>83</v>
      </c>
      <c r="AY132" s="17" t="s">
        <v>156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81</v>
      </c>
      <c r="BK132" s="239">
        <f>ROUND(I132*H132,2)</f>
        <v>0</v>
      </c>
      <c r="BL132" s="17" t="s">
        <v>163</v>
      </c>
      <c r="BM132" s="238" t="s">
        <v>553</v>
      </c>
    </row>
    <row r="133" s="2" customFormat="1">
      <c r="A133" s="38"/>
      <c r="B133" s="39"/>
      <c r="C133" s="40"/>
      <c r="D133" s="240" t="s">
        <v>165</v>
      </c>
      <c r="E133" s="40"/>
      <c r="F133" s="241" t="s">
        <v>554</v>
      </c>
      <c r="G133" s="40"/>
      <c r="H133" s="40"/>
      <c r="I133" s="242"/>
      <c r="J133" s="40"/>
      <c r="K133" s="40"/>
      <c r="L133" s="44"/>
      <c r="M133" s="243"/>
      <c r="N133" s="244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165</v>
      </c>
      <c r="AU133" s="17" t="s">
        <v>83</v>
      </c>
    </row>
    <row r="134" s="15" customFormat="1">
      <c r="A134" s="15"/>
      <c r="B134" s="286"/>
      <c r="C134" s="287"/>
      <c r="D134" s="240" t="s">
        <v>167</v>
      </c>
      <c r="E134" s="288" t="s">
        <v>1</v>
      </c>
      <c r="F134" s="289" t="s">
        <v>555</v>
      </c>
      <c r="G134" s="287"/>
      <c r="H134" s="288" t="s">
        <v>1</v>
      </c>
      <c r="I134" s="290"/>
      <c r="J134" s="287"/>
      <c r="K134" s="287"/>
      <c r="L134" s="291"/>
      <c r="M134" s="292"/>
      <c r="N134" s="293"/>
      <c r="O134" s="293"/>
      <c r="P134" s="293"/>
      <c r="Q134" s="293"/>
      <c r="R134" s="293"/>
      <c r="S134" s="293"/>
      <c r="T134" s="29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5" t="s">
        <v>167</v>
      </c>
      <c r="AU134" s="295" t="s">
        <v>83</v>
      </c>
      <c r="AV134" s="15" t="s">
        <v>81</v>
      </c>
      <c r="AW134" s="15" t="s">
        <v>31</v>
      </c>
      <c r="AX134" s="15" t="s">
        <v>74</v>
      </c>
      <c r="AY134" s="295" t="s">
        <v>156</v>
      </c>
    </row>
    <row r="135" s="13" customFormat="1">
      <c r="A135" s="13"/>
      <c r="B135" s="245"/>
      <c r="C135" s="246"/>
      <c r="D135" s="240" t="s">
        <v>167</v>
      </c>
      <c r="E135" s="247" t="s">
        <v>1</v>
      </c>
      <c r="F135" s="248" t="s">
        <v>556</v>
      </c>
      <c r="G135" s="246"/>
      <c r="H135" s="249">
        <v>0.01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167</v>
      </c>
      <c r="AU135" s="255" t="s">
        <v>83</v>
      </c>
      <c r="AV135" s="13" t="s">
        <v>83</v>
      </c>
      <c r="AW135" s="13" t="s">
        <v>31</v>
      </c>
      <c r="AX135" s="13" t="s">
        <v>81</v>
      </c>
      <c r="AY135" s="255" t="s">
        <v>156</v>
      </c>
    </row>
    <row r="136" s="2" customFormat="1" ht="21.75" customHeight="1">
      <c r="A136" s="38"/>
      <c r="B136" s="39"/>
      <c r="C136" s="267" t="s">
        <v>83</v>
      </c>
      <c r="D136" s="267" t="s">
        <v>185</v>
      </c>
      <c r="E136" s="268" t="s">
        <v>557</v>
      </c>
      <c r="F136" s="269" t="s">
        <v>558</v>
      </c>
      <c r="G136" s="270" t="s">
        <v>188</v>
      </c>
      <c r="H136" s="271">
        <v>5</v>
      </c>
      <c r="I136" s="272"/>
      <c r="J136" s="273">
        <f>ROUND(I136*H136,2)</f>
        <v>0</v>
      </c>
      <c r="K136" s="269" t="s">
        <v>162</v>
      </c>
      <c r="L136" s="274"/>
      <c r="M136" s="275" t="s">
        <v>1</v>
      </c>
      <c r="N136" s="276" t="s">
        <v>39</v>
      </c>
      <c r="O136" s="91"/>
      <c r="P136" s="236">
        <f>O136*H136</f>
        <v>0</v>
      </c>
      <c r="Q136" s="236">
        <v>0.001</v>
      </c>
      <c r="R136" s="236">
        <f>Q136*H136</f>
        <v>0.0050000000000000001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189</v>
      </c>
      <c r="AT136" s="238" t="s">
        <v>185</v>
      </c>
      <c r="AU136" s="238" t="s">
        <v>83</v>
      </c>
      <c r="AY136" s="17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81</v>
      </c>
      <c r="BK136" s="239">
        <f>ROUND(I136*H136,2)</f>
        <v>0</v>
      </c>
      <c r="BL136" s="17" t="s">
        <v>163</v>
      </c>
      <c r="BM136" s="238" t="s">
        <v>559</v>
      </c>
    </row>
    <row r="137" s="15" customFormat="1">
      <c r="A137" s="15"/>
      <c r="B137" s="286"/>
      <c r="C137" s="287"/>
      <c r="D137" s="240" t="s">
        <v>167</v>
      </c>
      <c r="E137" s="288" t="s">
        <v>1</v>
      </c>
      <c r="F137" s="289" t="s">
        <v>560</v>
      </c>
      <c r="G137" s="287"/>
      <c r="H137" s="288" t="s">
        <v>1</v>
      </c>
      <c r="I137" s="290"/>
      <c r="J137" s="287"/>
      <c r="K137" s="287"/>
      <c r="L137" s="291"/>
      <c r="M137" s="292"/>
      <c r="N137" s="293"/>
      <c r="O137" s="293"/>
      <c r="P137" s="293"/>
      <c r="Q137" s="293"/>
      <c r="R137" s="293"/>
      <c r="S137" s="293"/>
      <c r="T137" s="29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5" t="s">
        <v>167</v>
      </c>
      <c r="AU137" s="295" t="s">
        <v>83</v>
      </c>
      <c r="AV137" s="15" t="s">
        <v>81</v>
      </c>
      <c r="AW137" s="15" t="s">
        <v>31</v>
      </c>
      <c r="AX137" s="15" t="s">
        <v>74</v>
      </c>
      <c r="AY137" s="295" t="s">
        <v>156</v>
      </c>
    </row>
    <row r="138" s="13" customFormat="1">
      <c r="A138" s="13"/>
      <c r="B138" s="245"/>
      <c r="C138" s="246"/>
      <c r="D138" s="240" t="s">
        <v>167</v>
      </c>
      <c r="E138" s="247" t="s">
        <v>1</v>
      </c>
      <c r="F138" s="248" t="s">
        <v>177</v>
      </c>
      <c r="G138" s="246"/>
      <c r="H138" s="249">
        <v>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167</v>
      </c>
      <c r="AU138" s="255" t="s">
        <v>83</v>
      </c>
      <c r="AV138" s="13" t="s">
        <v>83</v>
      </c>
      <c r="AW138" s="13" t="s">
        <v>31</v>
      </c>
      <c r="AX138" s="13" t="s">
        <v>81</v>
      </c>
      <c r="AY138" s="255" t="s">
        <v>156</v>
      </c>
    </row>
    <row r="139" s="12" customFormat="1" ht="22.8" customHeight="1">
      <c r="A139" s="12"/>
      <c r="B139" s="211"/>
      <c r="C139" s="212"/>
      <c r="D139" s="213" t="s">
        <v>73</v>
      </c>
      <c r="E139" s="225" t="s">
        <v>102</v>
      </c>
      <c r="F139" s="225" t="s">
        <v>244</v>
      </c>
      <c r="G139" s="212"/>
      <c r="H139" s="212"/>
      <c r="I139" s="215"/>
      <c r="J139" s="226">
        <f>BK139</f>
        <v>0</v>
      </c>
      <c r="K139" s="212"/>
      <c r="L139" s="217"/>
      <c r="M139" s="218"/>
      <c r="N139" s="219"/>
      <c r="O139" s="219"/>
      <c r="P139" s="220">
        <f>SUM(P140:P146)</f>
        <v>0</v>
      </c>
      <c r="Q139" s="219"/>
      <c r="R139" s="220">
        <f>SUM(R140:R146)</f>
        <v>106.77564</v>
      </c>
      <c r="S139" s="219"/>
      <c r="T139" s="221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2" t="s">
        <v>81</v>
      </c>
      <c r="AT139" s="223" t="s">
        <v>73</v>
      </c>
      <c r="AU139" s="223" t="s">
        <v>81</v>
      </c>
      <c r="AY139" s="222" t="s">
        <v>156</v>
      </c>
      <c r="BK139" s="224">
        <f>SUM(BK140:BK146)</f>
        <v>0</v>
      </c>
    </row>
    <row r="140" s="2" customFormat="1" ht="66.75" customHeight="1">
      <c r="A140" s="38"/>
      <c r="B140" s="39"/>
      <c r="C140" s="227" t="s">
        <v>102</v>
      </c>
      <c r="D140" s="227" t="s">
        <v>158</v>
      </c>
      <c r="E140" s="228" t="s">
        <v>246</v>
      </c>
      <c r="F140" s="229" t="s">
        <v>247</v>
      </c>
      <c r="G140" s="230" t="s">
        <v>161</v>
      </c>
      <c r="H140" s="231">
        <v>36</v>
      </c>
      <c r="I140" s="232"/>
      <c r="J140" s="233">
        <f>ROUND(I140*H140,2)</f>
        <v>0</v>
      </c>
      <c r="K140" s="229" t="s">
        <v>162</v>
      </c>
      <c r="L140" s="44"/>
      <c r="M140" s="234" t="s">
        <v>1</v>
      </c>
      <c r="N140" s="235" t="s">
        <v>39</v>
      </c>
      <c r="O140" s="91"/>
      <c r="P140" s="236">
        <f>O140*H140</f>
        <v>0</v>
      </c>
      <c r="Q140" s="236">
        <v>2.7919499999999999</v>
      </c>
      <c r="R140" s="236">
        <f>Q140*H140</f>
        <v>100.5102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163</v>
      </c>
      <c r="AT140" s="238" t="s">
        <v>158</v>
      </c>
      <c r="AU140" s="238" t="s">
        <v>83</v>
      </c>
      <c r="AY140" s="17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81</v>
      </c>
      <c r="BK140" s="239">
        <f>ROUND(I140*H140,2)</f>
        <v>0</v>
      </c>
      <c r="BL140" s="17" t="s">
        <v>163</v>
      </c>
      <c r="BM140" s="238" t="s">
        <v>561</v>
      </c>
    </row>
    <row r="141" s="2" customFormat="1">
      <c r="A141" s="38"/>
      <c r="B141" s="39"/>
      <c r="C141" s="40"/>
      <c r="D141" s="240" t="s">
        <v>165</v>
      </c>
      <c r="E141" s="40"/>
      <c r="F141" s="241" t="s">
        <v>562</v>
      </c>
      <c r="G141" s="40"/>
      <c r="H141" s="40"/>
      <c r="I141" s="242"/>
      <c r="J141" s="40"/>
      <c r="K141" s="40"/>
      <c r="L141" s="44"/>
      <c r="M141" s="243"/>
      <c r="N141" s="244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165</v>
      </c>
      <c r="AU141" s="17" t="s">
        <v>83</v>
      </c>
    </row>
    <row r="142" s="15" customFormat="1">
      <c r="A142" s="15"/>
      <c r="B142" s="286"/>
      <c r="C142" s="287"/>
      <c r="D142" s="240" t="s">
        <v>167</v>
      </c>
      <c r="E142" s="288" t="s">
        <v>1</v>
      </c>
      <c r="F142" s="289" t="s">
        <v>563</v>
      </c>
      <c r="G142" s="287"/>
      <c r="H142" s="288" t="s">
        <v>1</v>
      </c>
      <c r="I142" s="290"/>
      <c r="J142" s="287"/>
      <c r="K142" s="287"/>
      <c r="L142" s="291"/>
      <c r="M142" s="292"/>
      <c r="N142" s="293"/>
      <c r="O142" s="293"/>
      <c r="P142" s="293"/>
      <c r="Q142" s="293"/>
      <c r="R142" s="293"/>
      <c r="S142" s="293"/>
      <c r="T142" s="29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5" t="s">
        <v>167</v>
      </c>
      <c r="AU142" s="295" t="s">
        <v>83</v>
      </c>
      <c r="AV142" s="15" t="s">
        <v>81</v>
      </c>
      <c r="AW142" s="15" t="s">
        <v>31</v>
      </c>
      <c r="AX142" s="15" t="s">
        <v>74</v>
      </c>
      <c r="AY142" s="295" t="s">
        <v>156</v>
      </c>
    </row>
    <row r="143" s="13" customFormat="1">
      <c r="A143" s="13"/>
      <c r="B143" s="245"/>
      <c r="C143" s="246"/>
      <c r="D143" s="240" t="s">
        <v>167</v>
      </c>
      <c r="E143" s="247" t="s">
        <v>1</v>
      </c>
      <c r="F143" s="248" t="s">
        <v>564</v>
      </c>
      <c r="G143" s="246"/>
      <c r="H143" s="249">
        <v>36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167</v>
      </c>
      <c r="AU143" s="255" t="s">
        <v>83</v>
      </c>
      <c r="AV143" s="13" t="s">
        <v>83</v>
      </c>
      <c r="AW143" s="13" t="s">
        <v>31</v>
      </c>
      <c r="AX143" s="13" t="s">
        <v>81</v>
      </c>
      <c r="AY143" s="255" t="s">
        <v>156</v>
      </c>
    </row>
    <row r="144" s="2" customFormat="1" ht="78" customHeight="1">
      <c r="A144" s="38"/>
      <c r="B144" s="39"/>
      <c r="C144" s="227" t="s">
        <v>163</v>
      </c>
      <c r="D144" s="227" t="s">
        <v>158</v>
      </c>
      <c r="E144" s="228" t="s">
        <v>565</v>
      </c>
      <c r="F144" s="229" t="s">
        <v>566</v>
      </c>
      <c r="G144" s="230" t="s">
        <v>180</v>
      </c>
      <c r="H144" s="231">
        <v>72</v>
      </c>
      <c r="I144" s="232"/>
      <c r="J144" s="233">
        <f>ROUND(I144*H144,2)</f>
        <v>0</v>
      </c>
      <c r="K144" s="229" t="s">
        <v>162</v>
      </c>
      <c r="L144" s="44"/>
      <c r="M144" s="234" t="s">
        <v>1</v>
      </c>
      <c r="N144" s="235" t="s">
        <v>39</v>
      </c>
      <c r="O144" s="91"/>
      <c r="P144" s="236">
        <f>O144*H144</f>
        <v>0</v>
      </c>
      <c r="Q144" s="236">
        <v>0.08702</v>
      </c>
      <c r="R144" s="236">
        <f>Q144*H144</f>
        <v>6.2654399999999999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163</v>
      </c>
      <c r="AT144" s="238" t="s">
        <v>158</v>
      </c>
      <c r="AU144" s="238" t="s">
        <v>83</v>
      </c>
      <c r="AY144" s="17" t="s">
        <v>156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81</v>
      </c>
      <c r="BK144" s="239">
        <f>ROUND(I144*H144,2)</f>
        <v>0</v>
      </c>
      <c r="BL144" s="17" t="s">
        <v>163</v>
      </c>
      <c r="BM144" s="238" t="s">
        <v>567</v>
      </c>
    </row>
    <row r="145" s="13" customFormat="1">
      <c r="A145" s="13"/>
      <c r="B145" s="245"/>
      <c r="C145" s="246"/>
      <c r="D145" s="240" t="s">
        <v>167</v>
      </c>
      <c r="E145" s="247" t="s">
        <v>1</v>
      </c>
      <c r="F145" s="248" t="s">
        <v>568</v>
      </c>
      <c r="G145" s="246"/>
      <c r="H145" s="249">
        <v>72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167</v>
      </c>
      <c r="AU145" s="255" t="s">
        <v>83</v>
      </c>
      <c r="AV145" s="13" t="s">
        <v>83</v>
      </c>
      <c r="AW145" s="13" t="s">
        <v>31</v>
      </c>
      <c r="AX145" s="13" t="s">
        <v>81</v>
      </c>
      <c r="AY145" s="255" t="s">
        <v>156</v>
      </c>
    </row>
    <row r="146" s="2" customFormat="1" ht="78" customHeight="1">
      <c r="A146" s="38"/>
      <c r="B146" s="39"/>
      <c r="C146" s="227" t="s">
        <v>177</v>
      </c>
      <c r="D146" s="227" t="s">
        <v>158</v>
      </c>
      <c r="E146" s="228" t="s">
        <v>569</v>
      </c>
      <c r="F146" s="229" t="s">
        <v>570</v>
      </c>
      <c r="G146" s="230" t="s">
        <v>180</v>
      </c>
      <c r="H146" s="231">
        <v>72</v>
      </c>
      <c r="I146" s="232"/>
      <c r="J146" s="233">
        <f>ROUND(I146*H146,2)</f>
        <v>0</v>
      </c>
      <c r="K146" s="229" t="s">
        <v>162</v>
      </c>
      <c r="L146" s="44"/>
      <c r="M146" s="234" t="s">
        <v>1</v>
      </c>
      <c r="N146" s="235" t="s">
        <v>39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163</v>
      </c>
      <c r="AT146" s="238" t="s">
        <v>158</v>
      </c>
      <c r="AU146" s="238" t="s">
        <v>83</v>
      </c>
      <c r="AY146" s="17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81</v>
      </c>
      <c r="BK146" s="239">
        <f>ROUND(I146*H146,2)</f>
        <v>0</v>
      </c>
      <c r="BL146" s="17" t="s">
        <v>163</v>
      </c>
      <c r="BM146" s="238" t="s">
        <v>571</v>
      </c>
    </row>
    <row r="147" s="12" customFormat="1" ht="22.8" customHeight="1">
      <c r="A147" s="12"/>
      <c r="B147" s="211"/>
      <c r="C147" s="212"/>
      <c r="D147" s="213" t="s">
        <v>73</v>
      </c>
      <c r="E147" s="225" t="s">
        <v>245</v>
      </c>
      <c r="F147" s="225" t="s">
        <v>288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SUM(P148:P153)</f>
        <v>0</v>
      </c>
      <c r="Q147" s="219"/>
      <c r="R147" s="220">
        <f>SUM(R148:R153)</f>
        <v>0.0012420000000000001</v>
      </c>
      <c r="S147" s="219"/>
      <c r="T147" s="221">
        <f>SUM(T148:T153)</f>
        <v>0.041400000000000006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81</v>
      </c>
      <c r="AT147" s="223" t="s">
        <v>73</v>
      </c>
      <c r="AU147" s="223" t="s">
        <v>81</v>
      </c>
      <c r="AY147" s="222" t="s">
        <v>156</v>
      </c>
      <c r="BK147" s="224">
        <f>SUM(BK148:BK153)</f>
        <v>0</v>
      </c>
    </row>
    <row r="148" s="2" customFormat="1" ht="24.15" customHeight="1">
      <c r="A148" s="38"/>
      <c r="B148" s="39"/>
      <c r="C148" s="227" t="s">
        <v>184</v>
      </c>
      <c r="D148" s="227" t="s">
        <v>158</v>
      </c>
      <c r="E148" s="228" t="s">
        <v>572</v>
      </c>
      <c r="F148" s="229" t="s">
        <v>573</v>
      </c>
      <c r="G148" s="230" t="s">
        <v>292</v>
      </c>
      <c r="H148" s="231">
        <v>13.800000000000001</v>
      </c>
      <c r="I148" s="232"/>
      <c r="J148" s="233">
        <f>ROUND(I148*H148,2)</f>
        <v>0</v>
      </c>
      <c r="K148" s="229" t="s">
        <v>162</v>
      </c>
      <c r="L148" s="44"/>
      <c r="M148" s="234" t="s">
        <v>1</v>
      </c>
      <c r="N148" s="235" t="s">
        <v>39</v>
      </c>
      <c r="O148" s="91"/>
      <c r="P148" s="236">
        <f>O148*H148</f>
        <v>0</v>
      </c>
      <c r="Q148" s="236">
        <v>9.0000000000000006E-05</v>
      </c>
      <c r="R148" s="236">
        <f>Q148*H148</f>
        <v>0.0012420000000000001</v>
      </c>
      <c r="S148" s="236">
        <v>0.0030000000000000001</v>
      </c>
      <c r="T148" s="237">
        <f>S148*H148</f>
        <v>0.041400000000000006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163</v>
      </c>
      <c r="AT148" s="238" t="s">
        <v>158</v>
      </c>
      <c r="AU148" s="238" t="s">
        <v>83</v>
      </c>
      <c r="AY148" s="17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81</v>
      </c>
      <c r="BK148" s="239">
        <f>ROUND(I148*H148,2)</f>
        <v>0</v>
      </c>
      <c r="BL148" s="17" t="s">
        <v>163</v>
      </c>
      <c r="BM148" s="238" t="s">
        <v>574</v>
      </c>
    </row>
    <row r="149" s="2" customFormat="1">
      <c r="A149" s="38"/>
      <c r="B149" s="39"/>
      <c r="C149" s="40"/>
      <c r="D149" s="240" t="s">
        <v>165</v>
      </c>
      <c r="E149" s="40"/>
      <c r="F149" s="241" t="s">
        <v>575</v>
      </c>
      <c r="G149" s="40"/>
      <c r="H149" s="40"/>
      <c r="I149" s="242"/>
      <c r="J149" s="40"/>
      <c r="K149" s="40"/>
      <c r="L149" s="44"/>
      <c r="M149" s="243"/>
      <c r="N149" s="244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165</v>
      </c>
      <c r="AU149" s="17" t="s">
        <v>83</v>
      </c>
    </row>
    <row r="150" s="15" customFormat="1">
      <c r="A150" s="15"/>
      <c r="B150" s="286"/>
      <c r="C150" s="287"/>
      <c r="D150" s="240" t="s">
        <v>167</v>
      </c>
      <c r="E150" s="288" t="s">
        <v>1</v>
      </c>
      <c r="F150" s="289" t="s">
        <v>576</v>
      </c>
      <c r="G150" s="287"/>
      <c r="H150" s="288" t="s">
        <v>1</v>
      </c>
      <c r="I150" s="290"/>
      <c r="J150" s="287"/>
      <c r="K150" s="287"/>
      <c r="L150" s="291"/>
      <c r="M150" s="292"/>
      <c r="N150" s="293"/>
      <c r="O150" s="293"/>
      <c r="P150" s="293"/>
      <c r="Q150" s="293"/>
      <c r="R150" s="293"/>
      <c r="S150" s="293"/>
      <c r="T150" s="29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5" t="s">
        <v>167</v>
      </c>
      <c r="AU150" s="295" t="s">
        <v>83</v>
      </c>
      <c r="AV150" s="15" t="s">
        <v>81</v>
      </c>
      <c r="AW150" s="15" t="s">
        <v>31</v>
      </c>
      <c r="AX150" s="15" t="s">
        <v>74</v>
      </c>
      <c r="AY150" s="295" t="s">
        <v>156</v>
      </c>
    </row>
    <row r="151" s="13" customFormat="1">
      <c r="A151" s="13"/>
      <c r="B151" s="245"/>
      <c r="C151" s="246"/>
      <c r="D151" s="240" t="s">
        <v>167</v>
      </c>
      <c r="E151" s="247" t="s">
        <v>1</v>
      </c>
      <c r="F151" s="248" t="s">
        <v>577</v>
      </c>
      <c r="G151" s="246"/>
      <c r="H151" s="249">
        <v>13.800000000000001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167</v>
      </c>
      <c r="AU151" s="255" t="s">
        <v>83</v>
      </c>
      <c r="AV151" s="13" t="s">
        <v>83</v>
      </c>
      <c r="AW151" s="13" t="s">
        <v>31</v>
      </c>
      <c r="AX151" s="13" t="s">
        <v>81</v>
      </c>
      <c r="AY151" s="255" t="s">
        <v>156</v>
      </c>
    </row>
    <row r="152" s="2" customFormat="1" ht="24.15" customHeight="1">
      <c r="A152" s="38"/>
      <c r="B152" s="39"/>
      <c r="C152" s="227" t="s">
        <v>198</v>
      </c>
      <c r="D152" s="227" t="s">
        <v>158</v>
      </c>
      <c r="E152" s="228" t="s">
        <v>543</v>
      </c>
      <c r="F152" s="229" t="s">
        <v>544</v>
      </c>
      <c r="G152" s="230" t="s">
        <v>180</v>
      </c>
      <c r="H152" s="231">
        <v>72</v>
      </c>
      <c r="I152" s="232"/>
      <c r="J152" s="233">
        <f>ROUND(I152*H152,2)</f>
        <v>0</v>
      </c>
      <c r="K152" s="229" t="s">
        <v>162</v>
      </c>
      <c r="L152" s="44"/>
      <c r="M152" s="234" t="s">
        <v>1</v>
      </c>
      <c r="N152" s="235" t="s">
        <v>39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163</v>
      </c>
      <c r="AT152" s="238" t="s">
        <v>158</v>
      </c>
      <c r="AU152" s="238" t="s">
        <v>83</v>
      </c>
      <c r="AY152" s="17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81</v>
      </c>
      <c r="BK152" s="239">
        <f>ROUND(I152*H152,2)</f>
        <v>0</v>
      </c>
      <c r="BL152" s="17" t="s">
        <v>163</v>
      </c>
      <c r="BM152" s="238" t="s">
        <v>578</v>
      </c>
    </row>
    <row r="153" s="2" customFormat="1" ht="24.15" customHeight="1">
      <c r="A153" s="38"/>
      <c r="B153" s="39"/>
      <c r="C153" s="227" t="s">
        <v>189</v>
      </c>
      <c r="D153" s="227" t="s">
        <v>158</v>
      </c>
      <c r="E153" s="228" t="s">
        <v>579</v>
      </c>
      <c r="F153" s="229" t="s">
        <v>580</v>
      </c>
      <c r="G153" s="230" t="s">
        <v>180</v>
      </c>
      <c r="H153" s="231">
        <v>72</v>
      </c>
      <c r="I153" s="232"/>
      <c r="J153" s="233">
        <f>ROUND(I153*H153,2)</f>
        <v>0</v>
      </c>
      <c r="K153" s="229" t="s">
        <v>162</v>
      </c>
      <c r="L153" s="44"/>
      <c r="M153" s="234" t="s">
        <v>1</v>
      </c>
      <c r="N153" s="235" t="s">
        <v>39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163</v>
      </c>
      <c r="AT153" s="238" t="s">
        <v>158</v>
      </c>
      <c r="AU153" s="238" t="s">
        <v>83</v>
      </c>
      <c r="AY153" s="17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81</v>
      </c>
      <c r="BK153" s="239">
        <f>ROUND(I153*H153,2)</f>
        <v>0</v>
      </c>
      <c r="BL153" s="17" t="s">
        <v>163</v>
      </c>
      <c r="BM153" s="238" t="s">
        <v>581</v>
      </c>
    </row>
    <row r="154" s="12" customFormat="1" ht="22.8" customHeight="1">
      <c r="A154" s="12"/>
      <c r="B154" s="211"/>
      <c r="C154" s="212"/>
      <c r="D154" s="213" t="s">
        <v>73</v>
      </c>
      <c r="E154" s="225" t="s">
        <v>196</v>
      </c>
      <c r="F154" s="225" t="s">
        <v>197</v>
      </c>
      <c r="G154" s="212"/>
      <c r="H154" s="212"/>
      <c r="I154" s="215"/>
      <c r="J154" s="226">
        <f>BK154</f>
        <v>0</v>
      </c>
      <c r="K154" s="212"/>
      <c r="L154" s="217"/>
      <c r="M154" s="218"/>
      <c r="N154" s="219"/>
      <c r="O154" s="219"/>
      <c r="P154" s="220">
        <f>P155</f>
        <v>0</v>
      </c>
      <c r="Q154" s="219"/>
      <c r="R154" s="220">
        <f>R155</f>
        <v>0</v>
      </c>
      <c r="S154" s="219"/>
      <c r="T154" s="221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81</v>
      </c>
      <c r="AT154" s="223" t="s">
        <v>73</v>
      </c>
      <c r="AU154" s="223" t="s">
        <v>81</v>
      </c>
      <c r="AY154" s="222" t="s">
        <v>156</v>
      </c>
      <c r="BK154" s="224">
        <f>BK155</f>
        <v>0</v>
      </c>
    </row>
    <row r="155" s="2" customFormat="1" ht="33" customHeight="1">
      <c r="A155" s="38"/>
      <c r="B155" s="39"/>
      <c r="C155" s="227" t="s">
        <v>245</v>
      </c>
      <c r="D155" s="227" t="s">
        <v>158</v>
      </c>
      <c r="E155" s="228" t="s">
        <v>199</v>
      </c>
      <c r="F155" s="229" t="s">
        <v>200</v>
      </c>
      <c r="G155" s="230" t="s">
        <v>201</v>
      </c>
      <c r="H155" s="231">
        <v>106.80200000000001</v>
      </c>
      <c r="I155" s="232"/>
      <c r="J155" s="233">
        <f>ROUND(I155*H155,2)</f>
        <v>0</v>
      </c>
      <c r="K155" s="229" t="s">
        <v>162</v>
      </c>
      <c r="L155" s="44"/>
      <c r="M155" s="277" t="s">
        <v>1</v>
      </c>
      <c r="N155" s="278" t="s">
        <v>39</v>
      </c>
      <c r="O155" s="279"/>
      <c r="P155" s="280">
        <f>O155*H155</f>
        <v>0</v>
      </c>
      <c r="Q155" s="280">
        <v>0</v>
      </c>
      <c r="R155" s="280">
        <f>Q155*H155</f>
        <v>0</v>
      </c>
      <c r="S155" s="280">
        <v>0</v>
      </c>
      <c r="T155" s="28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163</v>
      </c>
      <c r="AT155" s="238" t="s">
        <v>158</v>
      </c>
      <c r="AU155" s="238" t="s">
        <v>83</v>
      </c>
      <c r="AY155" s="17" t="s">
        <v>156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81</v>
      </c>
      <c r="BK155" s="239">
        <f>ROUND(I155*H155,2)</f>
        <v>0</v>
      </c>
      <c r="BL155" s="17" t="s">
        <v>163</v>
      </c>
      <c r="BM155" s="238" t="s">
        <v>582</v>
      </c>
    </row>
    <row r="156" s="2" customFormat="1" ht="6.96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sheet="1" autoFilter="0" formatColumns="0" formatRows="0" objects="1" scenarios="1" spinCount="100000" saltValue="l6z9ZEXaF8euodaHWbuIUu05HGj2D9PNaia+iNC52hYpxWXbnP2//KP6yyYdv99lkdzMe5Q69xL+xV8miyk3zw==" hashValue="VStCzT5+Au6Fz5HMc63BveocEzUSooIeaATfpABfs7Cq47KbuCwYhprSb9f54UQCpewpkfYT+Y34nbBJrTrLtQ==" algorithmName="SHA-512" password="CC35"/>
  <autoFilter ref="C128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497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583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ROUND(J131,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ROUND((SUM(BE131:BE180)),  2)</f>
        <v>0</v>
      </c>
      <c r="G37" s="38"/>
      <c r="H37" s="38"/>
      <c r="I37" s="165">
        <v>0.20999999999999999</v>
      </c>
      <c r="J37" s="164">
        <f>ROUND(((SUM(BE131:BE180))*I37),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ROUND((SUM(BF131:BF180)),  2)</f>
        <v>0</v>
      </c>
      <c r="G38" s="38"/>
      <c r="H38" s="38"/>
      <c r="I38" s="165">
        <v>0.14999999999999999</v>
      </c>
      <c r="J38" s="164">
        <f>ROUND(((SUM(BF131:BF180))*I38),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ROUND((SUM(BG131:BG180)),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ROUND((SUM(BH131:BH180)),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ROUND((SUM(BI131:BI180)),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497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SO-02.03 - oprava LB km 24,142 - 24,227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J131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J132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139</v>
      </c>
      <c r="E102" s="197"/>
      <c r="F102" s="197"/>
      <c r="G102" s="197"/>
      <c r="H102" s="197"/>
      <c r="I102" s="197"/>
      <c r="J102" s="198">
        <f>J133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347</v>
      </c>
      <c r="E103" s="197"/>
      <c r="F103" s="197"/>
      <c r="G103" s="197"/>
      <c r="H103" s="197"/>
      <c r="I103" s="197"/>
      <c r="J103" s="198">
        <f>J147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204</v>
      </c>
      <c r="E104" s="197"/>
      <c r="F104" s="197"/>
      <c r="G104" s="197"/>
      <c r="H104" s="197"/>
      <c r="I104" s="197"/>
      <c r="J104" s="198">
        <f>J151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3"/>
      <c r="D105" s="196" t="s">
        <v>205</v>
      </c>
      <c r="E105" s="197"/>
      <c r="F105" s="197"/>
      <c r="G105" s="197"/>
      <c r="H105" s="197"/>
      <c r="I105" s="197"/>
      <c r="J105" s="198">
        <f>J160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33"/>
      <c r="D106" s="196" t="s">
        <v>206</v>
      </c>
      <c r="E106" s="197"/>
      <c r="F106" s="197"/>
      <c r="G106" s="197"/>
      <c r="H106" s="197"/>
      <c r="I106" s="197"/>
      <c r="J106" s="198">
        <f>J175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33"/>
      <c r="D107" s="196" t="s">
        <v>140</v>
      </c>
      <c r="E107" s="197"/>
      <c r="F107" s="197"/>
      <c r="G107" s="197"/>
      <c r="H107" s="197"/>
      <c r="I107" s="197"/>
      <c r="J107" s="198">
        <f>J179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141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184" t="str">
        <f>E7</f>
        <v>Úprava Bělé km 23,900 – 24,735 DHM Č. 00029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129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="1" customFormat="1" ht="16.5" customHeight="1">
      <c r="B119" s="21"/>
      <c r="C119" s="22"/>
      <c r="D119" s="22"/>
      <c r="E119" s="184" t="s">
        <v>343</v>
      </c>
      <c r="F119" s="22"/>
      <c r="G119" s="22"/>
      <c r="H119" s="22"/>
      <c r="I119" s="22"/>
      <c r="J119" s="22"/>
      <c r="K119" s="22"/>
      <c r="L119" s="20"/>
    </row>
    <row r="120" s="1" customFormat="1" ht="12" customHeight="1">
      <c r="B120" s="21"/>
      <c r="C120" s="32" t="s">
        <v>131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="2" customFormat="1" ht="16.5" customHeight="1">
      <c r="A121" s="38"/>
      <c r="B121" s="39"/>
      <c r="C121" s="40"/>
      <c r="D121" s="40"/>
      <c r="E121" s="285" t="s">
        <v>497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345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6.5" customHeight="1">
      <c r="A123" s="38"/>
      <c r="B123" s="39"/>
      <c r="C123" s="40"/>
      <c r="D123" s="40"/>
      <c r="E123" s="76" t="str">
        <f>E13</f>
        <v>SO-02.03 - oprava LB km 24,142 - 24,227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20</v>
      </c>
      <c r="D125" s="40"/>
      <c r="E125" s="40"/>
      <c r="F125" s="27" t="str">
        <f>F16</f>
        <v>Domašov</v>
      </c>
      <c r="G125" s="40"/>
      <c r="H125" s="40"/>
      <c r="I125" s="32" t="s">
        <v>22</v>
      </c>
      <c r="J125" s="79" t="str">
        <f>IF(J16="","",J16)</f>
        <v>16. 2. 2023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24</v>
      </c>
      <c r="D127" s="40"/>
      <c r="E127" s="40"/>
      <c r="F127" s="27" t="str">
        <f>E19</f>
        <v xml:space="preserve"> </v>
      </c>
      <c r="G127" s="40"/>
      <c r="H127" s="40"/>
      <c r="I127" s="32" t="s">
        <v>30</v>
      </c>
      <c r="J127" s="36" t="str">
        <f>E25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28</v>
      </c>
      <c r="D128" s="40"/>
      <c r="E128" s="40"/>
      <c r="F128" s="27" t="str">
        <f>IF(E22="","",E22)</f>
        <v>Vyplň údaj</v>
      </c>
      <c r="G128" s="40"/>
      <c r="H128" s="40"/>
      <c r="I128" s="32" t="s">
        <v>32</v>
      </c>
      <c r="J128" s="36" t="str">
        <f>E28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0.32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11" customFormat="1" ht="29.28" customHeight="1">
      <c r="A130" s="200"/>
      <c r="B130" s="201"/>
      <c r="C130" s="202" t="s">
        <v>142</v>
      </c>
      <c r="D130" s="203" t="s">
        <v>59</v>
      </c>
      <c r="E130" s="203" t="s">
        <v>55</v>
      </c>
      <c r="F130" s="203" t="s">
        <v>56</v>
      </c>
      <c r="G130" s="203" t="s">
        <v>143</v>
      </c>
      <c r="H130" s="203" t="s">
        <v>144</v>
      </c>
      <c r="I130" s="203" t="s">
        <v>145</v>
      </c>
      <c r="J130" s="203" t="s">
        <v>135</v>
      </c>
      <c r="K130" s="204" t="s">
        <v>146</v>
      </c>
      <c r="L130" s="205"/>
      <c r="M130" s="100" t="s">
        <v>1</v>
      </c>
      <c r="N130" s="101" t="s">
        <v>38</v>
      </c>
      <c r="O130" s="101" t="s">
        <v>147</v>
      </c>
      <c r="P130" s="101" t="s">
        <v>148</v>
      </c>
      <c r="Q130" s="101" t="s">
        <v>149</v>
      </c>
      <c r="R130" s="101" t="s">
        <v>150</v>
      </c>
      <c r="S130" s="101" t="s">
        <v>151</v>
      </c>
      <c r="T130" s="102" t="s">
        <v>152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="2" customFormat="1" ht="22.8" customHeight="1">
      <c r="A131" s="38"/>
      <c r="B131" s="39"/>
      <c r="C131" s="107" t="s">
        <v>153</v>
      </c>
      <c r="D131" s="40"/>
      <c r="E131" s="40"/>
      <c r="F131" s="40"/>
      <c r="G131" s="40"/>
      <c r="H131" s="40"/>
      <c r="I131" s="40"/>
      <c r="J131" s="206">
        <f>BK131</f>
        <v>0</v>
      </c>
      <c r="K131" s="40"/>
      <c r="L131" s="44"/>
      <c r="M131" s="103"/>
      <c r="N131" s="207"/>
      <c r="O131" s="104"/>
      <c r="P131" s="208">
        <f>P132</f>
        <v>0</v>
      </c>
      <c r="Q131" s="104"/>
      <c r="R131" s="208">
        <f>R132</f>
        <v>163.65332999999998</v>
      </c>
      <c r="S131" s="104"/>
      <c r="T131" s="209">
        <f>T132</f>
        <v>70.980000000000004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73</v>
      </c>
      <c r="AU131" s="17" t="s">
        <v>137</v>
      </c>
      <c r="BK131" s="210">
        <f>BK132</f>
        <v>0</v>
      </c>
    </row>
    <row r="132" s="12" customFormat="1" ht="25.92" customHeight="1">
      <c r="A132" s="12"/>
      <c r="B132" s="211"/>
      <c r="C132" s="212"/>
      <c r="D132" s="213" t="s">
        <v>73</v>
      </c>
      <c r="E132" s="214" t="s">
        <v>154</v>
      </c>
      <c r="F132" s="214" t="s">
        <v>155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P133+P147+P151+P160+P175+P179</f>
        <v>0</v>
      </c>
      <c r="Q132" s="219"/>
      <c r="R132" s="220">
        <f>R133+R147+R151+R160+R175+R179</f>
        <v>163.65332999999998</v>
      </c>
      <c r="S132" s="219"/>
      <c r="T132" s="221">
        <f>T133+T147+T151+T160+T175+T179</f>
        <v>70.980000000000004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81</v>
      </c>
      <c r="AT132" s="223" t="s">
        <v>73</v>
      </c>
      <c r="AU132" s="223" t="s">
        <v>74</v>
      </c>
      <c r="AY132" s="222" t="s">
        <v>156</v>
      </c>
      <c r="BK132" s="224">
        <f>BK133+BK147+BK151+BK160+BK175+BK179</f>
        <v>0</v>
      </c>
    </row>
    <row r="133" s="12" customFormat="1" ht="22.8" customHeight="1">
      <c r="A133" s="12"/>
      <c r="B133" s="211"/>
      <c r="C133" s="212"/>
      <c r="D133" s="213" t="s">
        <v>73</v>
      </c>
      <c r="E133" s="225" t="s">
        <v>81</v>
      </c>
      <c r="F133" s="225" t="s">
        <v>157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SUM(P134:P146)</f>
        <v>0</v>
      </c>
      <c r="Q133" s="219"/>
      <c r="R133" s="220">
        <f>SUM(R134:R146)</f>
        <v>0.32584999999999997</v>
      </c>
      <c r="S133" s="219"/>
      <c r="T133" s="221">
        <f>SUM(T134:T146)</f>
        <v>70.980000000000004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81</v>
      </c>
      <c r="AT133" s="223" t="s">
        <v>73</v>
      </c>
      <c r="AU133" s="223" t="s">
        <v>81</v>
      </c>
      <c r="AY133" s="222" t="s">
        <v>156</v>
      </c>
      <c r="BK133" s="224">
        <f>SUM(BK134:BK146)</f>
        <v>0</v>
      </c>
    </row>
    <row r="134" s="2" customFormat="1" ht="37.8" customHeight="1">
      <c r="A134" s="38"/>
      <c r="B134" s="39"/>
      <c r="C134" s="227" t="s">
        <v>81</v>
      </c>
      <c r="D134" s="227" t="s">
        <v>158</v>
      </c>
      <c r="E134" s="228" t="s">
        <v>584</v>
      </c>
      <c r="F134" s="229" t="s">
        <v>585</v>
      </c>
      <c r="G134" s="230" t="s">
        <v>161</v>
      </c>
      <c r="H134" s="231">
        <v>39</v>
      </c>
      <c r="I134" s="232"/>
      <c r="J134" s="233">
        <f>ROUND(I134*H134,2)</f>
        <v>0</v>
      </c>
      <c r="K134" s="229" t="s">
        <v>162</v>
      </c>
      <c r="L134" s="44"/>
      <c r="M134" s="234" t="s">
        <v>1</v>
      </c>
      <c r="N134" s="235" t="s">
        <v>39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1.8200000000000001</v>
      </c>
      <c r="T134" s="237">
        <f>S134*H134</f>
        <v>70.980000000000004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163</v>
      </c>
      <c r="AT134" s="238" t="s">
        <v>158</v>
      </c>
      <c r="AU134" s="238" t="s">
        <v>83</v>
      </c>
      <c r="AY134" s="17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81</v>
      </c>
      <c r="BK134" s="239">
        <f>ROUND(I134*H134,2)</f>
        <v>0</v>
      </c>
      <c r="BL134" s="17" t="s">
        <v>163</v>
      </c>
      <c r="BM134" s="238" t="s">
        <v>586</v>
      </c>
    </row>
    <row r="135" s="2" customFormat="1">
      <c r="A135" s="38"/>
      <c r="B135" s="39"/>
      <c r="C135" s="40"/>
      <c r="D135" s="240" t="s">
        <v>165</v>
      </c>
      <c r="E135" s="40"/>
      <c r="F135" s="241" t="s">
        <v>587</v>
      </c>
      <c r="G135" s="40"/>
      <c r="H135" s="40"/>
      <c r="I135" s="242"/>
      <c r="J135" s="40"/>
      <c r="K135" s="40"/>
      <c r="L135" s="44"/>
      <c r="M135" s="243"/>
      <c r="N135" s="244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165</v>
      </c>
      <c r="AU135" s="17" t="s">
        <v>83</v>
      </c>
    </row>
    <row r="136" s="15" customFormat="1">
      <c r="A136" s="15"/>
      <c r="B136" s="286"/>
      <c r="C136" s="287"/>
      <c r="D136" s="240" t="s">
        <v>167</v>
      </c>
      <c r="E136" s="288" t="s">
        <v>1</v>
      </c>
      <c r="F136" s="289" t="s">
        <v>588</v>
      </c>
      <c r="G136" s="287"/>
      <c r="H136" s="288" t="s">
        <v>1</v>
      </c>
      <c r="I136" s="290"/>
      <c r="J136" s="287"/>
      <c r="K136" s="287"/>
      <c r="L136" s="291"/>
      <c r="M136" s="292"/>
      <c r="N136" s="293"/>
      <c r="O136" s="293"/>
      <c r="P136" s="293"/>
      <c r="Q136" s="293"/>
      <c r="R136" s="293"/>
      <c r="S136" s="293"/>
      <c r="T136" s="29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5" t="s">
        <v>167</v>
      </c>
      <c r="AU136" s="295" t="s">
        <v>83</v>
      </c>
      <c r="AV136" s="15" t="s">
        <v>81</v>
      </c>
      <c r="AW136" s="15" t="s">
        <v>31</v>
      </c>
      <c r="AX136" s="15" t="s">
        <v>74</v>
      </c>
      <c r="AY136" s="295" t="s">
        <v>156</v>
      </c>
    </row>
    <row r="137" s="15" customFormat="1">
      <c r="A137" s="15"/>
      <c r="B137" s="286"/>
      <c r="C137" s="287"/>
      <c r="D137" s="240" t="s">
        <v>167</v>
      </c>
      <c r="E137" s="288" t="s">
        <v>1</v>
      </c>
      <c r="F137" s="289" t="s">
        <v>589</v>
      </c>
      <c r="G137" s="287"/>
      <c r="H137" s="288" t="s">
        <v>1</v>
      </c>
      <c r="I137" s="290"/>
      <c r="J137" s="287"/>
      <c r="K137" s="287"/>
      <c r="L137" s="291"/>
      <c r="M137" s="292"/>
      <c r="N137" s="293"/>
      <c r="O137" s="293"/>
      <c r="P137" s="293"/>
      <c r="Q137" s="293"/>
      <c r="R137" s="293"/>
      <c r="S137" s="293"/>
      <c r="T137" s="29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5" t="s">
        <v>167</v>
      </c>
      <c r="AU137" s="295" t="s">
        <v>83</v>
      </c>
      <c r="AV137" s="15" t="s">
        <v>81</v>
      </c>
      <c r="AW137" s="15" t="s">
        <v>31</v>
      </c>
      <c r="AX137" s="15" t="s">
        <v>74</v>
      </c>
      <c r="AY137" s="295" t="s">
        <v>156</v>
      </c>
    </row>
    <row r="138" s="13" customFormat="1">
      <c r="A138" s="13"/>
      <c r="B138" s="245"/>
      <c r="C138" s="246"/>
      <c r="D138" s="240" t="s">
        <v>167</v>
      </c>
      <c r="E138" s="247" t="s">
        <v>1</v>
      </c>
      <c r="F138" s="248" t="s">
        <v>590</v>
      </c>
      <c r="G138" s="246"/>
      <c r="H138" s="249">
        <v>39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167</v>
      </c>
      <c r="AU138" s="255" t="s">
        <v>83</v>
      </c>
      <c r="AV138" s="13" t="s">
        <v>83</v>
      </c>
      <c r="AW138" s="13" t="s">
        <v>31</v>
      </c>
      <c r="AX138" s="13" t="s">
        <v>81</v>
      </c>
      <c r="AY138" s="255" t="s">
        <v>156</v>
      </c>
    </row>
    <row r="139" s="2" customFormat="1" ht="44.25" customHeight="1">
      <c r="A139" s="38"/>
      <c r="B139" s="39"/>
      <c r="C139" s="227" t="s">
        <v>83</v>
      </c>
      <c r="D139" s="227" t="s">
        <v>158</v>
      </c>
      <c r="E139" s="228" t="s">
        <v>591</v>
      </c>
      <c r="F139" s="229" t="s">
        <v>592</v>
      </c>
      <c r="G139" s="230" t="s">
        <v>161</v>
      </c>
      <c r="H139" s="231">
        <v>5</v>
      </c>
      <c r="I139" s="232"/>
      <c r="J139" s="233">
        <f>ROUND(I139*H139,2)</f>
        <v>0</v>
      </c>
      <c r="K139" s="229" t="s">
        <v>162</v>
      </c>
      <c r="L139" s="44"/>
      <c r="M139" s="234" t="s">
        <v>1</v>
      </c>
      <c r="N139" s="235" t="s">
        <v>39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163</v>
      </c>
      <c r="AT139" s="238" t="s">
        <v>158</v>
      </c>
      <c r="AU139" s="238" t="s">
        <v>83</v>
      </c>
      <c r="AY139" s="17" t="s">
        <v>156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81</v>
      </c>
      <c r="BK139" s="239">
        <f>ROUND(I139*H139,2)</f>
        <v>0</v>
      </c>
      <c r="BL139" s="17" t="s">
        <v>163</v>
      </c>
      <c r="BM139" s="238" t="s">
        <v>593</v>
      </c>
    </row>
    <row r="140" s="2" customFormat="1">
      <c r="A140" s="38"/>
      <c r="B140" s="39"/>
      <c r="C140" s="40"/>
      <c r="D140" s="240" t="s">
        <v>165</v>
      </c>
      <c r="E140" s="40"/>
      <c r="F140" s="241" t="s">
        <v>594</v>
      </c>
      <c r="G140" s="40"/>
      <c r="H140" s="40"/>
      <c r="I140" s="242"/>
      <c r="J140" s="40"/>
      <c r="K140" s="40"/>
      <c r="L140" s="44"/>
      <c r="M140" s="243"/>
      <c r="N140" s="244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165</v>
      </c>
      <c r="AU140" s="17" t="s">
        <v>83</v>
      </c>
    </row>
    <row r="141" s="15" customFormat="1">
      <c r="A141" s="15"/>
      <c r="B141" s="286"/>
      <c r="C141" s="287"/>
      <c r="D141" s="240" t="s">
        <v>167</v>
      </c>
      <c r="E141" s="288" t="s">
        <v>1</v>
      </c>
      <c r="F141" s="289" t="s">
        <v>595</v>
      </c>
      <c r="G141" s="287"/>
      <c r="H141" s="288" t="s">
        <v>1</v>
      </c>
      <c r="I141" s="290"/>
      <c r="J141" s="287"/>
      <c r="K141" s="287"/>
      <c r="L141" s="291"/>
      <c r="M141" s="292"/>
      <c r="N141" s="293"/>
      <c r="O141" s="293"/>
      <c r="P141" s="293"/>
      <c r="Q141" s="293"/>
      <c r="R141" s="293"/>
      <c r="S141" s="293"/>
      <c r="T141" s="29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5" t="s">
        <v>167</v>
      </c>
      <c r="AU141" s="295" t="s">
        <v>83</v>
      </c>
      <c r="AV141" s="15" t="s">
        <v>81</v>
      </c>
      <c r="AW141" s="15" t="s">
        <v>31</v>
      </c>
      <c r="AX141" s="15" t="s">
        <v>74</v>
      </c>
      <c r="AY141" s="295" t="s">
        <v>156</v>
      </c>
    </row>
    <row r="142" s="13" customFormat="1">
      <c r="A142" s="13"/>
      <c r="B142" s="245"/>
      <c r="C142" s="246"/>
      <c r="D142" s="240" t="s">
        <v>167</v>
      </c>
      <c r="E142" s="247" t="s">
        <v>1</v>
      </c>
      <c r="F142" s="248" t="s">
        <v>177</v>
      </c>
      <c r="G142" s="246"/>
      <c r="H142" s="249">
        <v>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167</v>
      </c>
      <c r="AU142" s="255" t="s">
        <v>83</v>
      </c>
      <c r="AV142" s="13" t="s">
        <v>83</v>
      </c>
      <c r="AW142" s="13" t="s">
        <v>31</v>
      </c>
      <c r="AX142" s="13" t="s">
        <v>81</v>
      </c>
      <c r="AY142" s="255" t="s">
        <v>156</v>
      </c>
    </row>
    <row r="143" s="2" customFormat="1" ht="37.8" customHeight="1">
      <c r="A143" s="38"/>
      <c r="B143" s="39"/>
      <c r="C143" s="227" t="s">
        <v>102</v>
      </c>
      <c r="D143" s="227" t="s">
        <v>158</v>
      </c>
      <c r="E143" s="228" t="s">
        <v>512</v>
      </c>
      <c r="F143" s="229" t="s">
        <v>513</v>
      </c>
      <c r="G143" s="230" t="s">
        <v>379</v>
      </c>
      <c r="H143" s="231">
        <v>19</v>
      </c>
      <c r="I143" s="232"/>
      <c r="J143" s="233">
        <f>ROUND(I143*H143,2)</f>
        <v>0</v>
      </c>
      <c r="K143" s="229" t="s">
        <v>162</v>
      </c>
      <c r="L143" s="44"/>
      <c r="M143" s="234" t="s">
        <v>1</v>
      </c>
      <c r="N143" s="235" t="s">
        <v>39</v>
      </c>
      <c r="O143" s="91"/>
      <c r="P143" s="236">
        <f>O143*H143</f>
        <v>0</v>
      </c>
      <c r="Q143" s="236">
        <v>0.017149999999999999</v>
      </c>
      <c r="R143" s="236">
        <f>Q143*H143</f>
        <v>0.32584999999999997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163</v>
      </c>
      <c r="AT143" s="238" t="s">
        <v>158</v>
      </c>
      <c r="AU143" s="238" t="s">
        <v>83</v>
      </c>
      <c r="AY143" s="17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81</v>
      </c>
      <c r="BK143" s="239">
        <f>ROUND(I143*H143,2)</f>
        <v>0</v>
      </c>
      <c r="BL143" s="17" t="s">
        <v>163</v>
      </c>
      <c r="BM143" s="238" t="s">
        <v>596</v>
      </c>
    </row>
    <row r="144" s="2" customFormat="1">
      <c r="A144" s="38"/>
      <c r="B144" s="39"/>
      <c r="C144" s="40"/>
      <c r="D144" s="240" t="s">
        <v>165</v>
      </c>
      <c r="E144" s="40"/>
      <c r="F144" s="241" t="s">
        <v>515</v>
      </c>
      <c r="G144" s="40"/>
      <c r="H144" s="40"/>
      <c r="I144" s="242"/>
      <c r="J144" s="40"/>
      <c r="K144" s="40"/>
      <c r="L144" s="44"/>
      <c r="M144" s="243"/>
      <c r="N144" s="244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165</v>
      </c>
      <c r="AU144" s="17" t="s">
        <v>83</v>
      </c>
    </row>
    <row r="145" s="15" customFormat="1">
      <c r="A145" s="15"/>
      <c r="B145" s="286"/>
      <c r="C145" s="287"/>
      <c r="D145" s="240" t="s">
        <v>167</v>
      </c>
      <c r="E145" s="288" t="s">
        <v>1</v>
      </c>
      <c r="F145" s="289" t="s">
        <v>597</v>
      </c>
      <c r="G145" s="287"/>
      <c r="H145" s="288" t="s">
        <v>1</v>
      </c>
      <c r="I145" s="290"/>
      <c r="J145" s="287"/>
      <c r="K145" s="287"/>
      <c r="L145" s="291"/>
      <c r="M145" s="292"/>
      <c r="N145" s="293"/>
      <c r="O145" s="293"/>
      <c r="P145" s="293"/>
      <c r="Q145" s="293"/>
      <c r="R145" s="293"/>
      <c r="S145" s="293"/>
      <c r="T145" s="29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5" t="s">
        <v>167</v>
      </c>
      <c r="AU145" s="295" t="s">
        <v>83</v>
      </c>
      <c r="AV145" s="15" t="s">
        <v>81</v>
      </c>
      <c r="AW145" s="15" t="s">
        <v>31</v>
      </c>
      <c r="AX145" s="15" t="s">
        <v>74</v>
      </c>
      <c r="AY145" s="295" t="s">
        <v>156</v>
      </c>
    </row>
    <row r="146" s="13" customFormat="1">
      <c r="A146" s="13"/>
      <c r="B146" s="245"/>
      <c r="C146" s="246"/>
      <c r="D146" s="240" t="s">
        <v>167</v>
      </c>
      <c r="E146" s="247" t="s">
        <v>1</v>
      </c>
      <c r="F146" s="248" t="s">
        <v>295</v>
      </c>
      <c r="G146" s="246"/>
      <c r="H146" s="249">
        <v>19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167</v>
      </c>
      <c r="AU146" s="255" t="s">
        <v>83</v>
      </c>
      <c r="AV146" s="13" t="s">
        <v>83</v>
      </c>
      <c r="AW146" s="13" t="s">
        <v>31</v>
      </c>
      <c r="AX146" s="13" t="s">
        <v>81</v>
      </c>
      <c r="AY146" s="255" t="s">
        <v>156</v>
      </c>
    </row>
    <row r="147" s="12" customFormat="1" ht="22.8" customHeight="1">
      <c r="A147" s="12"/>
      <c r="B147" s="211"/>
      <c r="C147" s="212"/>
      <c r="D147" s="213" t="s">
        <v>73</v>
      </c>
      <c r="E147" s="225" t="s">
        <v>83</v>
      </c>
      <c r="F147" s="225" t="s">
        <v>392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SUM(P148:P150)</f>
        <v>0</v>
      </c>
      <c r="Q147" s="219"/>
      <c r="R147" s="220">
        <f>SUM(R148:R150)</f>
        <v>0.0013299999999999998</v>
      </c>
      <c r="S147" s="219"/>
      <c r="T147" s="221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81</v>
      </c>
      <c r="AT147" s="223" t="s">
        <v>73</v>
      </c>
      <c r="AU147" s="223" t="s">
        <v>81</v>
      </c>
      <c r="AY147" s="222" t="s">
        <v>156</v>
      </c>
      <c r="BK147" s="224">
        <f>SUM(BK148:BK150)</f>
        <v>0</v>
      </c>
    </row>
    <row r="148" s="2" customFormat="1" ht="44.25" customHeight="1">
      <c r="A148" s="38"/>
      <c r="B148" s="39"/>
      <c r="C148" s="227" t="s">
        <v>163</v>
      </c>
      <c r="D148" s="227" t="s">
        <v>158</v>
      </c>
      <c r="E148" s="228" t="s">
        <v>522</v>
      </c>
      <c r="F148" s="229" t="s">
        <v>523</v>
      </c>
      <c r="G148" s="230" t="s">
        <v>292</v>
      </c>
      <c r="H148" s="231">
        <v>9.5</v>
      </c>
      <c r="I148" s="232"/>
      <c r="J148" s="233">
        <f>ROUND(I148*H148,2)</f>
        <v>0</v>
      </c>
      <c r="K148" s="229" t="s">
        <v>162</v>
      </c>
      <c r="L148" s="44"/>
      <c r="M148" s="234" t="s">
        <v>1</v>
      </c>
      <c r="N148" s="235" t="s">
        <v>39</v>
      </c>
      <c r="O148" s="91"/>
      <c r="P148" s="236">
        <f>O148*H148</f>
        <v>0</v>
      </c>
      <c r="Q148" s="236">
        <v>0.00013999999999999999</v>
      </c>
      <c r="R148" s="236">
        <f>Q148*H148</f>
        <v>0.0013299999999999998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163</v>
      </c>
      <c r="AT148" s="238" t="s">
        <v>158</v>
      </c>
      <c r="AU148" s="238" t="s">
        <v>83</v>
      </c>
      <c r="AY148" s="17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81</v>
      </c>
      <c r="BK148" s="239">
        <f>ROUND(I148*H148,2)</f>
        <v>0</v>
      </c>
      <c r="BL148" s="17" t="s">
        <v>163</v>
      </c>
      <c r="BM148" s="238" t="s">
        <v>598</v>
      </c>
    </row>
    <row r="149" s="15" customFormat="1">
      <c r="A149" s="15"/>
      <c r="B149" s="286"/>
      <c r="C149" s="287"/>
      <c r="D149" s="240" t="s">
        <v>167</v>
      </c>
      <c r="E149" s="288" t="s">
        <v>1</v>
      </c>
      <c r="F149" s="289" t="s">
        <v>599</v>
      </c>
      <c r="G149" s="287"/>
      <c r="H149" s="288" t="s">
        <v>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5" t="s">
        <v>167</v>
      </c>
      <c r="AU149" s="295" t="s">
        <v>83</v>
      </c>
      <c r="AV149" s="15" t="s">
        <v>81</v>
      </c>
      <c r="AW149" s="15" t="s">
        <v>31</v>
      </c>
      <c r="AX149" s="15" t="s">
        <v>74</v>
      </c>
      <c r="AY149" s="295" t="s">
        <v>156</v>
      </c>
    </row>
    <row r="150" s="13" customFormat="1">
      <c r="A150" s="13"/>
      <c r="B150" s="245"/>
      <c r="C150" s="246"/>
      <c r="D150" s="240" t="s">
        <v>167</v>
      </c>
      <c r="E150" s="247" t="s">
        <v>1</v>
      </c>
      <c r="F150" s="248" t="s">
        <v>600</v>
      </c>
      <c r="G150" s="246"/>
      <c r="H150" s="249">
        <v>9.5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167</v>
      </c>
      <c r="AU150" s="255" t="s">
        <v>83</v>
      </c>
      <c r="AV150" s="13" t="s">
        <v>83</v>
      </c>
      <c r="AW150" s="13" t="s">
        <v>31</v>
      </c>
      <c r="AX150" s="13" t="s">
        <v>81</v>
      </c>
      <c r="AY150" s="255" t="s">
        <v>156</v>
      </c>
    </row>
    <row r="151" s="12" customFormat="1" ht="22.8" customHeight="1">
      <c r="A151" s="12"/>
      <c r="B151" s="211"/>
      <c r="C151" s="212"/>
      <c r="D151" s="213" t="s">
        <v>73</v>
      </c>
      <c r="E151" s="225" t="s">
        <v>102</v>
      </c>
      <c r="F151" s="225" t="s">
        <v>244</v>
      </c>
      <c r="G151" s="212"/>
      <c r="H151" s="212"/>
      <c r="I151" s="215"/>
      <c r="J151" s="226">
        <f>BK151</f>
        <v>0</v>
      </c>
      <c r="K151" s="212"/>
      <c r="L151" s="217"/>
      <c r="M151" s="218"/>
      <c r="N151" s="219"/>
      <c r="O151" s="219"/>
      <c r="P151" s="220">
        <f>SUM(P152:P159)</f>
        <v>0</v>
      </c>
      <c r="Q151" s="219"/>
      <c r="R151" s="220">
        <f>SUM(R152:R159)</f>
        <v>8.8109500000000001</v>
      </c>
      <c r="S151" s="219"/>
      <c r="T151" s="221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81</v>
      </c>
      <c r="AT151" s="223" t="s">
        <v>73</v>
      </c>
      <c r="AU151" s="223" t="s">
        <v>81</v>
      </c>
      <c r="AY151" s="222" t="s">
        <v>156</v>
      </c>
      <c r="BK151" s="224">
        <f>SUM(BK152:BK159)</f>
        <v>0</v>
      </c>
    </row>
    <row r="152" s="2" customFormat="1" ht="66.75" customHeight="1">
      <c r="A152" s="38"/>
      <c r="B152" s="39"/>
      <c r="C152" s="227" t="s">
        <v>177</v>
      </c>
      <c r="D152" s="227" t="s">
        <v>158</v>
      </c>
      <c r="E152" s="228" t="s">
        <v>246</v>
      </c>
      <c r="F152" s="229" t="s">
        <v>247</v>
      </c>
      <c r="G152" s="230" t="s">
        <v>161</v>
      </c>
      <c r="H152" s="231">
        <v>3</v>
      </c>
      <c r="I152" s="232"/>
      <c r="J152" s="233">
        <f>ROUND(I152*H152,2)</f>
        <v>0</v>
      </c>
      <c r="K152" s="229" t="s">
        <v>162</v>
      </c>
      <c r="L152" s="44"/>
      <c r="M152" s="234" t="s">
        <v>1</v>
      </c>
      <c r="N152" s="235" t="s">
        <v>39</v>
      </c>
      <c r="O152" s="91"/>
      <c r="P152" s="236">
        <f>O152*H152</f>
        <v>0</v>
      </c>
      <c r="Q152" s="236">
        <v>2.7919499999999999</v>
      </c>
      <c r="R152" s="236">
        <f>Q152*H152</f>
        <v>8.3758499999999998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163</v>
      </c>
      <c r="AT152" s="238" t="s">
        <v>158</v>
      </c>
      <c r="AU152" s="238" t="s">
        <v>83</v>
      </c>
      <c r="AY152" s="17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81</v>
      </c>
      <c r="BK152" s="239">
        <f>ROUND(I152*H152,2)</f>
        <v>0</v>
      </c>
      <c r="BL152" s="17" t="s">
        <v>163</v>
      </c>
      <c r="BM152" s="238" t="s">
        <v>601</v>
      </c>
    </row>
    <row r="153" s="15" customFormat="1">
      <c r="A153" s="15"/>
      <c r="B153" s="286"/>
      <c r="C153" s="287"/>
      <c r="D153" s="240" t="s">
        <v>167</v>
      </c>
      <c r="E153" s="288" t="s">
        <v>1</v>
      </c>
      <c r="F153" s="289" t="s">
        <v>597</v>
      </c>
      <c r="G153" s="287"/>
      <c r="H153" s="288" t="s">
        <v>1</v>
      </c>
      <c r="I153" s="290"/>
      <c r="J153" s="287"/>
      <c r="K153" s="287"/>
      <c r="L153" s="291"/>
      <c r="M153" s="292"/>
      <c r="N153" s="293"/>
      <c r="O153" s="293"/>
      <c r="P153" s="293"/>
      <c r="Q153" s="293"/>
      <c r="R153" s="293"/>
      <c r="S153" s="293"/>
      <c r="T153" s="29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5" t="s">
        <v>167</v>
      </c>
      <c r="AU153" s="295" t="s">
        <v>83</v>
      </c>
      <c r="AV153" s="15" t="s">
        <v>81</v>
      </c>
      <c r="AW153" s="15" t="s">
        <v>31</v>
      </c>
      <c r="AX153" s="15" t="s">
        <v>74</v>
      </c>
      <c r="AY153" s="295" t="s">
        <v>156</v>
      </c>
    </row>
    <row r="154" s="15" customFormat="1">
      <c r="A154" s="15"/>
      <c r="B154" s="286"/>
      <c r="C154" s="287"/>
      <c r="D154" s="240" t="s">
        <v>167</v>
      </c>
      <c r="E154" s="288" t="s">
        <v>1</v>
      </c>
      <c r="F154" s="289" t="s">
        <v>602</v>
      </c>
      <c r="G154" s="287"/>
      <c r="H154" s="288" t="s">
        <v>1</v>
      </c>
      <c r="I154" s="290"/>
      <c r="J154" s="287"/>
      <c r="K154" s="287"/>
      <c r="L154" s="291"/>
      <c r="M154" s="292"/>
      <c r="N154" s="293"/>
      <c r="O154" s="293"/>
      <c r="P154" s="293"/>
      <c r="Q154" s="293"/>
      <c r="R154" s="293"/>
      <c r="S154" s="293"/>
      <c r="T154" s="29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5" t="s">
        <v>167</v>
      </c>
      <c r="AU154" s="295" t="s">
        <v>83</v>
      </c>
      <c r="AV154" s="15" t="s">
        <v>81</v>
      </c>
      <c r="AW154" s="15" t="s">
        <v>31</v>
      </c>
      <c r="AX154" s="15" t="s">
        <v>74</v>
      </c>
      <c r="AY154" s="295" t="s">
        <v>156</v>
      </c>
    </row>
    <row r="155" s="13" customFormat="1">
      <c r="A155" s="13"/>
      <c r="B155" s="245"/>
      <c r="C155" s="246"/>
      <c r="D155" s="240" t="s">
        <v>167</v>
      </c>
      <c r="E155" s="247" t="s">
        <v>1</v>
      </c>
      <c r="F155" s="248" t="s">
        <v>603</v>
      </c>
      <c r="G155" s="246"/>
      <c r="H155" s="249">
        <v>3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167</v>
      </c>
      <c r="AU155" s="255" t="s">
        <v>83</v>
      </c>
      <c r="AV155" s="13" t="s">
        <v>83</v>
      </c>
      <c r="AW155" s="13" t="s">
        <v>31</v>
      </c>
      <c r="AX155" s="13" t="s">
        <v>81</v>
      </c>
      <c r="AY155" s="255" t="s">
        <v>156</v>
      </c>
    </row>
    <row r="156" s="2" customFormat="1" ht="78" customHeight="1">
      <c r="A156" s="38"/>
      <c r="B156" s="39"/>
      <c r="C156" s="227" t="s">
        <v>184</v>
      </c>
      <c r="D156" s="227" t="s">
        <v>158</v>
      </c>
      <c r="E156" s="228" t="s">
        <v>565</v>
      </c>
      <c r="F156" s="229" t="s">
        <v>566</v>
      </c>
      <c r="G156" s="230" t="s">
        <v>180</v>
      </c>
      <c r="H156" s="231">
        <v>5</v>
      </c>
      <c r="I156" s="232"/>
      <c r="J156" s="233">
        <f>ROUND(I156*H156,2)</f>
        <v>0</v>
      </c>
      <c r="K156" s="229" t="s">
        <v>162</v>
      </c>
      <c r="L156" s="44"/>
      <c r="M156" s="234" t="s">
        <v>1</v>
      </c>
      <c r="N156" s="235" t="s">
        <v>39</v>
      </c>
      <c r="O156" s="91"/>
      <c r="P156" s="236">
        <f>O156*H156</f>
        <v>0</v>
      </c>
      <c r="Q156" s="236">
        <v>0.08702</v>
      </c>
      <c r="R156" s="236">
        <f>Q156*H156</f>
        <v>0.43509999999999999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163</v>
      </c>
      <c r="AT156" s="238" t="s">
        <v>158</v>
      </c>
      <c r="AU156" s="238" t="s">
        <v>83</v>
      </c>
      <c r="AY156" s="17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81</v>
      </c>
      <c r="BK156" s="239">
        <f>ROUND(I156*H156,2)</f>
        <v>0</v>
      </c>
      <c r="BL156" s="17" t="s">
        <v>163</v>
      </c>
      <c r="BM156" s="238" t="s">
        <v>604</v>
      </c>
    </row>
    <row r="157" s="15" customFormat="1">
      <c r="A157" s="15"/>
      <c r="B157" s="286"/>
      <c r="C157" s="287"/>
      <c r="D157" s="240" t="s">
        <v>167</v>
      </c>
      <c r="E157" s="288" t="s">
        <v>1</v>
      </c>
      <c r="F157" s="289" t="s">
        <v>597</v>
      </c>
      <c r="G157" s="287"/>
      <c r="H157" s="288" t="s">
        <v>1</v>
      </c>
      <c r="I157" s="290"/>
      <c r="J157" s="287"/>
      <c r="K157" s="287"/>
      <c r="L157" s="291"/>
      <c r="M157" s="292"/>
      <c r="N157" s="293"/>
      <c r="O157" s="293"/>
      <c r="P157" s="293"/>
      <c r="Q157" s="293"/>
      <c r="R157" s="293"/>
      <c r="S157" s="293"/>
      <c r="T157" s="29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5" t="s">
        <v>167</v>
      </c>
      <c r="AU157" s="295" t="s">
        <v>83</v>
      </c>
      <c r="AV157" s="15" t="s">
        <v>81</v>
      </c>
      <c r="AW157" s="15" t="s">
        <v>31</v>
      </c>
      <c r="AX157" s="15" t="s">
        <v>74</v>
      </c>
      <c r="AY157" s="295" t="s">
        <v>156</v>
      </c>
    </row>
    <row r="158" s="13" customFormat="1">
      <c r="A158" s="13"/>
      <c r="B158" s="245"/>
      <c r="C158" s="246"/>
      <c r="D158" s="240" t="s">
        <v>167</v>
      </c>
      <c r="E158" s="247" t="s">
        <v>1</v>
      </c>
      <c r="F158" s="248" t="s">
        <v>605</v>
      </c>
      <c r="G158" s="246"/>
      <c r="H158" s="249">
        <v>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167</v>
      </c>
      <c r="AU158" s="255" t="s">
        <v>83</v>
      </c>
      <c r="AV158" s="13" t="s">
        <v>83</v>
      </c>
      <c r="AW158" s="13" t="s">
        <v>31</v>
      </c>
      <c r="AX158" s="13" t="s">
        <v>81</v>
      </c>
      <c r="AY158" s="255" t="s">
        <v>156</v>
      </c>
    </row>
    <row r="159" s="2" customFormat="1" ht="78" customHeight="1">
      <c r="A159" s="38"/>
      <c r="B159" s="39"/>
      <c r="C159" s="227" t="s">
        <v>198</v>
      </c>
      <c r="D159" s="227" t="s">
        <v>158</v>
      </c>
      <c r="E159" s="228" t="s">
        <v>569</v>
      </c>
      <c r="F159" s="229" t="s">
        <v>570</v>
      </c>
      <c r="G159" s="230" t="s">
        <v>180</v>
      </c>
      <c r="H159" s="231">
        <v>5</v>
      </c>
      <c r="I159" s="232"/>
      <c r="J159" s="233">
        <f>ROUND(I159*H159,2)</f>
        <v>0</v>
      </c>
      <c r="K159" s="229" t="s">
        <v>162</v>
      </c>
      <c r="L159" s="44"/>
      <c r="M159" s="234" t="s">
        <v>1</v>
      </c>
      <c r="N159" s="235" t="s">
        <v>39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163</v>
      </c>
      <c r="AT159" s="238" t="s">
        <v>158</v>
      </c>
      <c r="AU159" s="238" t="s">
        <v>83</v>
      </c>
      <c r="AY159" s="17" t="s">
        <v>156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81</v>
      </c>
      <c r="BK159" s="239">
        <f>ROUND(I159*H159,2)</f>
        <v>0</v>
      </c>
      <c r="BL159" s="17" t="s">
        <v>163</v>
      </c>
      <c r="BM159" s="238" t="s">
        <v>606</v>
      </c>
    </row>
    <row r="160" s="12" customFormat="1" ht="22.8" customHeight="1">
      <c r="A160" s="12"/>
      <c r="B160" s="211"/>
      <c r="C160" s="212"/>
      <c r="D160" s="213" t="s">
        <v>73</v>
      </c>
      <c r="E160" s="225" t="s">
        <v>163</v>
      </c>
      <c r="F160" s="225" t="s">
        <v>259</v>
      </c>
      <c r="G160" s="212"/>
      <c r="H160" s="212"/>
      <c r="I160" s="215"/>
      <c r="J160" s="226">
        <f>BK160</f>
        <v>0</v>
      </c>
      <c r="K160" s="212"/>
      <c r="L160" s="217"/>
      <c r="M160" s="218"/>
      <c r="N160" s="219"/>
      <c r="O160" s="219"/>
      <c r="P160" s="220">
        <f>SUM(P161:P174)</f>
        <v>0</v>
      </c>
      <c r="Q160" s="219"/>
      <c r="R160" s="220">
        <f>SUM(R161:R174)</f>
        <v>154.51519999999999</v>
      </c>
      <c r="S160" s="219"/>
      <c r="T160" s="221">
        <f>SUM(T161:T174)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81</v>
      </c>
      <c r="AT160" s="223" t="s">
        <v>73</v>
      </c>
      <c r="AU160" s="223" t="s">
        <v>81</v>
      </c>
      <c r="AY160" s="222" t="s">
        <v>156</v>
      </c>
      <c r="BK160" s="224">
        <f>SUM(BK161:BK174)</f>
        <v>0</v>
      </c>
    </row>
    <row r="161" s="2" customFormat="1" ht="37.8" customHeight="1">
      <c r="A161" s="38"/>
      <c r="B161" s="39"/>
      <c r="C161" s="227" t="s">
        <v>189</v>
      </c>
      <c r="D161" s="227" t="s">
        <v>158</v>
      </c>
      <c r="E161" s="228" t="s">
        <v>607</v>
      </c>
      <c r="F161" s="229" t="s">
        <v>608</v>
      </c>
      <c r="G161" s="230" t="s">
        <v>161</v>
      </c>
      <c r="H161" s="231">
        <v>64</v>
      </c>
      <c r="I161" s="232"/>
      <c r="J161" s="233">
        <f>ROUND(I161*H161,2)</f>
        <v>0</v>
      </c>
      <c r="K161" s="229" t="s">
        <v>162</v>
      </c>
      <c r="L161" s="44"/>
      <c r="M161" s="234" t="s">
        <v>1</v>
      </c>
      <c r="N161" s="235" t="s">
        <v>39</v>
      </c>
      <c r="O161" s="91"/>
      <c r="P161" s="236">
        <f>O161*H161</f>
        <v>0</v>
      </c>
      <c r="Q161" s="236">
        <v>2.4142999999999999</v>
      </c>
      <c r="R161" s="236">
        <f>Q161*H161</f>
        <v>154.51519999999999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163</v>
      </c>
      <c r="AT161" s="238" t="s">
        <v>158</v>
      </c>
      <c r="AU161" s="238" t="s">
        <v>83</v>
      </c>
      <c r="AY161" s="17" t="s">
        <v>156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81</v>
      </c>
      <c r="BK161" s="239">
        <f>ROUND(I161*H161,2)</f>
        <v>0</v>
      </c>
      <c r="BL161" s="17" t="s">
        <v>163</v>
      </c>
      <c r="BM161" s="238" t="s">
        <v>609</v>
      </c>
    </row>
    <row r="162" s="15" customFormat="1">
      <c r="A162" s="15"/>
      <c r="B162" s="286"/>
      <c r="C162" s="287"/>
      <c r="D162" s="240" t="s">
        <v>167</v>
      </c>
      <c r="E162" s="288" t="s">
        <v>1</v>
      </c>
      <c r="F162" s="289" t="s">
        <v>595</v>
      </c>
      <c r="G162" s="287"/>
      <c r="H162" s="288" t="s">
        <v>1</v>
      </c>
      <c r="I162" s="290"/>
      <c r="J162" s="287"/>
      <c r="K162" s="287"/>
      <c r="L162" s="291"/>
      <c r="M162" s="292"/>
      <c r="N162" s="293"/>
      <c r="O162" s="293"/>
      <c r="P162" s="293"/>
      <c r="Q162" s="293"/>
      <c r="R162" s="293"/>
      <c r="S162" s="293"/>
      <c r="T162" s="29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5" t="s">
        <v>167</v>
      </c>
      <c r="AU162" s="295" t="s">
        <v>83</v>
      </c>
      <c r="AV162" s="15" t="s">
        <v>81</v>
      </c>
      <c r="AW162" s="15" t="s">
        <v>31</v>
      </c>
      <c r="AX162" s="15" t="s">
        <v>74</v>
      </c>
      <c r="AY162" s="295" t="s">
        <v>156</v>
      </c>
    </row>
    <row r="163" s="15" customFormat="1">
      <c r="A163" s="15"/>
      <c r="B163" s="286"/>
      <c r="C163" s="287"/>
      <c r="D163" s="240" t="s">
        <v>167</v>
      </c>
      <c r="E163" s="288" t="s">
        <v>1</v>
      </c>
      <c r="F163" s="289" t="s">
        <v>610</v>
      </c>
      <c r="G163" s="287"/>
      <c r="H163" s="288" t="s">
        <v>1</v>
      </c>
      <c r="I163" s="290"/>
      <c r="J163" s="287"/>
      <c r="K163" s="287"/>
      <c r="L163" s="291"/>
      <c r="M163" s="292"/>
      <c r="N163" s="293"/>
      <c r="O163" s="293"/>
      <c r="P163" s="293"/>
      <c r="Q163" s="293"/>
      <c r="R163" s="293"/>
      <c r="S163" s="293"/>
      <c r="T163" s="29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5" t="s">
        <v>167</v>
      </c>
      <c r="AU163" s="295" t="s">
        <v>83</v>
      </c>
      <c r="AV163" s="15" t="s">
        <v>81</v>
      </c>
      <c r="AW163" s="15" t="s">
        <v>31</v>
      </c>
      <c r="AX163" s="15" t="s">
        <v>74</v>
      </c>
      <c r="AY163" s="295" t="s">
        <v>156</v>
      </c>
    </row>
    <row r="164" s="13" customFormat="1">
      <c r="A164" s="13"/>
      <c r="B164" s="245"/>
      <c r="C164" s="246"/>
      <c r="D164" s="240" t="s">
        <v>167</v>
      </c>
      <c r="E164" s="247" t="s">
        <v>1</v>
      </c>
      <c r="F164" s="248" t="s">
        <v>611</v>
      </c>
      <c r="G164" s="246"/>
      <c r="H164" s="249">
        <v>25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167</v>
      </c>
      <c r="AU164" s="255" t="s">
        <v>83</v>
      </c>
      <c r="AV164" s="13" t="s">
        <v>83</v>
      </c>
      <c r="AW164" s="13" t="s">
        <v>31</v>
      </c>
      <c r="AX164" s="13" t="s">
        <v>74</v>
      </c>
      <c r="AY164" s="255" t="s">
        <v>156</v>
      </c>
    </row>
    <row r="165" s="15" customFormat="1">
      <c r="A165" s="15"/>
      <c r="B165" s="286"/>
      <c r="C165" s="287"/>
      <c r="D165" s="240" t="s">
        <v>167</v>
      </c>
      <c r="E165" s="288" t="s">
        <v>1</v>
      </c>
      <c r="F165" s="289" t="s">
        <v>588</v>
      </c>
      <c r="G165" s="287"/>
      <c r="H165" s="288" t="s">
        <v>1</v>
      </c>
      <c r="I165" s="290"/>
      <c r="J165" s="287"/>
      <c r="K165" s="287"/>
      <c r="L165" s="291"/>
      <c r="M165" s="292"/>
      <c r="N165" s="293"/>
      <c r="O165" s="293"/>
      <c r="P165" s="293"/>
      <c r="Q165" s="293"/>
      <c r="R165" s="293"/>
      <c r="S165" s="293"/>
      <c r="T165" s="29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5" t="s">
        <v>167</v>
      </c>
      <c r="AU165" s="295" t="s">
        <v>83</v>
      </c>
      <c r="AV165" s="15" t="s">
        <v>81</v>
      </c>
      <c r="AW165" s="15" t="s">
        <v>31</v>
      </c>
      <c r="AX165" s="15" t="s">
        <v>74</v>
      </c>
      <c r="AY165" s="295" t="s">
        <v>156</v>
      </c>
    </row>
    <row r="166" s="15" customFormat="1">
      <c r="A166" s="15"/>
      <c r="B166" s="286"/>
      <c r="C166" s="287"/>
      <c r="D166" s="240" t="s">
        <v>167</v>
      </c>
      <c r="E166" s="288" t="s">
        <v>1</v>
      </c>
      <c r="F166" s="289" t="s">
        <v>589</v>
      </c>
      <c r="G166" s="287"/>
      <c r="H166" s="288" t="s">
        <v>1</v>
      </c>
      <c r="I166" s="290"/>
      <c r="J166" s="287"/>
      <c r="K166" s="287"/>
      <c r="L166" s="291"/>
      <c r="M166" s="292"/>
      <c r="N166" s="293"/>
      <c r="O166" s="293"/>
      <c r="P166" s="293"/>
      <c r="Q166" s="293"/>
      <c r="R166" s="293"/>
      <c r="S166" s="293"/>
      <c r="T166" s="29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5" t="s">
        <v>167</v>
      </c>
      <c r="AU166" s="295" t="s">
        <v>83</v>
      </c>
      <c r="AV166" s="15" t="s">
        <v>81</v>
      </c>
      <c r="AW166" s="15" t="s">
        <v>31</v>
      </c>
      <c r="AX166" s="15" t="s">
        <v>74</v>
      </c>
      <c r="AY166" s="295" t="s">
        <v>156</v>
      </c>
    </row>
    <row r="167" s="13" customFormat="1">
      <c r="A167" s="13"/>
      <c r="B167" s="245"/>
      <c r="C167" s="246"/>
      <c r="D167" s="240" t="s">
        <v>167</v>
      </c>
      <c r="E167" s="247" t="s">
        <v>1</v>
      </c>
      <c r="F167" s="248" t="s">
        <v>590</v>
      </c>
      <c r="G167" s="246"/>
      <c r="H167" s="249">
        <v>39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167</v>
      </c>
      <c r="AU167" s="255" t="s">
        <v>83</v>
      </c>
      <c r="AV167" s="13" t="s">
        <v>83</v>
      </c>
      <c r="AW167" s="13" t="s">
        <v>31</v>
      </c>
      <c r="AX167" s="13" t="s">
        <v>74</v>
      </c>
      <c r="AY167" s="255" t="s">
        <v>156</v>
      </c>
    </row>
    <row r="168" s="14" customFormat="1">
      <c r="A168" s="14"/>
      <c r="B168" s="256"/>
      <c r="C168" s="257"/>
      <c r="D168" s="240" t="s">
        <v>167</v>
      </c>
      <c r="E168" s="258" t="s">
        <v>1</v>
      </c>
      <c r="F168" s="259" t="s">
        <v>169</v>
      </c>
      <c r="G168" s="257"/>
      <c r="H168" s="260">
        <v>64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167</v>
      </c>
      <c r="AU168" s="266" t="s">
        <v>83</v>
      </c>
      <c r="AV168" s="14" t="s">
        <v>163</v>
      </c>
      <c r="AW168" s="14" t="s">
        <v>31</v>
      </c>
      <c r="AX168" s="14" t="s">
        <v>81</v>
      </c>
      <c r="AY168" s="266" t="s">
        <v>156</v>
      </c>
    </row>
    <row r="169" s="2" customFormat="1" ht="33" customHeight="1">
      <c r="A169" s="38"/>
      <c r="B169" s="39"/>
      <c r="C169" s="227" t="s">
        <v>245</v>
      </c>
      <c r="D169" s="227" t="s">
        <v>158</v>
      </c>
      <c r="E169" s="228" t="s">
        <v>279</v>
      </c>
      <c r="F169" s="229" t="s">
        <v>280</v>
      </c>
      <c r="G169" s="230" t="s">
        <v>180</v>
      </c>
      <c r="H169" s="231">
        <v>78.5</v>
      </c>
      <c r="I169" s="232"/>
      <c r="J169" s="233">
        <f>ROUND(I169*H169,2)</f>
        <v>0</v>
      </c>
      <c r="K169" s="229" t="s">
        <v>162</v>
      </c>
      <c r="L169" s="44"/>
      <c r="M169" s="234" t="s">
        <v>1</v>
      </c>
      <c r="N169" s="235" t="s">
        <v>39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163</v>
      </c>
      <c r="AT169" s="238" t="s">
        <v>158</v>
      </c>
      <c r="AU169" s="238" t="s">
        <v>83</v>
      </c>
      <c r="AY169" s="17" t="s">
        <v>156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81</v>
      </c>
      <c r="BK169" s="239">
        <f>ROUND(I169*H169,2)</f>
        <v>0</v>
      </c>
      <c r="BL169" s="17" t="s">
        <v>163</v>
      </c>
      <c r="BM169" s="238" t="s">
        <v>612</v>
      </c>
    </row>
    <row r="170" s="15" customFormat="1">
      <c r="A170" s="15"/>
      <c r="B170" s="286"/>
      <c r="C170" s="287"/>
      <c r="D170" s="240" t="s">
        <v>167</v>
      </c>
      <c r="E170" s="288" t="s">
        <v>1</v>
      </c>
      <c r="F170" s="289" t="s">
        <v>613</v>
      </c>
      <c r="G170" s="287"/>
      <c r="H170" s="288" t="s">
        <v>1</v>
      </c>
      <c r="I170" s="290"/>
      <c r="J170" s="287"/>
      <c r="K170" s="287"/>
      <c r="L170" s="291"/>
      <c r="M170" s="292"/>
      <c r="N170" s="293"/>
      <c r="O170" s="293"/>
      <c r="P170" s="293"/>
      <c r="Q170" s="293"/>
      <c r="R170" s="293"/>
      <c r="S170" s="293"/>
      <c r="T170" s="29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5" t="s">
        <v>167</v>
      </c>
      <c r="AU170" s="295" t="s">
        <v>83</v>
      </c>
      <c r="AV170" s="15" t="s">
        <v>81</v>
      </c>
      <c r="AW170" s="15" t="s">
        <v>31</v>
      </c>
      <c r="AX170" s="15" t="s">
        <v>74</v>
      </c>
      <c r="AY170" s="295" t="s">
        <v>156</v>
      </c>
    </row>
    <row r="171" s="13" customFormat="1">
      <c r="A171" s="13"/>
      <c r="B171" s="245"/>
      <c r="C171" s="246"/>
      <c r="D171" s="240" t="s">
        <v>167</v>
      </c>
      <c r="E171" s="247" t="s">
        <v>1</v>
      </c>
      <c r="F171" s="248" t="s">
        <v>614</v>
      </c>
      <c r="G171" s="246"/>
      <c r="H171" s="249">
        <v>26.5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167</v>
      </c>
      <c r="AU171" s="255" t="s">
        <v>83</v>
      </c>
      <c r="AV171" s="13" t="s">
        <v>83</v>
      </c>
      <c r="AW171" s="13" t="s">
        <v>31</v>
      </c>
      <c r="AX171" s="13" t="s">
        <v>74</v>
      </c>
      <c r="AY171" s="255" t="s">
        <v>156</v>
      </c>
    </row>
    <row r="172" s="15" customFormat="1">
      <c r="A172" s="15"/>
      <c r="B172" s="286"/>
      <c r="C172" s="287"/>
      <c r="D172" s="240" t="s">
        <v>167</v>
      </c>
      <c r="E172" s="288" t="s">
        <v>1</v>
      </c>
      <c r="F172" s="289" t="s">
        <v>588</v>
      </c>
      <c r="G172" s="287"/>
      <c r="H172" s="288" t="s">
        <v>1</v>
      </c>
      <c r="I172" s="290"/>
      <c r="J172" s="287"/>
      <c r="K172" s="287"/>
      <c r="L172" s="291"/>
      <c r="M172" s="292"/>
      <c r="N172" s="293"/>
      <c r="O172" s="293"/>
      <c r="P172" s="293"/>
      <c r="Q172" s="293"/>
      <c r="R172" s="293"/>
      <c r="S172" s="293"/>
      <c r="T172" s="29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5" t="s">
        <v>167</v>
      </c>
      <c r="AU172" s="295" t="s">
        <v>83</v>
      </c>
      <c r="AV172" s="15" t="s">
        <v>81</v>
      </c>
      <c r="AW172" s="15" t="s">
        <v>31</v>
      </c>
      <c r="AX172" s="15" t="s">
        <v>74</v>
      </c>
      <c r="AY172" s="295" t="s">
        <v>156</v>
      </c>
    </row>
    <row r="173" s="13" customFormat="1">
      <c r="A173" s="13"/>
      <c r="B173" s="245"/>
      <c r="C173" s="246"/>
      <c r="D173" s="240" t="s">
        <v>167</v>
      </c>
      <c r="E173" s="247" t="s">
        <v>1</v>
      </c>
      <c r="F173" s="248" t="s">
        <v>615</v>
      </c>
      <c r="G173" s="246"/>
      <c r="H173" s="249">
        <v>52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167</v>
      </c>
      <c r="AU173" s="255" t="s">
        <v>83</v>
      </c>
      <c r="AV173" s="13" t="s">
        <v>83</v>
      </c>
      <c r="AW173" s="13" t="s">
        <v>31</v>
      </c>
      <c r="AX173" s="13" t="s">
        <v>74</v>
      </c>
      <c r="AY173" s="255" t="s">
        <v>156</v>
      </c>
    </row>
    <row r="174" s="14" customFormat="1">
      <c r="A174" s="14"/>
      <c r="B174" s="256"/>
      <c r="C174" s="257"/>
      <c r="D174" s="240" t="s">
        <v>167</v>
      </c>
      <c r="E174" s="258" t="s">
        <v>1</v>
      </c>
      <c r="F174" s="259" t="s">
        <v>169</v>
      </c>
      <c r="G174" s="257"/>
      <c r="H174" s="260">
        <v>78.5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167</v>
      </c>
      <c r="AU174" s="266" t="s">
        <v>83</v>
      </c>
      <c r="AV174" s="14" t="s">
        <v>163</v>
      </c>
      <c r="AW174" s="14" t="s">
        <v>31</v>
      </c>
      <c r="AX174" s="14" t="s">
        <v>81</v>
      </c>
      <c r="AY174" s="266" t="s">
        <v>156</v>
      </c>
    </row>
    <row r="175" s="12" customFormat="1" ht="22.8" customHeight="1">
      <c r="A175" s="12"/>
      <c r="B175" s="211"/>
      <c r="C175" s="212"/>
      <c r="D175" s="213" t="s">
        <v>73</v>
      </c>
      <c r="E175" s="225" t="s">
        <v>245</v>
      </c>
      <c r="F175" s="225" t="s">
        <v>288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SUM(P176:P178)</f>
        <v>0</v>
      </c>
      <c r="Q175" s="219"/>
      <c r="R175" s="220">
        <f>SUM(R176:R178)</f>
        <v>0</v>
      </c>
      <c r="S175" s="219"/>
      <c r="T175" s="221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81</v>
      </c>
      <c r="AT175" s="223" t="s">
        <v>73</v>
      </c>
      <c r="AU175" s="223" t="s">
        <v>81</v>
      </c>
      <c r="AY175" s="222" t="s">
        <v>156</v>
      </c>
      <c r="BK175" s="224">
        <f>SUM(BK176:BK178)</f>
        <v>0</v>
      </c>
    </row>
    <row r="176" s="2" customFormat="1" ht="24.15" customHeight="1">
      <c r="A176" s="38"/>
      <c r="B176" s="39"/>
      <c r="C176" s="227" t="s">
        <v>221</v>
      </c>
      <c r="D176" s="227" t="s">
        <v>158</v>
      </c>
      <c r="E176" s="228" t="s">
        <v>543</v>
      </c>
      <c r="F176" s="229" t="s">
        <v>544</v>
      </c>
      <c r="G176" s="230" t="s">
        <v>180</v>
      </c>
      <c r="H176" s="231">
        <v>5</v>
      </c>
      <c r="I176" s="232"/>
      <c r="J176" s="233">
        <f>ROUND(I176*H176,2)</f>
        <v>0</v>
      </c>
      <c r="K176" s="229" t="s">
        <v>162</v>
      </c>
      <c r="L176" s="44"/>
      <c r="M176" s="234" t="s">
        <v>1</v>
      </c>
      <c r="N176" s="235" t="s">
        <v>39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163</v>
      </c>
      <c r="AT176" s="238" t="s">
        <v>158</v>
      </c>
      <c r="AU176" s="238" t="s">
        <v>83</v>
      </c>
      <c r="AY176" s="17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81</v>
      </c>
      <c r="BK176" s="239">
        <f>ROUND(I176*H176,2)</f>
        <v>0</v>
      </c>
      <c r="BL176" s="17" t="s">
        <v>163</v>
      </c>
      <c r="BM176" s="238" t="s">
        <v>616</v>
      </c>
    </row>
    <row r="177" s="15" customFormat="1">
      <c r="A177" s="15"/>
      <c r="B177" s="286"/>
      <c r="C177" s="287"/>
      <c r="D177" s="240" t="s">
        <v>167</v>
      </c>
      <c r="E177" s="288" t="s">
        <v>1</v>
      </c>
      <c r="F177" s="289" t="s">
        <v>597</v>
      </c>
      <c r="G177" s="287"/>
      <c r="H177" s="288" t="s">
        <v>1</v>
      </c>
      <c r="I177" s="290"/>
      <c r="J177" s="287"/>
      <c r="K177" s="287"/>
      <c r="L177" s="291"/>
      <c r="M177" s="292"/>
      <c r="N177" s="293"/>
      <c r="O177" s="293"/>
      <c r="P177" s="293"/>
      <c r="Q177" s="293"/>
      <c r="R177" s="293"/>
      <c r="S177" s="293"/>
      <c r="T177" s="29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5" t="s">
        <v>167</v>
      </c>
      <c r="AU177" s="295" t="s">
        <v>83</v>
      </c>
      <c r="AV177" s="15" t="s">
        <v>81</v>
      </c>
      <c r="AW177" s="15" t="s">
        <v>31</v>
      </c>
      <c r="AX177" s="15" t="s">
        <v>74</v>
      </c>
      <c r="AY177" s="295" t="s">
        <v>156</v>
      </c>
    </row>
    <row r="178" s="13" customFormat="1">
      <c r="A178" s="13"/>
      <c r="B178" s="245"/>
      <c r="C178" s="246"/>
      <c r="D178" s="240" t="s">
        <v>167</v>
      </c>
      <c r="E178" s="247" t="s">
        <v>1</v>
      </c>
      <c r="F178" s="248" t="s">
        <v>617</v>
      </c>
      <c r="G178" s="246"/>
      <c r="H178" s="249">
        <v>5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5" t="s">
        <v>167</v>
      </c>
      <c r="AU178" s="255" t="s">
        <v>83</v>
      </c>
      <c r="AV178" s="13" t="s">
        <v>83</v>
      </c>
      <c r="AW178" s="13" t="s">
        <v>31</v>
      </c>
      <c r="AX178" s="13" t="s">
        <v>81</v>
      </c>
      <c r="AY178" s="255" t="s">
        <v>156</v>
      </c>
    </row>
    <row r="179" s="12" customFormat="1" ht="22.8" customHeight="1">
      <c r="A179" s="12"/>
      <c r="B179" s="211"/>
      <c r="C179" s="212"/>
      <c r="D179" s="213" t="s">
        <v>73</v>
      </c>
      <c r="E179" s="225" t="s">
        <v>196</v>
      </c>
      <c r="F179" s="225" t="s">
        <v>197</v>
      </c>
      <c r="G179" s="212"/>
      <c r="H179" s="212"/>
      <c r="I179" s="215"/>
      <c r="J179" s="226">
        <f>BK179</f>
        <v>0</v>
      </c>
      <c r="K179" s="212"/>
      <c r="L179" s="217"/>
      <c r="M179" s="218"/>
      <c r="N179" s="219"/>
      <c r="O179" s="219"/>
      <c r="P179" s="220">
        <f>P180</f>
        <v>0</v>
      </c>
      <c r="Q179" s="219"/>
      <c r="R179" s="220">
        <f>R180</f>
        <v>0</v>
      </c>
      <c r="S179" s="219"/>
      <c r="T179" s="221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2" t="s">
        <v>81</v>
      </c>
      <c r="AT179" s="223" t="s">
        <v>73</v>
      </c>
      <c r="AU179" s="223" t="s">
        <v>81</v>
      </c>
      <c r="AY179" s="222" t="s">
        <v>156</v>
      </c>
      <c r="BK179" s="224">
        <f>BK180</f>
        <v>0</v>
      </c>
    </row>
    <row r="180" s="2" customFormat="1" ht="33" customHeight="1">
      <c r="A180" s="38"/>
      <c r="B180" s="39"/>
      <c r="C180" s="227" t="s">
        <v>255</v>
      </c>
      <c r="D180" s="227" t="s">
        <v>158</v>
      </c>
      <c r="E180" s="228" t="s">
        <v>199</v>
      </c>
      <c r="F180" s="229" t="s">
        <v>200</v>
      </c>
      <c r="G180" s="230" t="s">
        <v>201</v>
      </c>
      <c r="H180" s="231">
        <v>163.65299999999999</v>
      </c>
      <c r="I180" s="232"/>
      <c r="J180" s="233">
        <f>ROUND(I180*H180,2)</f>
        <v>0</v>
      </c>
      <c r="K180" s="229" t="s">
        <v>162</v>
      </c>
      <c r="L180" s="44"/>
      <c r="M180" s="277" t="s">
        <v>1</v>
      </c>
      <c r="N180" s="278" t="s">
        <v>39</v>
      </c>
      <c r="O180" s="279"/>
      <c r="P180" s="280">
        <f>O180*H180</f>
        <v>0</v>
      </c>
      <c r="Q180" s="280">
        <v>0</v>
      </c>
      <c r="R180" s="280">
        <f>Q180*H180</f>
        <v>0</v>
      </c>
      <c r="S180" s="280">
        <v>0</v>
      </c>
      <c r="T180" s="28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163</v>
      </c>
      <c r="AT180" s="238" t="s">
        <v>158</v>
      </c>
      <c r="AU180" s="238" t="s">
        <v>83</v>
      </c>
      <c r="AY180" s="17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81</v>
      </c>
      <c r="BK180" s="239">
        <f>ROUND(I180*H180,2)</f>
        <v>0</v>
      </c>
      <c r="BL180" s="17" t="s">
        <v>163</v>
      </c>
      <c r="BM180" s="238" t="s">
        <v>618</v>
      </c>
    </row>
    <row r="181" s="2" customFormat="1" ht="6.96" customHeight="1">
      <c r="A181" s="38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sheet="1" autoFilter="0" formatColumns="0" formatRows="0" objects="1" scenarios="1" spinCount="100000" saltValue="/5bazyPLxH9/6nNJPn3QLrn54OiE0lHX1nd4n1HIdVH03nHurnIKTYya76Nl+5/TnqeCCyzvRUbiWGO1lTibZQ==" hashValue="bZUVk4rBCaCRmu009KMFiFWBUXOJs5NkNZ6v2K0BgADfb4dxmpC6h1EM7h1MXYSkb++ZN0B3qRqS7RHuOjI2yQ==" algorithmName="SHA-512" password="CC35"/>
  <autoFilter ref="C130:K1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83</v>
      </c>
    </row>
    <row r="4" s="1" customFormat="1" ht="24.96" customHeight="1">
      <c r="B4" s="20"/>
      <c r="D4" s="149" t="s">
        <v>128</v>
      </c>
      <c r="L4" s="20"/>
      <c r="M4" s="15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1" t="s">
        <v>16</v>
      </c>
      <c r="L6" s="20"/>
    </row>
    <row r="7" s="1" customFormat="1" ht="16.5" customHeight="1">
      <c r="B7" s="20"/>
      <c r="E7" s="152" t="str">
        <f>'Rekapitulace stavby'!K6</f>
        <v>Úprava Bělé km 23,900 – 24,735 DHM Č. 00029</v>
      </c>
      <c r="F7" s="151"/>
      <c r="G7" s="151"/>
      <c r="H7" s="151"/>
      <c r="L7" s="20"/>
    </row>
    <row r="8">
      <c r="B8" s="20"/>
      <c r="D8" s="151" t="s">
        <v>129</v>
      </c>
      <c r="L8" s="20"/>
    </row>
    <row r="9" s="1" customFormat="1" ht="16.5" customHeight="1">
      <c r="B9" s="20"/>
      <c r="E9" s="152" t="s">
        <v>343</v>
      </c>
      <c r="F9" s="1"/>
      <c r="G9" s="1"/>
      <c r="H9" s="1"/>
      <c r="L9" s="20"/>
    </row>
    <row r="10" s="1" customFormat="1" ht="12" customHeight="1">
      <c r="B10" s="20"/>
      <c r="D10" s="151" t="s">
        <v>131</v>
      </c>
      <c r="L10" s="20"/>
    </row>
    <row r="11" s="2" customFormat="1" ht="16.5" customHeight="1">
      <c r="A11" s="38"/>
      <c r="B11" s="44"/>
      <c r="C11" s="38"/>
      <c r="D11" s="38"/>
      <c r="E11" s="163" t="s">
        <v>619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1" t="s">
        <v>345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6.5" customHeight="1">
      <c r="A13" s="38"/>
      <c r="B13" s="44"/>
      <c r="C13" s="38"/>
      <c r="D13" s="38"/>
      <c r="E13" s="153" t="s">
        <v>620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51" t="s">
        <v>18</v>
      </c>
      <c r="E15" s="38"/>
      <c r="F15" s="141" t="s">
        <v>1</v>
      </c>
      <c r="G15" s="38"/>
      <c r="H15" s="38"/>
      <c r="I15" s="151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1" t="s">
        <v>20</v>
      </c>
      <c r="E16" s="38"/>
      <c r="F16" s="141" t="s">
        <v>21</v>
      </c>
      <c r="G16" s="38"/>
      <c r="H16" s="38"/>
      <c r="I16" s="151" t="s">
        <v>22</v>
      </c>
      <c r="J16" s="154" t="str">
        <f>'Rekapitulace stavby'!AN8</f>
        <v>16. 2. 2023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51" t="s">
        <v>24</v>
      </c>
      <c r="E18" s="38"/>
      <c r="F18" s="38"/>
      <c r="G18" s="38"/>
      <c r="H18" s="38"/>
      <c r="I18" s="151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1" t="s">
        <v>27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51" t="s">
        <v>28</v>
      </c>
      <c r="E21" s="38"/>
      <c r="F21" s="38"/>
      <c r="G21" s="38"/>
      <c r="H21" s="38"/>
      <c r="I21" s="151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27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51" t="s">
        <v>30</v>
      </c>
      <c r="E24" s="38"/>
      <c r="F24" s="38"/>
      <c r="G24" s="38"/>
      <c r="H24" s="38"/>
      <c r="I24" s="151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1" t="s">
        <v>27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12" customHeight="1">
      <c r="A27" s="38"/>
      <c r="B27" s="44"/>
      <c r="C27" s="38"/>
      <c r="D27" s="151" t="s">
        <v>32</v>
      </c>
      <c r="E27" s="38"/>
      <c r="F27" s="38"/>
      <c r="G27" s="38"/>
      <c r="H27" s="38"/>
      <c r="I27" s="151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27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2" customHeight="1">
      <c r="A30" s="38"/>
      <c r="B30" s="44"/>
      <c r="C30" s="38"/>
      <c r="D30" s="151" t="s">
        <v>33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8" customFormat="1" ht="16.5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="2" customFormat="1" ht="6.96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25.44" customHeight="1">
      <c r="A34" s="38"/>
      <c r="B34" s="44"/>
      <c r="C34" s="38"/>
      <c r="D34" s="160" t="s">
        <v>34</v>
      </c>
      <c r="E34" s="38"/>
      <c r="F34" s="38"/>
      <c r="G34" s="38"/>
      <c r="H34" s="38"/>
      <c r="I34" s="38"/>
      <c r="J34" s="161">
        <f>ROUND(J130,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6.96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38"/>
      <c r="F36" s="162" t="s">
        <v>36</v>
      </c>
      <c r="G36" s="38"/>
      <c r="H36" s="38"/>
      <c r="I36" s="162" t="s">
        <v>35</v>
      </c>
      <c r="J36" s="162" t="s">
        <v>37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14.4" customHeight="1">
      <c r="A37" s="38"/>
      <c r="B37" s="44"/>
      <c r="C37" s="38"/>
      <c r="D37" s="163" t="s">
        <v>38</v>
      </c>
      <c r="E37" s="151" t="s">
        <v>39</v>
      </c>
      <c r="F37" s="164">
        <f>ROUND((SUM(BE130:BE155)),  2)</f>
        <v>0</v>
      </c>
      <c r="G37" s="38"/>
      <c r="H37" s="38"/>
      <c r="I37" s="165">
        <v>0.20999999999999999</v>
      </c>
      <c r="J37" s="164">
        <f>ROUND(((SUM(BE130:BE155))*I37),  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151" t="s">
        <v>40</v>
      </c>
      <c r="F38" s="164">
        <f>ROUND((SUM(BF130:BF155)),  2)</f>
        <v>0</v>
      </c>
      <c r="G38" s="38"/>
      <c r="H38" s="38"/>
      <c r="I38" s="165">
        <v>0.14999999999999999</v>
      </c>
      <c r="J38" s="164">
        <f>ROUND(((SUM(BF130:BF155))*I38),  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1" t="s">
        <v>41</v>
      </c>
      <c r="F39" s="164">
        <f>ROUND((SUM(BG130:BG155)),  2)</f>
        <v>0</v>
      </c>
      <c r="G39" s="38"/>
      <c r="H39" s="38"/>
      <c r="I39" s="165">
        <v>0.20999999999999999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44"/>
      <c r="C40" s="38"/>
      <c r="D40" s="38"/>
      <c r="E40" s="151" t="s">
        <v>42</v>
      </c>
      <c r="F40" s="164">
        <f>ROUND((SUM(BH130:BH155)),  2)</f>
        <v>0</v>
      </c>
      <c r="G40" s="38"/>
      <c r="H40" s="38"/>
      <c r="I40" s="165">
        <v>0.14999999999999999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 s="2" customFormat="1" ht="14.4" customHeight="1">
      <c r="A41" s="38"/>
      <c r="B41" s="44"/>
      <c r="C41" s="38"/>
      <c r="D41" s="38"/>
      <c r="E41" s="151" t="s">
        <v>43</v>
      </c>
      <c r="F41" s="164">
        <f>ROUND((SUM(BI130:BI155)),  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6.96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5.44" customHeight="1">
      <c r="A43" s="38"/>
      <c r="B43" s="44"/>
      <c r="C43" s="166"/>
      <c r="D43" s="167" t="s">
        <v>44</v>
      </c>
      <c r="E43" s="168"/>
      <c r="F43" s="168"/>
      <c r="G43" s="169" t="s">
        <v>45</v>
      </c>
      <c r="H43" s="170" t="s">
        <v>46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Úprava Bělé km 23,900 – 24,735 DHM Č. 00029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1" customFormat="1" ht="16.5" customHeight="1">
      <c r="B87" s="21"/>
      <c r="C87" s="22"/>
      <c r="D87" s="22"/>
      <c r="E87" s="184" t="s">
        <v>343</v>
      </c>
      <c r="F87" s="22"/>
      <c r="G87" s="22"/>
      <c r="H87" s="22"/>
      <c r="I87" s="22"/>
      <c r="J87" s="22"/>
      <c r="K87" s="22"/>
      <c r="L87" s="20"/>
    </row>
    <row r="88" s="1" customFormat="1" ht="12" customHeight="1">
      <c r="B88" s="21"/>
      <c r="C88" s="32" t="s">
        <v>131</v>
      </c>
      <c r="D88" s="22"/>
      <c r="E88" s="22"/>
      <c r="F88" s="22"/>
      <c r="G88" s="22"/>
      <c r="H88" s="22"/>
      <c r="I88" s="22"/>
      <c r="J88" s="22"/>
      <c r="K88" s="22"/>
      <c r="L88" s="20"/>
    </row>
    <row r="89" s="2" customFormat="1" ht="16.5" customHeight="1">
      <c r="A89" s="38"/>
      <c r="B89" s="39"/>
      <c r="C89" s="40"/>
      <c r="D89" s="40"/>
      <c r="E89" s="285" t="s">
        <v>619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2" customHeight="1">
      <c r="A90" s="38"/>
      <c r="B90" s="39"/>
      <c r="C90" s="32" t="s">
        <v>345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6.5" customHeight="1">
      <c r="A91" s="38"/>
      <c r="B91" s="39"/>
      <c r="C91" s="40"/>
      <c r="D91" s="40"/>
      <c r="E91" s="76" t="str">
        <f>E13</f>
        <v>SO-03.01 - oprava PB pomístně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2" customHeight="1">
      <c r="A93" s="38"/>
      <c r="B93" s="39"/>
      <c r="C93" s="32" t="s">
        <v>20</v>
      </c>
      <c r="D93" s="40"/>
      <c r="E93" s="40"/>
      <c r="F93" s="27" t="str">
        <f>F16</f>
        <v>Domašov</v>
      </c>
      <c r="G93" s="40"/>
      <c r="H93" s="40"/>
      <c r="I93" s="32" t="s">
        <v>22</v>
      </c>
      <c r="J93" s="79" t="str">
        <f>IF(J16="","",J16)</f>
        <v>16. 2. 2023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6.96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32" t="s">
        <v>30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28</v>
      </c>
      <c r="D96" s="40"/>
      <c r="E96" s="40"/>
      <c r="F96" s="27" t="str">
        <f>IF(E22="","",E22)</f>
        <v>Vyplň údaj</v>
      </c>
      <c r="G96" s="40"/>
      <c r="H96" s="40"/>
      <c r="I96" s="32" t="s">
        <v>32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9.28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0.32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="9" customFormat="1" ht="24.96" customHeight="1">
      <c r="A101" s="9"/>
      <c r="B101" s="189"/>
      <c r="C101" s="190"/>
      <c r="D101" s="191" t="s">
        <v>138</v>
      </c>
      <c r="E101" s="192"/>
      <c r="F101" s="192"/>
      <c r="G101" s="192"/>
      <c r="H101" s="192"/>
      <c r="I101" s="192"/>
      <c r="J101" s="193">
        <f>J131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3"/>
      <c r="D102" s="196" t="s">
        <v>204</v>
      </c>
      <c r="E102" s="197"/>
      <c r="F102" s="197"/>
      <c r="G102" s="197"/>
      <c r="H102" s="197"/>
      <c r="I102" s="197"/>
      <c r="J102" s="198">
        <f>J132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3"/>
      <c r="D103" s="196" t="s">
        <v>621</v>
      </c>
      <c r="E103" s="197"/>
      <c r="F103" s="197"/>
      <c r="G103" s="197"/>
      <c r="H103" s="197"/>
      <c r="I103" s="197"/>
      <c r="J103" s="198">
        <f>J141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3"/>
      <c r="D104" s="196" t="s">
        <v>206</v>
      </c>
      <c r="E104" s="197"/>
      <c r="F104" s="197"/>
      <c r="G104" s="197"/>
      <c r="H104" s="197"/>
      <c r="I104" s="197"/>
      <c r="J104" s="198">
        <f>J145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3"/>
      <c r="D105" s="196" t="s">
        <v>622</v>
      </c>
      <c r="E105" s="197"/>
      <c r="F105" s="197"/>
      <c r="G105" s="197"/>
      <c r="H105" s="197"/>
      <c r="I105" s="197"/>
      <c r="J105" s="198">
        <f>J152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33"/>
      <c r="D106" s="196" t="s">
        <v>140</v>
      </c>
      <c r="E106" s="197"/>
      <c r="F106" s="197"/>
      <c r="G106" s="197"/>
      <c r="H106" s="197"/>
      <c r="I106" s="197"/>
      <c r="J106" s="198">
        <f>J154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141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4" t="str">
        <f>E7</f>
        <v>Úprava Bělé km 23,900 – 24,735 DHM Č. 00029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129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="1" customFormat="1" ht="16.5" customHeight="1">
      <c r="B118" s="21"/>
      <c r="C118" s="22"/>
      <c r="D118" s="22"/>
      <c r="E118" s="184" t="s">
        <v>343</v>
      </c>
      <c r="F118" s="22"/>
      <c r="G118" s="22"/>
      <c r="H118" s="22"/>
      <c r="I118" s="22"/>
      <c r="J118" s="22"/>
      <c r="K118" s="22"/>
      <c r="L118" s="20"/>
    </row>
    <row r="119" s="1" customFormat="1" ht="12" customHeight="1">
      <c r="B119" s="21"/>
      <c r="C119" s="32" t="s">
        <v>131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="2" customFormat="1" ht="16.5" customHeight="1">
      <c r="A120" s="38"/>
      <c r="B120" s="39"/>
      <c r="C120" s="40"/>
      <c r="D120" s="40"/>
      <c r="E120" s="285" t="s">
        <v>619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345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E13</f>
        <v>SO-03.01 - oprava PB pomístně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>Domašov</v>
      </c>
      <c r="G124" s="40"/>
      <c r="H124" s="40"/>
      <c r="I124" s="32" t="s">
        <v>22</v>
      </c>
      <c r="J124" s="79" t="str">
        <f>IF(J16="","",J16)</f>
        <v>16. 2. 2023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32" t="s">
        <v>30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IF(E22="","",E22)</f>
        <v>Vyplň údaj</v>
      </c>
      <c r="G127" s="40"/>
      <c r="H127" s="40"/>
      <c r="I127" s="32" t="s">
        <v>32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200"/>
      <c r="B129" s="201"/>
      <c r="C129" s="202" t="s">
        <v>142</v>
      </c>
      <c r="D129" s="203" t="s">
        <v>59</v>
      </c>
      <c r="E129" s="203" t="s">
        <v>55</v>
      </c>
      <c r="F129" s="203" t="s">
        <v>56</v>
      </c>
      <c r="G129" s="203" t="s">
        <v>143</v>
      </c>
      <c r="H129" s="203" t="s">
        <v>144</v>
      </c>
      <c r="I129" s="203" t="s">
        <v>145</v>
      </c>
      <c r="J129" s="203" t="s">
        <v>135</v>
      </c>
      <c r="K129" s="204" t="s">
        <v>146</v>
      </c>
      <c r="L129" s="205"/>
      <c r="M129" s="100" t="s">
        <v>1</v>
      </c>
      <c r="N129" s="101" t="s">
        <v>38</v>
      </c>
      <c r="O129" s="101" t="s">
        <v>147</v>
      </c>
      <c r="P129" s="101" t="s">
        <v>148</v>
      </c>
      <c r="Q129" s="101" t="s">
        <v>149</v>
      </c>
      <c r="R129" s="101" t="s">
        <v>150</v>
      </c>
      <c r="S129" s="101" t="s">
        <v>151</v>
      </c>
      <c r="T129" s="102" t="s">
        <v>152</v>
      </c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</row>
    <row r="130" s="2" customFormat="1" ht="22.8" customHeight="1">
      <c r="A130" s="38"/>
      <c r="B130" s="39"/>
      <c r="C130" s="107" t="s">
        <v>153</v>
      </c>
      <c r="D130" s="40"/>
      <c r="E130" s="40"/>
      <c r="F130" s="40"/>
      <c r="G130" s="40"/>
      <c r="H130" s="40"/>
      <c r="I130" s="40"/>
      <c r="J130" s="206">
        <f>BK130</f>
        <v>0</v>
      </c>
      <c r="K130" s="40"/>
      <c r="L130" s="44"/>
      <c r="M130" s="103"/>
      <c r="N130" s="207"/>
      <c r="O130" s="104"/>
      <c r="P130" s="208">
        <f>P131</f>
        <v>0</v>
      </c>
      <c r="Q130" s="104"/>
      <c r="R130" s="208">
        <f>R131</f>
        <v>66.959010000000006</v>
      </c>
      <c r="S130" s="104"/>
      <c r="T130" s="209">
        <f>T131</f>
        <v>5.8310000000000004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137</v>
      </c>
      <c r="BK130" s="210">
        <f>BK131</f>
        <v>0</v>
      </c>
    </row>
    <row r="131" s="12" customFormat="1" ht="25.92" customHeight="1">
      <c r="A131" s="12"/>
      <c r="B131" s="211"/>
      <c r="C131" s="212"/>
      <c r="D131" s="213" t="s">
        <v>73</v>
      </c>
      <c r="E131" s="214" t="s">
        <v>154</v>
      </c>
      <c r="F131" s="214" t="s">
        <v>155</v>
      </c>
      <c r="G131" s="212"/>
      <c r="H131" s="212"/>
      <c r="I131" s="215"/>
      <c r="J131" s="216">
        <f>BK131</f>
        <v>0</v>
      </c>
      <c r="K131" s="212"/>
      <c r="L131" s="217"/>
      <c r="M131" s="218"/>
      <c r="N131" s="219"/>
      <c r="O131" s="219"/>
      <c r="P131" s="220">
        <f>P132+P141+P145+P152+P154</f>
        <v>0</v>
      </c>
      <c r="Q131" s="219"/>
      <c r="R131" s="220">
        <f>R132+R141+R145+R152+R154</f>
        <v>66.959010000000006</v>
      </c>
      <c r="S131" s="219"/>
      <c r="T131" s="221">
        <f>T132+T141+T145+T152+T154</f>
        <v>5.8310000000000004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81</v>
      </c>
      <c r="AT131" s="223" t="s">
        <v>73</v>
      </c>
      <c r="AU131" s="223" t="s">
        <v>74</v>
      </c>
      <c r="AY131" s="222" t="s">
        <v>156</v>
      </c>
      <c r="BK131" s="224">
        <f>BK132+BK141+BK145+BK152+BK154</f>
        <v>0</v>
      </c>
    </row>
    <row r="132" s="12" customFormat="1" ht="22.8" customHeight="1">
      <c r="A132" s="12"/>
      <c r="B132" s="211"/>
      <c r="C132" s="212"/>
      <c r="D132" s="213" t="s">
        <v>73</v>
      </c>
      <c r="E132" s="225" t="s">
        <v>102</v>
      </c>
      <c r="F132" s="225" t="s">
        <v>244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SUM(P133:P140)</f>
        <v>0</v>
      </c>
      <c r="Q132" s="219"/>
      <c r="R132" s="220">
        <f>SUM(R133:R140)</f>
        <v>35.564219999999999</v>
      </c>
      <c r="S132" s="219"/>
      <c r="T132" s="221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81</v>
      </c>
      <c r="AT132" s="223" t="s">
        <v>73</v>
      </c>
      <c r="AU132" s="223" t="s">
        <v>81</v>
      </c>
      <c r="AY132" s="222" t="s">
        <v>156</v>
      </c>
      <c r="BK132" s="224">
        <f>SUM(BK133:BK140)</f>
        <v>0</v>
      </c>
    </row>
    <row r="133" s="2" customFormat="1" ht="101.25" customHeight="1">
      <c r="A133" s="38"/>
      <c r="B133" s="39"/>
      <c r="C133" s="227" t="s">
        <v>81</v>
      </c>
      <c r="D133" s="227" t="s">
        <v>158</v>
      </c>
      <c r="E133" s="228" t="s">
        <v>623</v>
      </c>
      <c r="F133" s="229" t="s">
        <v>624</v>
      </c>
      <c r="G133" s="230" t="s">
        <v>161</v>
      </c>
      <c r="H133" s="231">
        <v>3</v>
      </c>
      <c r="I133" s="232"/>
      <c r="J133" s="233">
        <f>ROUND(I133*H133,2)</f>
        <v>0</v>
      </c>
      <c r="K133" s="229" t="s">
        <v>162</v>
      </c>
      <c r="L133" s="44"/>
      <c r="M133" s="234" t="s">
        <v>1</v>
      </c>
      <c r="N133" s="235" t="s">
        <v>39</v>
      </c>
      <c r="O133" s="91"/>
      <c r="P133" s="236">
        <f>O133*H133</f>
        <v>0</v>
      </c>
      <c r="Q133" s="236">
        <v>2.6770200000000002</v>
      </c>
      <c r="R133" s="236">
        <f>Q133*H133</f>
        <v>8.0310600000000001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163</v>
      </c>
      <c r="AT133" s="238" t="s">
        <v>158</v>
      </c>
      <c r="AU133" s="238" t="s">
        <v>83</v>
      </c>
      <c r="AY133" s="17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81</v>
      </c>
      <c r="BK133" s="239">
        <f>ROUND(I133*H133,2)</f>
        <v>0</v>
      </c>
      <c r="BL133" s="17" t="s">
        <v>163</v>
      </c>
      <c r="BM133" s="238" t="s">
        <v>625</v>
      </c>
    </row>
    <row r="134" s="2" customFormat="1">
      <c r="A134" s="38"/>
      <c r="B134" s="39"/>
      <c r="C134" s="40"/>
      <c r="D134" s="240" t="s">
        <v>165</v>
      </c>
      <c r="E134" s="40"/>
      <c r="F134" s="241" t="s">
        <v>626</v>
      </c>
      <c r="G134" s="40"/>
      <c r="H134" s="40"/>
      <c r="I134" s="242"/>
      <c r="J134" s="40"/>
      <c r="K134" s="40"/>
      <c r="L134" s="44"/>
      <c r="M134" s="243"/>
      <c r="N134" s="24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165</v>
      </c>
      <c r="AU134" s="17" t="s">
        <v>83</v>
      </c>
    </row>
    <row r="135" s="15" customFormat="1">
      <c r="A135" s="15"/>
      <c r="B135" s="286"/>
      <c r="C135" s="287"/>
      <c r="D135" s="240" t="s">
        <v>167</v>
      </c>
      <c r="E135" s="288" t="s">
        <v>1</v>
      </c>
      <c r="F135" s="289" t="s">
        <v>627</v>
      </c>
      <c r="G135" s="287"/>
      <c r="H135" s="288" t="s">
        <v>1</v>
      </c>
      <c r="I135" s="290"/>
      <c r="J135" s="287"/>
      <c r="K135" s="287"/>
      <c r="L135" s="291"/>
      <c r="M135" s="292"/>
      <c r="N135" s="293"/>
      <c r="O135" s="293"/>
      <c r="P135" s="293"/>
      <c r="Q135" s="293"/>
      <c r="R135" s="293"/>
      <c r="S135" s="293"/>
      <c r="T135" s="29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5" t="s">
        <v>167</v>
      </c>
      <c r="AU135" s="295" t="s">
        <v>83</v>
      </c>
      <c r="AV135" s="15" t="s">
        <v>81</v>
      </c>
      <c r="AW135" s="15" t="s">
        <v>31</v>
      </c>
      <c r="AX135" s="15" t="s">
        <v>74</v>
      </c>
      <c r="AY135" s="295" t="s">
        <v>156</v>
      </c>
    </row>
    <row r="136" s="13" customFormat="1">
      <c r="A136" s="13"/>
      <c r="B136" s="245"/>
      <c r="C136" s="246"/>
      <c r="D136" s="240" t="s">
        <v>167</v>
      </c>
      <c r="E136" s="247" t="s">
        <v>1</v>
      </c>
      <c r="F136" s="248" t="s">
        <v>628</v>
      </c>
      <c r="G136" s="246"/>
      <c r="H136" s="249">
        <v>3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167</v>
      </c>
      <c r="AU136" s="255" t="s">
        <v>83</v>
      </c>
      <c r="AV136" s="13" t="s">
        <v>83</v>
      </c>
      <c r="AW136" s="13" t="s">
        <v>31</v>
      </c>
      <c r="AX136" s="13" t="s">
        <v>81</v>
      </c>
      <c r="AY136" s="255" t="s">
        <v>156</v>
      </c>
    </row>
    <row r="137" s="2" customFormat="1" ht="114.9" customHeight="1">
      <c r="A137" s="38"/>
      <c r="B137" s="39"/>
      <c r="C137" s="227" t="s">
        <v>83</v>
      </c>
      <c r="D137" s="227" t="s">
        <v>158</v>
      </c>
      <c r="E137" s="228" t="s">
        <v>629</v>
      </c>
      <c r="F137" s="229" t="s">
        <v>630</v>
      </c>
      <c r="G137" s="230" t="s">
        <v>161</v>
      </c>
      <c r="H137" s="231">
        <v>9</v>
      </c>
      <c r="I137" s="232"/>
      <c r="J137" s="233">
        <f>ROUND(I137*H137,2)</f>
        <v>0</v>
      </c>
      <c r="K137" s="229" t="s">
        <v>162</v>
      </c>
      <c r="L137" s="44"/>
      <c r="M137" s="234" t="s">
        <v>1</v>
      </c>
      <c r="N137" s="235" t="s">
        <v>39</v>
      </c>
      <c r="O137" s="91"/>
      <c r="P137" s="236">
        <f>O137*H137</f>
        <v>0</v>
      </c>
      <c r="Q137" s="236">
        <v>3.05924</v>
      </c>
      <c r="R137" s="236">
        <f>Q137*H137</f>
        <v>27.533159999999999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163</v>
      </c>
      <c r="AT137" s="238" t="s">
        <v>158</v>
      </c>
      <c r="AU137" s="238" t="s">
        <v>83</v>
      </c>
      <c r="AY137" s="17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81</v>
      </c>
      <c r="BK137" s="239">
        <f>ROUND(I137*H137,2)</f>
        <v>0</v>
      </c>
      <c r="BL137" s="17" t="s">
        <v>163</v>
      </c>
      <c r="BM137" s="238" t="s">
        <v>631</v>
      </c>
    </row>
    <row r="138" s="2" customFormat="1">
      <c r="A138" s="38"/>
      <c r="B138" s="39"/>
      <c r="C138" s="40"/>
      <c r="D138" s="240" t="s">
        <v>165</v>
      </c>
      <c r="E138" s="40"/>
      <c r="F138" s="241" t="s">
        <v>632</v>
      </c>
      <c r="G138" s="40"/>
      <c r="H138" s="40"/>
      <c r="I138" s="242"/>
      <c r="J138" s="40"/>
      <c r="K138" s="40"/>
      <c r="L138" s="44"/>
      <c r="M138" s="243"/>
      <c r="N138" s="244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165</v>
      </c>
      <c r="AU138" s="17" t="s">
        <v>83</v>
      </c>
    </row>
    <row r="139" s="15" customFormat="1">
      <c r="A139" s="15"/>
      <c r="B139" s="286"/>
      <c r="C139" s="287"/>
      <c r="D139" s="240" t="s">
        <v>167</v>
      </c>
      <c r="E139" s="288" t="s">
        <v>1</v>
      </c>
      <c r="F139" s="289" t="s">
        <v>633</v>
      </c>
      <c r="G139" s="287"/>
      <c r="H139" s="288" t="s">
        <v>1</v>
      </c>
      <c r="I139" s="290"/>
      <c r="J139" s="287"/>
      <c r="K139" s="287"/>
      <c r="L139" s="291"/>
      <c r="M139" s="292"/>
      <c r="N139" s="293"/>
      <c r="O139" s="293"/>
      <c r="P139" s="293"/>
      <c r="Q139" s="293"/>
      <c r="R139" s="293"/>
      <c r="S139" s="293"/>
      <c r="T139" s="29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5" t="s">
        <v>167</v>
      </c>
      <c r="AU139" s="295" t="s">
        <v>83</v>
      </c>
      <c r="AV139" s="15" t="s">
        <v>81</v>
      </c>
      <c r="AW139" s="15" t="s">
        <v>31</v>
      </c>
      <c r="AX139" s="15" t="s">
        <v>74</v>
      </c>
      <c r="AY139" s="295" t="s">
        <v>156</v>
      </c>
    </row>
    <row r="140" s="13" customFormat="1">
      <c r="A140" s="13"/>
      <c r="B140" s="245"/>
      <c r="C140" s="246"/>
      <c r="D140" s="240" t="s">
        <v>167</v>
      </c>
      <c r="E140" s="247" t="s">
        <v>1</v>
      </c>
      <c r="F140" s="248" t="s">
        <v>634</v>
      </c>
      <c r="G140" s="246"/>
      <c r="H140" s="249">
        <v>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167</v>
      </c>
      <c r="AU140" s="255" t="s">
        <v>83</v>
      </c>
      <c r="AV140" s="13" t="s">
        <v>83</v>
      </c>
      <c r="AW140" s="13" t="s">
        <v>31</v>
      </c>
      <c r="AX140" s="13" t="s">
        <v>81</v>
      </c>
      <c r="AY140" s="255" t="s">
        <v>156</v>
      </c>
    </row>
    <row r="141" s="12" customFormat="1" ht="22.8" customHeight="1">
      <c r="A141" s="12"/>
      <c r="B141" s="211"/>
      <c r="C141" s="212"/>
      <c r="D141" s="213" t="s">
        <v>73</v>
      </c>
      <c r="E141" s="225" t="s">
        <v>184</v>
      </c>
      <c r="F141" s="225" t="s">
        <v>635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SUM(P142:P144)</f>
        <v>0</v>
      </c>
      <c r="Q141" s="219"/>
      <c r="R141" s="220">
        <f>SUM(R142:R144)</f>
        <v>31.39479</v>
      </c>
      <c r="S141" s="219"/>
      <c r="T141" s="221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81</v>
      </c>
      <c r="AT141" s="223" t="s">
        <v>73</v>
      </c>
      <c r="AU141" s="223" t="s">
        <v>81</v>
      </c>
      <c r="AY141" s="222" t="s">
        <v>156</v>
      </c>
      <c r="BK141" s="224">
        <f>SUM(BK142:BK144)</f>
        <v>0</v>
      </c>
    </row>
    <row r="142" s="2" customFormat="1" ht="44.25" customHeight="1">
      <c r="A142" s="38"/>
      <c r="B142" s="39"/>
      <c r="C142" s="227" t="s">
        <v>102</v>
      </c>
      <c r="D142" s="227" t="s">
        <v>158</v>
      </c>
      <c r="E142" s="228" t="s">
        <v>636</v>
      </c>
      <c r="F142" s="229" t="s">
        <v>637</v>
      </c>
      <c r="G142" s="230" t="s">
        <v>180</v>
      </c>
      <c r="H142" s="231">
        <v>343</v>
      </c>
      <c r="I142" s="232"/>
      <c r="J142" s="233">
        <f>ROUND(I142*H142,2)</f>
        <v>0</v>
      </c>
      <c r="K142" s="229" t="s">
        <v>162</v>
      </c>
      <c r="L142" s="44"/>
      <c r="M142" s="234" t="s">
        <v>1</v>
      </c>
      <c r="N142" s="235" t="s">
        <v>39</v>
      </c>
      <c r="O142" s="91"/>
      <c r="P142" s="236">
        <f>O142*H142</f>
        <v>0</v>
      </c>
      <c r="Q142" s="236">
        <v>0.09153</v>
      </c>
      <c r="R142" s="236">
        <f>Q142*H142</f>
        <v>31.39479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163</v>
      </c>
      <c r="AT142" s="238" t="s">
        <v>158</v>
      </c>
      <c r="AU142" s="238" t="s">
        <v>83</v>
      </c>
      <c r="AY142" s="17" t="s">
        <v>156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81</v>
      </c>
      <c r="BK142" s="239">
        <f>ROUND(I142*H142,2)</f>
        <v>0</v>
      </c>
      <c r="BL142" s="17" t="s">
        <v>163</v>
      </c>
      <c r="BM142" s="238" t="s">
        <v>638</v>
      </c>
    </row>
    <row r="143" s="15" customFormat="1">
      <c r="A143" s="15"/>
      <c r="B143" s="286"/>
      <c r="C143" s="287"/>
      <c r="D143" s="240" t="s">
        <v>167</v>
      </c>
      <c r="E143" s="288" t="s">
        <v>1</v>
      </c>
      <c r="F143" s="289" t="s">
        <v>639</v>
      </c>
      <c r="G143" s="287"/>
      <c r="H143" s="288" t="s">
        <v>1</v>
      </c>
      <c r="I143" s="290"/>
      <c r="J143" s="287"/>
      <c r="K143" s="287"/>
      <c r="L143" s="291"/>
      <c r="M143" s="292"/>
      <c r="N143" s="293"/>
      <c r="O143" s="293"/>
      <c r="P143" s="293"/>
      <c r="Q143" s="293"/>
      <c r="R143" s="293"/>
      <c r="S143" s="293"/>
      <c r="T143" s="29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5" t="s">
        <v>167</v>
      </c>
      <c r="AU143" s="295" t="s">
        <v>83</v>
      </c>
      <c r="AV143" s="15" t="s">
        <v>81</v>
      </c>
      <c r="AW143" s="15" t="s">
        <v>31</v>
      </c>
      <c r="AX143" s="15" t="s">
        <v>74</v>
      </c>
      <c r="AY143" s="295" t="s">
        <v>156</v>
      </c>
    </row>
    <row r="144" s="13" customFormat="1">
      <c r="A144" s="13"/>
      <c r="B144" s="245"/>
      <c r="C144" s="246"/>
      <c r="D144" s="240" t="s">
        <v>167</v>
      </c>
      <c r="E144" s="247" t="s">
        <v>1</v>
      </c>
      <c r="F144" s="248" t="s">
        <v>640</v>
      </c>
      <c r="G144" s="246"/>
      <c r="H144" s="249">
        <v>343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167</v>
      </c>
      <c r="AU144" s="255" t="s">
        <v>83</v>
      </c>
      <c r="AV144" s="13" t="s">
        <v>83</v>
      </c>
      <c r="AW144" s="13" t="s">
        <v>31</v>
      </c>
      <c r="AX144" s="13" t="s">
        <v>81</v>
      </c>
      <c r="AY144" s="255" t="s">
        <v>156</v>
      </c>
    </row>
    <row r="145" s="12" customFormat="1" ht="22.8" customHeight="1">
      <c r="A145" s="12"/>
      <c r="B145" s="211"/>
      <c r="C145" s="212"/>
      <c r="D145" s="213" t="s">
        <v>73</v>
      </c>
      <c r="E145" s="225" t="s">
        <v>245</v>
      </c>
      <c r="F145" s="225" t="s">
        <v>288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SUM(P146:P151)</f>
        <v>0</v>
      </c>
      <c r="Q145" s="219"/>
      <c r="R145" s="220">
        <f>SUM(R146:R151)</f>
        <v>0</v>
      </c>
      <c r="S145" s="219"/>
      <c r="T145" s="221">
        <f>SUM(T146:T151)</f>
        <v>5.8310000000000004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81</v>
      </c>
      <c r="AT145" s="223" t="s">
        <v>73</v>
      </c>
      <c r="AU145" s="223" t="s">
        <v>81</v>
      </c>
      <c r="AY145" s="222" t="s">
        <v>156</v>
      </c>
      <c r="BK145" s="224">
        <f>SUM(BK146:BK151)</f>
        <v>0</v>
      </c>
    </row>
    <row r="146" s="2" customFormat="1" ht="66.75" customHeight="1">
      <c r="A146" s="38"/>
      <c r="B146" s="39"/>
      <c r="C146" s="227" t="s">
        <v>163</v>
      </c>
      <c r="D146" s="227" t="s">
        <v>158</v>
      </c>
      <c r="E146" s="228" t="s">
        <v>641</v>
      </c>
      <c r="F146" s="229" t="s">
        <v>642</v>
      </c>
      <c r="G146" s="230" t="s">
        <v>180</v>
      </c>
      <c r="H146" s="231">
        <v>343</v>
      </c>
      <c r="I146" s="232"/>
      <c r="J146" s="233">
        <f>ROUND(I146*H146,2)</f>
        <v>0</v>
      </c>
      <c r="K146" s="229" t="s">
        <v>162</v>
      </c>
      <c r="L146" s="44"/>
      <c r="M146" s="234" t="s">
        <v>1</v>
      </c>
      <c r="N146" s="235" t="s">
        <v>39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0.017000000000000001</v>
      </c>
      <c r="T146" s="237">
        <f>S146*H146</f>
        <v>5.8310000000000004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163</v>
      </c>
      <c r="AT146" s="238" t="s">
        <v>158</v>
      </c>
      <c r="AU146" s="238" t="s">
        <v>83</v>
      </c>
      <c r="AY146" s="17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81</v>
      </c>
      <c r="BK146" s="239">
        <f>ROUND(I146*H146,2)</f>
        <v>0</v>
      </c>
      <c r="BL146" s="17" t="s">
        <v>163</v>
      </c>
      <c r="BM146" s="238" t="s">
        <v>643</v>
      </c>
    </row>
    <row r="147" s="15" customFormat="1">
      <c r="A147" s="15"/>
      <c r="B147" s="286"/>
      <c r="C147" s="287"/>
      <c r="D147" s="240" t="s">
        <v>167</v>
      </c>
      <c r="E147" s="288" t="s">
        <v>1</v>
      </c>
      <c r="F147" s="289" t="s">
        <v>644</v>
      </c>
      <c r="G147" s="287"/>
      <c r="H147" s="288" t="s">
        <v>1</v>
      </c>
      <c r="I147" s="290"/>
      <c r="J147" s="287"/>
      <c r="K147" s="287"/>
      <c r="L147" s="291"/>
      <c r="M147" s="292"/>
      <c r="N147" s="293"/>
      <c r="O147" s="293"/>
      <c r="P147" s="293"/>
      <c r="Q147" s="293"/>
      <c r="R147" s="293"/>
      <c r="S147" s="293"/>
      <c r="T147" s="29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5" t="s">
        <v>167</v>
      </c>
      <c r="AU147" s="295" t="s">
        <v>83</v>
      </c>
      <c r="AV147" s="15" t="s">
        <v>81</v>
      </c>
      <c r="AW147" s="15" t="s">
        <v>31</v>
      </c>
      <c r="AX147" s="15" t="s">
        <v>74</v>
      </c>
      <c r="AY147" s="295" t="s">
        <v>156</v>
      </c>
    </row>
    <row r="148" s="15" customFormat="1">
      <c r="A148" s="15"/>
      <c r="B148" s="286"/>
      <c r="C148" s="287"/>
      <c r="D148" s="240" t="s">
        <v>167</v>
      </c>
      <c r="E148" s="288" t="s">
        <v>1</v>
      </c>
      <c r="F148" s="289" t="s">
        <v>645</v>
      </c>
      <c r="G148" s="287"/>
      <c r="H148" s="288" t="s">
        <v>1</v>
      </c>
      <c r="I148" s="290"/>
      <c r="J148" s="287"/>
      <c r="K148" s="287"/>
      <c r="L148" s="291"/>
      <c r="M148" s="292"/>
      <c r="N148" s="293"/>
      <c r="O148" s="293"/>
      <c r="P148" s="293"/>
      <c r="Q148" s="293"/>
      <c r="R148" s="293"/>
      <c r="S148" s="293"/>
      <c r="T148" s="29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5" t="s">
        <v>167</v>
      </c>
      <c r="AU148" s="295" t="s">
        <v>83</v>
      </c>
      <c r="AV148" s="15" t="s">
        <v>81</v>
      </c>
      <c r="AW148" s="15" t="s">
        <v>31</v>
      </c>
      <c r="AX148" s="15" t="s">
        <v>74</v>
      </c>
      <c r="AY148" s="295" t="s">
        <v>156</v>
      </c>
    </row>
    <row r="149" s="15" customFormat="1">
      <c r="A149" s="15"/>
      <c r="B149" s="286"/>
      <c r="C149" s="287"/>
      <c r="D149" s="240" t="s">
        <v>167</v>
      </c>
      <c r="E149" s="288" t="s">
        <v>1</v>
      </c>
      <c r="F149" s="289" t="s">
        <v>646</v>
      </c>
      <c r="G149" s="287"/>
      <c r="H149" s="288" t="s">
        <v>1</v>
      </c>
      <c r="I149" s="290"/>
      <c r="J149" s="287"/>
      <c r="K149" s="287"/>
      <c r="L149" s="291"/>
      <c r="M149" s="292"/>
      <c r="N149" s="293"/>
      <c r="O149" s="293"/>
      <c r="P149" s="293"/>
      <c r="Q149" s="293"/>
      <c r="R149" s="293"/>
      <c r="S149" s="293"/>
      <c r="T149" s="29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5" t="s">
        <v>167</v>
      </c>
      <c r="AU149" s="295" t="s">
        <v>83</v>
      </c>
      <c r="AV149" s="15" t="s">
        <v>81</v>
      </c>
      <c r="AW149" s="15" t="s">
        <v>31</v>
      </c>
      <c r="AX149" s="15" t="s">
        <v>74</v>
      </c>
      <c r="AY149" s="295" t="s">
        <v>156</v>
      </c>
    </row>
    <row r="150" s="15" customFormat="1">
      <c r="A150" s="15"/>
      <c r="B150" s="286"/>
      <c r="C150" s="287"/>
      <c r="D150" s="240" t="s">
        <v>167</v>
      </c>
      <c r="E150" s="288" t="s">
        <v>1</v>
      </c>
      <c r="F150" s="289" t="s">
        <v>647</v>
      </c>
      <c r="G150" s="287"/>
      <c r="H150" s="288" t="s">
        <v>1</v>
      </c>
      <c r="I150" s="290"/>
      <c r="J150" s="287"/>
      <c r="K150" s="287"/>
      <c r="L150" s="291"/>
      <c r="M150" s="292"/>
      <c r="N150" s="293"/>
      <c r="O150" s="293"/>
      <c r="P150" s="293"/>
      <c r="Q150" s="293"/>
      <c r="R150" s="293"/>
      <c r="S150" s="293"/>
      <c r="T150" s="29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5" t="s">
        <v>167</v>
      </c>
      <c r="AU150" s="295" t="s">
        <v>83</v>
      </c>
      <c r="AV150" s="15" t="s">
        <v>81</v>
      </c>
      <c r="AW150" s="15" t="s">
        <v>31</v>
      </c>
      <c r="AX150" s="15" t="s">
        <v>74</v>
      </c>
      <c r="AY150" s="295" t="s">
        <v>156</v>
      </c>
    </row>
    <row r="151" s="13" customFormat="1">
      <c r="A151" s="13"/>
      <c r="B151" s="245"/>
      <c r="C151" s="246"/>
      <c r="D151" s="240" t="s">
        <v>167</v>
      </c>
      <c r="E151" s="247" t="s">
        <v>1</v>
      </c>
      <c r="F151" s="248" t="s">
        <v>648</v>
      </c>
      <c r="G151" s="246"/>
      <c r="H151" s="249">
        <v>343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167</v>
      </c>
      <c r="AU151" s="255" t="s">
        <v>83</v>
      </c>
      <c r="AV151" s="13" t="s">
        <v>83</v>
      </c>
      <c r="AW151" s="13" t="s">
        <v>31</v>
      </c>
      <c r="AX151" s="13" t="s">
        <v>81</v>
      </c>
      <c r="AY151" s="255" t="s">
        <v>156</v>
      </c>
    </row>
    <row r="152" s="12" customFormat="1" ht="22.8" customHeight="1">
      <c r="A152" s="12"/>
      <c r="B152" s="211"/>
      <c r="C152" s="212"/>
      <c r="D152" s="213" t="s">
        <v>73</v>
      </c>
      <c r="E152" s="225" t="s">
        <v>649</v>
      </c>
      <c r="F152" s="225" t="s">
        <v>650</v>
      </c>
      <c r="G152" s="212"/>
      <c r="H152" s="212"/>
      <c r="I152" s="215"/>
      <c r="J152" s="226">
        <f>BK152</f>
        <v>0</v>
      </c>
      <c r="K152" s="212"/>
      <c r="L152" s="217"/>
      <c r="M152" s="218"/>
      <c r="N152" s="219"/>
      <c r="O152" s="219"/>
      <c r="P152" s="220">
        <f>P153</f>
        <v>0</v>
      </c>
      <c r="Q152" s="219"/>
      <c r="R152" s="220">
        <f>R153</f>
        <v>0</v>
      </c>
      <c r="S152" s="219"/>
      <c r="T152" s="221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81</v>
      </c>
      <c r="AT152" s="223" t="s">
        <v>73</v>
      </c>
      <c r="AU152" s="223" t="s">
        <v>81</v>
      </c>
      <c r="AY152" s="222" t="s">
        <v>156</v>
      </c>
      <c r="BK152" s="224">
        <f>BK153</f>
        <v>0</v>
      </c>
    </row>
    <row r="153" s="2" customFormat="1" ht="37.8" customHeight="1">
      <c r="A153" s="38"/>
      <c r="B153" s="39"/>
      <c r="C153" s="227" t="s">
        <v>177</v>
      </c>
      <c r="D153" s="227" t="s">
        <v>158</v>
      </c>
      <c r="E153" s="228" t="s">
        <v>651</v>
      </c>
      <c r="F153" s="229" t="s">
        <v>652</v>
      </c>
      <c r="G153" s="230" t="s">
        <v>201</v>
      </c>
      <c r="H153" s="231">
        <v>5.8310000000000004</v>
      </c>
      <c r="I153" s="232"/>
      <c r="J153" s="233">
        <f>ROUND(I153*H153,2)</f>
        <v>0</v>
      </c>
      <c r="K153" s="229" t="s">
        <v>162</v>
      </c>
      <c r="L153" s="44"/>
      <c r="M153" s="234" t="s">
        <v>1</v>
      </c>
      <c r="N153" s="235" t="s">
        <v>39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163</v>
      </c>
      <c r="AT153" s="238" t="s">
        <v>158</v>
      </c>
      <c r="AU153" s="238" t="s">
        <v>83</v>
      </c>
      <c r="AY153" s="17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81</v>
      </c>
      <c r="BK153" s="239">
        <f>ROUND(I153*H153,2)</f>
        <v>0</v>
      </c>
      <c r="BL153" s="17" t="s">
        <v>163</v>
      </c>
      <c r="BM153" s="238" t="s">
        <v>653</v>
      </c>
    </row>
    <row r="154" s="12" customFormat="1" ht="22.8" customHeight="1">
      <c r="A154" s="12"/>
      <c r="B154" s="211"/>
      <c r="C154" s="212"/>
      <c r="D154" s="213" t="s">
        <v>73</v>
      </c>
      <c r="E154" s="225" t="s">
        <v>196</v>
      </c>
      <c r="F154" s="225" t="s">
        <v>197</v>
      </c>
      <c r="G154" s="212"/>
      <c r="H154" s="212"/>
      <c r="I154" s="215"/>
      <c r="J154" s="226">
        <f>BK154</f>
        <v>0</v>
      </c>
      <c r="K154" s="212"/>
      <c r="L154" s="217"/>
      <c r="M154" s="218"/>
      <c r="N154" s="219"/>
      <c r="O154" s="219"/>
      <c r="P154" s="220">
        <f>P155</f>
        <v>0</v>
      </c>
      <c r="Q154" s="219"/>
      <c r="R154" s="220">
        <f>R155</f>
        <v>0</v>
      </c>
      <c r="S154" s="219"/>
      <c r="T154" s="221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81</v>
      </c>
      <c r="AT154" s="223" t="s">
        <v>73</v>
      </c>
      <c r="AU154" s="223" t="s">
        <v>81</v>
      </c>
      <c r="AY154" s="222" t="s">
        <v>156</v>
      </c>
      <c r="BK154" s="224">
        <f>BK155</f>
        <v>0</v>
      </c>
    </row>
    <row r="155" s="2" customFormat="1" ht="33" customHeight="1">
      <c r="A155" s="38"/>
      <c r="B155" s="39"/>
      <c r="C155" s="227" t="s">
        <v>184</v>
      </c>
      <c r="D155" s="227" t="s">
        <v>158</v>
      </c>
      <c r="E155" s="228" t="s">
        <v>199</v>
      </c>
      <c r="F155" s="229" t="s">
        <v>200</v>
      </c>
      <c r="G155" s="230" t="s">
        <v>201</v>
      </c>
      <c r="H155" s="231">
        <v>66.959000000000003</v>
      </c>
      <c r="I155" s="232"/>
      <c r="J155" s="233">
        <f>ROUND(I155*H155,2)</f>
        <v>0</v>
      </c>
      <c r="K155" s="229" t="s">
        <v>162</v>
      </c>
      <c r="L155" s="44"/>
      <c r="M155" s="277" t="s">
        <v>1</v>
      </c>
      <c r="N155" s="278" t="s">
        <v>39</v>
      </c>
      <c r="O155" s="279"/>
      <c r="P155" s="280">
        <f>O155*H155</f>
        <v>0</v>
      </c>
      <c r="Q155" s="280">
        <v>0</v>
      </c>
      <c r="R155" s="280">
        <f>Q155*H155</f>
        <v>0</v>
      </c>
      <c r="S155" s="280">
        <v>0</v>
      </c>
      <c r="T155" s="28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163</v>
      </c>
      <c r="AT155" s="238" t="s">
        <v>158</v>
      </c>
      <c r="AU155" s="238" t="s">
        <v>83</v>
      </c>
      <c r="AY155" s="17" t="s">
        <v>156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81</v>
      </c>
      <c r="BK155" s="239">
        <f>ROUND(I155*H155,2)</f>
        <v>0</v>
      </c>
      <c r="BL155" s="17" t="s">
        <v>163</v>
      </c>
      <c r="BM155" s="238" t="s">
        <v>654</v>
      </c>
    </row>
    <row r="156" s="2" customFormat="1" ht="6.96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sheet="1" autoFilter="0" formatColumns="0" formatRows="0" objects="1" scenarios="1" spinCount="100000" saltValue="dvkiggtNvDUVouF1SvtN59gWSs8L2maeJrPyWUQPSiV+n0/9rGVV2/KpSl6d0Zx66NcZ7j8ciogqaWzIaFA+kQ==" hashValue="UuIXn6YXyaY/Qtl6uEzy5HQu+tZuVbMQfYqxgaysNG6QxUfF6xBqKbVcI8Z4WimqvOlsjgiGj7iIxHYgEXJ1NQ==" algorithmName="SHA-512" password="CC35"/>
  <autoFilter ref="C129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Skalnik</dc:creator>
  <cp:lastModifiedBy>Skalnik</cp:lastModifiedBy>
  <dcterms:created xsi:type="dcterms:W3CDTF">2023-02-16T10:29:55Z</dcterms:created>
  <dcterms:modified xsi:type="dcterms:W3CDTF">2023-02-16T10:30:08Z</dcterms:modified>
</cp:coreProperties>
</file>