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SRVB-FILES\Data\Projekty\Zakázky\ŘP\Zakázky_2023\213 308 STA Správní budova VD Plumlov VZMR Tu\Vysvětlení\"/>
    </mc:Choice>
  </mc:AlternateContent>
  <xr:revisionPtr revIDLastSave="0" documentId="8_{9DCCC259-0A6A-417E-AAB6-E6A0EC3B12BA}" xr6:coauthVersionLast="36" xr6:coauthVersionMax="36" xr10:uidLastSave="{00000000-0000-0000-0000-000000000000}"/>
  <bookViews>
    <workbookView xWindow="0" yWindow="0" windowWidth="22452" windowHeight="8748" xr2:uid="{00000000-000D-0000-FFFF-FFFF00000000}"/>
  </bookViews>
  <sheets>
    <sheet name="Rekapitulace stavby" sheetId="1" r:id="rId1"/>
    <sheet name="01 - Stavební část- rekon..." sheetId="2" r:id="rId2"/>
    <sheet name="02 - Zdravotní instalace" sheetId="3" r:id="rId3"/>
    <sheet name="03 - Vytápění" sheetId="4" r:id="rId4"/>
    <sheet name="04 - Elektroinstalace" sheetId="5" r:id="rId5"/>
    <sheet name="05 - Vzduchotechnika" sheetId="6" r:id="rId6"/>
    <sheet name="06 - Vedlejší rozpočtové ..." sheetId="7" r:id="rId7"/>
    <sheet name="Pokyny pro vyplnění" sheetId="8" r:id="rId8"/>
  </sheets>
  <definedNames>
    <definedName name="_xlnm._FilterDatabase" localSheetId="1" hidden="1">'01 - Stavební část- rekon...'!$C$111:$K$950</definedName>
    <definedName name="_xlnm._FilterDatabase" localSheetId="2" hidden="1">'02 - Zdravotní instalace'!$C$95:$K$265</definedName>
    <definedName name="_xlnm._FilterDatabase" localSheetId="3" hidden="1">'03 - Vytápění'!$C$91:$K$163</definedName>
    <definedName name="_xlnm._FilterDatabase" localSheetId="4" hidden="1">'04 - Elektroinstalace'!$C$89:$K$228</definedName>
    <definedName name="_xlnm._FilterDatabase" localSheetId="5" hidden="1">'05 - Vzduchotechnika'!$C$82:$K$108</definedName>
    <definedName name="_xlnm._FilterDatabase" localSheetId="6" hidden="1">'06 - Vedlejší rozpočtové ...'!$C$84:$K$98</definedName>
    <definedName name="_xlnm.Print_Titles" localSheetId="1">'01 - Stavební část- rekon...'!$111:$111</definedName>
    <definedName name="_xlnm.Print_Titles" localSheetId="2">'02 - Zdravotní instalace'!$95:$95</definedName>
    <definedName name="_xlnm.Print_Titles" localSheetId="3">'03 - Vytápění'!$91:$91</definedName>
    <definedName name="_xlnm.Print_Titles" localSheetId="4">'04 - Elektroinstalace'!$89:$89</definedName>
    <definedName name="_xlnm.Print_Titles" localSheetId="5">'05 - Vzduchotechnika'!$82:$82</definedName>
    <definedName name="_xlnm.Print_Titles" localSheetId="6">'06 - Vedlejší rozpočtové ...'!$84:$84</definedName>
    <definedName name="_xlnm.Print_Titles" localSheetId="0">'Rekapitulace stavby'!$52:$52</definedName>
    <definedName name="_xlnm.Print_Area" localSheetId="1">'01 - Stavební část- rekon...'!$C$4:$J$39,'01 - Stavební část- rekon...'!$C$45:$J$93,'01 - Stavební část- rekon...'!$C$99:$J$950</definedName>
    <definedName name="_xlnm.Print_Area" localSheetId="2">'02 - Zdravotní instalace'!$C$4:$J$39,'02 - Zdravotní instalace'!$C$45:$J$77,'02 - Zdravotní instalace'!$C$83:$J$265</definedName>
    <definedName name="_xlnm.Print_Area" localSheetId="3">'03 - Vytápění'!$C$4:$J$39,'03 - Vytápění'!$C$45:$J$73,'03 - Vytápění'!$C$79:$J$163</definedName>
    <definedName name="_xlnm.Print_Area" localSheetId="4">'04 - Elektroinstalace'!$C$4:$J$39,'04 - Elektroinstalace'!$C$45:$J$71,'04 - Elektroinstalace'!$C$77:$J$228</definedName>
    <definedName name="_xlnm.Print_Area" localSheetId="5">'05 - Vzduchotechnika'!$C$4:$J$39,'05 - Vzduchotechnika'!$C$45:$J$64,'05 - Vzduchotechnika'!$C$70:$J$108</definedName>
    <definedName name="_xlnm.Print_Area" localSheetId="6">'06 - Vedlejší rozpočtové ...'!$C$4:$J$39,'06 - Vedlejší rozpočtové ...'!$C$45:$J$66,'06 - Vedlejší rozpočtové ...'!$C$72:$J$98</definedName>
    <definedName name="_xlnm.Print_Area" localSheetId="7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stavby'!$C$42:$AQ$61</definedName>
  </definedNames>
  <calcPr calcId="191029"/>
</workbook>
</file>

<file path=xl/calcChain.xml><?xml version="1.0" encoding="utf-8"?>
<calcChain xmlns="http://schemas.openxmlformats.org/spreadsheetml/2006/main">
  <c r="J37" i="7" l="1"/>
  <c r="J36" i="7"/>
  <c r="AY60" i="1"/>
  <c r="J35" i="7"/>
  <c r="AX60" i="1"/>
  <c r="BI98" i="7"/>
  <c r="BH98" i="7"/>
  <c r="BG98" i="7"/>
  <c r="BF98" i="7"/>
  <c r="T98" i="7"/>
  <c r="T97" i="7"/>
  <c r="R98" i="7"/>
  <c r="R97" i="7"/>
  <c r="P98" i="7"/>
  <c r="P97" i="7"/>
  <c r="BI96" i="7"/>
  <c r="BH96" i="7"/>
  <c r="BG96" i="7"/>
  <c r="BF96" i="7"/>
  <c r="T96" i="7"/>
  <c r="T95" i="7"/>
  <c r="R96" i="7"/>
  <c r="R95" i="7"/>
  <c r="P96" i="7"/>
  <c r="P95" i="7"/>
  <c r="BI94" i="7"/>
  <c r="BH94" i="7"/>
  <c r="BG94" i="7"/>
  <c r="BF94" i="7"/>
  <c r="T94" i="7"/>
  <c r="T93" i="7"/>
  <c r="R94" i="7"/>
  <c r="R93" i="7"/>
  <c r="P94" i="7"/>
  <c r="P93" i="7"/>
  <c r="BI92" i="7"/>
  <c r="BH92" i="7"/>
  <c r="BG92" i="7"/>
  <c r="BF92" i="7"/>
  <c r="T92" i="7"/>
  <c r="T91" i="7"/>
  <c r="T90" i="7" s="1"/>
  <c r="R92" i="7"/>
  <c r="R91" i="7" s="1"/>
  <c r="R90" i="7" s="1"/>
  <c r="P92" i="7"/>
  <c r="P91" i="7"/>
  <c r="P90" i="7" s="1"/>
  <c r="BI88" i="7"/>
  <c r="BH88" i="7"/>
  <c r="BG88" i="7"/>
  <c r="BF88" i="7"/>
  <c r="T88" i="7"/>
  <c r="R88" i="7"/>
  <c r="P88" i="7"/>
  <c r="BI87" i="7"/>
  <c r="BH87" i="7"/>
  <c r="BG87" i="7"/>
  <c r="BF87" i="7"/>
  <c r="T87" i="7"/>
  <c r="R87" i="7"/>
  <c r="P87" i="7"/>
  <c r="J81" i="7"/>
  <c r="F81" i="7"/>
  <c r="F79" i="7"/>
  <c r="E77" i="7"/>
  <c r="J54" i="7"/>
  <c r="F54" i="7"/>
  <c r="F52" i="7"/>
  <c r="E50" i="7"/>
  <c r="J24" i="7"/>
  <c r="E24" i="7"/>
  <c r="J82" i="7" s="1"/>
  <c r="J23" i="7"/>
  <c r="J18" i="7"/>
  <c r="E18" i="7"/>
  <c r="F82" i="7" s="1"/>
  <c r="J17" i="7"/>
  <c r="J12" i="7"/>
  <c r="J79" i="7"/>
  <c r="E7" i="7"/>
  <c r="E48" i="7"/>
  <c r="J37" i="6"/>
  <c r="J36" i="6"/>
  <c r="AY59" i="1" s="1"/>
  <c r="J35" i="6"/>
  <c r="AX59" i="1" s="1"/>
  <c r="BI108" i="6"/>
  <c r="BH108" i="6"/>
  <c r="BG108" i="6"/>
  <c r="BF108" i="6"/>
  <c r="T108" i="6"/>
  <c r="R108" i="6"/>
  <c r="P108" i="6"/>
  <c r="BI106" i="6"/>
  <c r="BH106" i="6"/>
  <c r="BG106" i="6"/>
  <c r="BF106" i="6"/>
  <c r="T106" i="6"/>
  <c r="R106" i="6"/>
  <c r="P106" i="6"/>
  <c r="BI103" i="6"/>
  <c r="BH103" i="6"/>
  <c r="BG103" i="6"/>
  <c r="BF103" i="6"/>
  <c r="T103" i="6"/>
  <c r="R103" i="6"/>
  <c r="P103" i="6"/>
  <c r="BI102" i="6"/>
  <c r="BH102" i="6"/>
  <c r="BG102" i="6"/>
  <c r="BF102" i="6"/>
  <c r="T102" i="6"/>
  <c r="R102" i="6"/>
  <c r="P102" i="6"/>
  <c r="BI99" i="6"/>
  <c r="BH99" i="6"/>
  <c r="BG99" i="6"/>
  <c r="BF99" i="6"/>
  <c r="T99" i="6"/>
  <c r="R99" i="6"/>
  <c r="P99" i="6"/>
  <c r="BI98" i="6"/>
  <c r="BH98" i="6"/>
  <c r="BG98" i="6"/>
  <c r="BF98" i="6"/>
  <c r="T98" i="6"/>
  <c r="R98" i="6"/>
  <c r="P98" i="6"/>
  <c r="BI97" i="6"/>
  <c r="BH97" i="6"/>
  <c r="BG97" i="6"/>
  <c r="BF97" i="6"/>
  <c r="T97" i="6"/>
  <c r="R97" i="6"/>
  <c r="P97" i="6"/>
  <c r="BI96" i="6"/>
  <c r="BH96" i="6"/>
  <c r="BG96" i="6"/>
  <c r="BF96" i="6"/>
  <c r="T96" i="6"/>
  <c r="R96" i="6"/>
  <c r="P96" i="6"/>
  <c r="BI95" i="6"/>
  <c r="BH95" i="6"/>
  <c r="BG95" i="6"/>
  <c r="BF95" i="6"/>
  <c r="T95" i="6"/>
  <c r="R95" i="6"/>
  <c r="P95" i="6"/>
  <c r="BI94" i="6"/>
  <c r="BH94" i="6"/>
  <c r="BG94" i="6"/>
  <c r="BF94" i="6"/>
  <c r="T94" i="6"/>
  <c r="R94" i="6"/>
  <c r="P94" i="6"/>
  <c r="BI92" i="6"/>
  <c r="BH92" i="6"/>
  <c r="BG92" i="6"/>
  <c r="BF92" i="6"/>
  <c r="T92" i="6"/>
  <c r="R92" i="6"/>
  <c r="P92" i="6"/>
  <c r="BI90" i="6"/>
  <c r="BH90" i="6"/>
  <c r="BG90" i="6"/>
  <c r="BF90" i="6"/>
  <c r="T90" i="6"/>
  <c r="R90" i="6"/>
  <c r="P90" i="6"/>
  <c r="BI88" i="6"/>
  <c r="BH88" i="6"/>
  <c r="BG88" i="6"/>
  <c r="BF88" i="6"/>
  <c r="T88" i="6"/>
  <c r="R88" i="6"/>
  <c r="P88" i="6"/>
  <c r="BI86" i="6"/>
  <c r="BH86" i="6"/>
  <c r="BG86" i="6"/>
  <c r="BF86" i="6"/>
  <c r="T86" i="6"/>
  <c r="R86" i="6"/>
  <c r="P86" i="6"/>
  <c r="J79" i="6"/>
  <c r="F79" i="6"/>
  <c r="F77" i="6"/>
  <c r="E75" i="6"/>
  <c r="J54" i="6"/>
  <c r="F54" i="6"/>
  <c r="F52" i="6"/>
  <c r="E50" i="6"/>
  <c r="J24" i="6"/>
  <c r="E24" i="6"/>
  <c r="J55" i="6"/>
  <c r="J23" i="6"/>
  <c r="J18" i="6"/>
  <c r="E18" i="6"/>
  <c r="F55" i="6"/>
  <c r="J17" i="6"/>
  <c r="J12" i="6"/>
  <c r="J77" i="6" s="1"/>
  <c r="E7" i="6"/>
  <c r="E48" i="6" s="1"/>
  <c r="J37" i="5"/>
  <c r="J36" i="5"/>
  <c r="AY58" i="1"/>
  <c r="J35" i="5"/>
  <c r="AX58" i="1"/>
  <c r="BI228" i="5"/>
  <c r="BH228" i="5"/>
  <c r="BG228" i="5"/>
  <c r="BF228" i="5"/>
  <c r="T228" i="5"/>
  <c r="R228" i="5"/>
  <c r="P228" i="5"/>
  <c r="BI227" i="5"/>
  <c r="BH227" i="5"/>
  <c r="BG227" i="5"/>
  <c r="BF227" i="5"/>
  <c r="T227" i="5"/>
  <c r="R227" i="5"/>
  <c r="P227" i="5"/>
  <c r="BI226" i="5"/>
  <c r="BH226" i="5"/>
  <c r="BG226" i="5"/>
  <c r="BF226" i="5"/>
  <c r="T226" i="5"/>
  <c r="R226" i="5"/>
  <c r="P226" i="5"/>
  <c r="BI225" i="5"/>
  <c r="BH225" i="5"/>
  <c r="BG225" i="5"/>
  <c r="BF225" i="5"/>
  <c r="T225" i="5"/>
  <c r="R225" i="5"/>
  <c r="P225" i="5"/>
  <c r="BI223" i="5"/>
  <c r="BH223" i="5"/>
  <c r="BG223" i="5"/>
  <c r="BF223" i="5"/>
  <c r="T223" i="5"/>
  <c r="T222" i="5"/>
  <c r="R223" i="5"/>
  <c r="R222" i="5"/>
  <c r="P223" i="5"/>
  <c r="P222" i="5"/>
  <c r="BI221" i="5"/>
  <c r="BH221" i="5"/>
  <c r="BG221" i="5"/>
  <c r="BF221" i="5"/>
  <c r="T221" i="5"/>
  <c r="R221" i="5"/>
  <c r="P221" i="5"/>
  <c r="BI220" i="5"/>
  <c r="BH220" i="5"/>
  <c r="BG220" i="5"/>
  <c r="BF220" i="5"/>
  <c r="T220" i="5"/>
  <c r="R220" i="5"/>
  <c r="P220" i="5"/>
  <c r="BI218" i="5"/>
  <c r="BH218" i="5"/>
  <c r="BG218" i="5"/>
  <c r="BF218" i="5"/>
  <c r="T218" i="5"/>
  <c r="T217" i="5"/>
  <c r="R218" i="5"/>
  <c r="R217" i="5"/>
  <c r="P218" i="5"/>
  <c r="P217" i="5"/>
  <c r="BI216" i="5"/>
  <c r="BH216" i="5"/>
  <c r="BG216" i="5"/>
  <c r="BF216" i="5"/>
  <c r="T216" i="5"/>
  <c r="R216" i="5"/>
  <c r="P216" i="5"/>
  <c r="BI215" i="5"/>
  <c r="BH215" i="5"/>
  <c r="BG215" i="5"/>
  <c r="BF215" i="5"/>
  <c r="T215" i="5"/>
  <c r="R215" i="5"/>
  <c r="P215" i="5"/>
  <c r="BI214" i="5"/>
  <c r="BH214" i="5"/>
  <c r="BG214" i="5"/>
  <c r="BF214" i="5"/>
  <c r="T214" i="5"/>
  <c r="R214" i="5"/>
  <c r="P214" i="5"/>
  <c r="BI213" i="5"/>
  <c r="BH213" i="5"/>
  <c r="BG213" i="5"/>
  <c r="BF213" i="5"/>
  <c r="T213" i="5"/>
  <c r="R213" i="5"/>
  <c r="P213" i="5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5" i="5"/>
  <c r="BH205" i="5"/>
  <c r="BG205" i="5"/>
  <c r="BF205" i="5"/>
  <c r="T205" i="5"/>
  <c r="T204" i="5"/>
  <c r="R205" i="5"/>
  <c r="R204" i="5"/>
  <c r="P205" i="5"/>
  <c r="P204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199" i="5"/>
  <c r="BH199" i="5"/>
  <c r="BG199" i="5"/>
  <c r="BF199" i="5"/>
  <c r="T199" i="5"/>
  <c r="R199" i="5"/>
  <c r="P199" i="5"/>
  <c r="BI197" i="5"/>
  <c r="BH197" i="5"/>
  <c r="BG197" i="5"/>
  <c r="BF197" i="5"/>
  <c r="T197" i="5"/>
  <c r="R197" i="5"/>
  <c r="P197" i="5"/>
  <c r="BI195" i="5"/>
  <c r="BH195" i="5"/>
  <c r="BG195" i="5"/>
  <c r="BF195" i="5"/>
  <c r="T195" i="5"/>
  <c r="R195" i="5"/>
  <c r="P195" i="5"/>
  <c r="BI193" i="5"/>
  <c r="BH193" i="5"/>
  <c r="BG193" i="5"/>
  <c r="BF193" i="5"/>
  <c r="T193" i="5"/>
  <c r="R193" i="5"/>
  <c r="P193" i="5"/>
  <c r="BI190" i="5"/>
  <c r="BH190" i="5"/>
  <c r="BG190" i="5"/>
  <c r="BF190" i="5"/>
  <c r="T190" i="5"/>
  <c r="R190" i="5"/>
  <c r="P190" i="5"/>
  <c r="BI188" i="5"/>
  <c r="BH188" i="5"/>
  <c r="BG188" i="5"/>
  <c r="BF188" i="5"/>
  <c r="T188" i="5"/>
  <c r="R188" i="5"/>
  <c r="P188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3" i="5"/>
  <c r="BH123" i="5"/>
  <c r="BG123" i="5"/>
  <c r="BF123" i="5"/>
  <c r="T123" i="5"/>
  <c r="R123" i="5"/>
  <c r="P123" i="5"/>
  <c r="BI121" i="5"/>
  <c r="BH121" i="5"/>
  <c r="BG121" i="5"/>
  <c r="BF121" i="5"/>
  <c r="T121" i="5"/>
  <c r="R121" i="5"/>
  <c r="P121" i="5"/>
  <c r="BI119" i="5"/>
  <c r="BH119" i="5"/>
  <c r="BG119" i="5"/>
  <c r="BF119" i="5"/>
  <c r="T119" i="5"/>
  <c r="R119" i="5"/>
  <c r="P119" i="5"/>
  <c r="BI117" i="5"/>
  <c r="BH117" i="5"/>
  <c r="BG117" i="5"/>
  <c r="BF117" i="5"/>
  <c r="T117" i="5"/>
  <c r="R117" i="5"/>
  <c r="P117" i="5"/>
  <c r="BI115" i="5"/>
  <c r="BH115" i="5"/>
  <c r="BG115" i="5"/>
  <c r="BF115" i="5"/>
  <c r="T115" i="5"/>
  <c r="R115" i="5"/>
  <c r="P115" i="5"/>
  <c r="BI113" i="5"/>
  <c r="BH113" i="5"/>
  <c r="BG113" i="5"/>
  <c r="BF113" i="5"/>
  <c r="T113" i="5"/>
  <c r="R113" i="5"/>
  <c r="P113" i="5"/>
  <c r="BI111" i="5"/>
  <c r="BH111" i="5"/>
  <c r="BG111" i="5"/>
  <c r="BF111" i="5"/>
  <c r="T111" i="5"/>
  <c r="R111" i="5"/>
  <c r="P111" i="5"/>
  <c r="BI109" i="5"/>
  <c r="BH109" i="5"/>
  <c r="BG109" i="5"/>
  <c r="BF109" i="5"/>
  <c r="T109" i="5"/>
  <c r="R109" i="5"/>
  <c r="P109" i="5"/>
  <c r="BI107" i="5"/>
  <c r="BH107" i="5"/>
  <c r="BG107" i="5"/>
  <c r="BF107" i="5"/>
  <c r="T107" i="5"/>
  <c r="R107" i="5"/>
  <c r="P107" i="5"/>
  <c r="BI105" i="5"/>
  <c r="BH105" i="5"/>
  <c r="BG105" i="5"/>
  <c r="BF105" i="5"/>
  <c r="T105" i="5"/>
  <c r="R105" i="5"/>
  <c r="P105" i="5"/>
  <c r="BI103" i="5"/>
  <c r="BH103" i="5"/>
  <c r="BG103" i="5"/>
  <c r="BF103" i="5"/>
  <c r="T103" i="5"/>
  <c r="R103" i="5"/>
  <c r="P103" i="5"/>
  <c r="BI102" i="5"/>
  <c r="BH102" i="5"/>
  <c r="BG102" i="5"/>
  <c r="BF102" i="5"/>
  <c r="T102" i="5"/>
  <c r="R102" i="5"/>
  <c r="P102" i="5"/>
  <c r="BI101" i="5"/>
  <c r="BH101" i="5"/>
  <c r="BG101" i="5"/>
  <c r="BF101" i="5"/>
  <c r="T101" i="5"/>
  <c r="R101" i="5"/>
  <c r="P101" i="5"/>
  <c r="BI100" i="5"/>
  <c r="BH100" i="5"/>
  <c r="BG100" i="5"/>
  <c r="BF100" i="5"/>
  <c r="T100" i="5"/>
  <c r="R100" i="5"/>
  <c r="P100" i="5"/>
  <c r="BI99" i="5"/>
  <c r="BH99" i="5"/>
  <c r="BG99" i="5"/>
  <c r="BF99" i="5"/>
  <c r="T99" i="5"/>
  <c r="R99" i="5"/>
  <c r="P99" i="5"/>
  <c r="BI98" i="5"/>
  <c r="BH98" i="5"/>
  <c r="BG98" i="5"/>
  <c r="BF98" i="5"/>
  <c r="T98" i="5"/>
  <c r="R98" i="5"/>
  <c r="P98" i="5"/>
  <c r="BI97" i="5"/>
  <c r="BH97" i="5"/>
  <c r="BG97" i="5"/>
  <c r="BF97" i="5"/>
  <c r="T97" i="5"/>
  <c r="R97" i="5"/>
  <c r="P97" i="5"/>
  <c r="BI96" i="5"/>
  <c r="BH96" i="5"/>
  <c r="BG96" i="5"/>
  <c r="BF96" i="5"/>
  <c r="T96" i="5"/>
  <c r="R96" i="5"/>
  <c r="P96" i="5"/>
  <c r="BI95" i="5"/>
  <c r="BH95" i="5"/>
  <c r="BG95" i="5"/>
  <c r="BF95" i="5"/>
  <c r="T95" i="5"/>
  <c r="R95" i="5"/>
  <c r="P95" i="5"/>
  <c r="BI94" i="5"/>
  <c r="BH94" i="5"/>
  <c r="BG94" i="5"/>
  <c r="BF94" i="5"/>
  <c r="T94" i="5"/>
  <c r="R94" i="5"/>
  <c r="P94" i="5"/>
  <c r="BI93" i="5"/>
  <c r="BH93" i="5"/>
  <c r="BG93" i="5"/>
  <c r="BF93" i="5"/>
  <c r="T93" i="5"/>
  <c r="R93" i="5"/>
  <c r="P93" i="5"/>
  <c r="J86" i="5"/>
  <c r="F86" i="5"/>
  <c r="F84" i="5"/>
  <c r="E82" i="5"/>
  <c r="J54" i="5"/>
  <c r="F54" i="5"/>
  <c r="F52" i="5"/>
  <c r="E50" i="5"/>
  <c r="J24" i="5"/>
  <c r="E24" i="5"/>
  <c r="J87" i="5" s="1"/>
  <c r="J23" i="5"/>
  <c r="J18" i="5"/>
  <c r="E18" i="5"/>
  <c r="F87" i="5" s="1"/>
  <c r="J17" i="5"/>
  <c r="J12" i="5"/>
  <c r="J84" i="5"/>
  <c r="E7" i="5"/>
  <c r="E80" i="5"/>
  <c r="J37" i="4"/>
  <c r="J36" i="4"/>
  <c r="AY57" i="1" s="1"/>
  <c r="J35" i="4"/>
  <c r="AX57" i="1" s="1"/>
  <c r="BI163" i="4"/>
  <c r="BH163" i="4"/>
  <c r="BG163" i="4"/>
  <c r="BF163" i="4"/>
  <c r="T163" i="4"/>
  <c r="R163" i="4"/>
  <c r="P163" i="4"/>
  <c r="BI161" i="4"/>
  <c r="BH161" i="4"/>
  <c r="BG161" i="4"/>
  <c r="BF161" i="4"/>
  <c r="T161" i="4"/>
  <c r="R161" i="4"/>
  <c r="P161" i="4"/>
  <c r="BI158" i="4"/>
  <c r="BH158" i="4"/>
  <c r="BG158" i="4"/>
  <c r="BF158" i="4"/>
  <c r="T158" i="4"/>
  <c r="T157" i="4" s="1"/>
  <c r="R158" i="4"/>
  <c r="R157" i="4" s="1"/>
  <c r="P158" i="4"/>
  <c r="P157" i="4" s="1"/>
  <c r="BI155" i="4"/>
  <c r="BH155" i="4"/>
  <c r="BG155" i="4"/>
  <c r="BF155" i="4"/>
  <c r="T155" i="4"/>
  <c r="T154" i="4" s="1"/>
  <c r="R155" i="4"/>
  <c r="R154" i="4" s="1"/>
  <c r="P155" i="4"/>
  <c r="P154" i="4" s="1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2" i="4"/>
  <c r="BH132" i="4"/>
  <c r="BG132" i="4"/>
  <c r="BF132" i="4"/>
  <c r="T132" i="4"/>
  <c r="R132" i="4"/>
  <c r="P132" i="4"/>
  <c r="BI130" i="4"/>
  <c r="BH130" i="4"/>
  <c r="BG130" i="4"/>
  <c r="BF130" i="4"/>
  <c r="T130" i="4"/>
  <c r="R130" i="4"/>
  <c r="P130" i="4"/>
  <c r="BI128" i="4"/>
  <c r="BH128" i="4"/>
  <c r="BG128" i="4"/>
  <c r="BF128" i="4"/>
  <c r="T128" i="4"/>
  <c r="R128" i="4"/>
  <c r="P128" i="4"/>
  <c r="BI125" i="4"/>
  <c r="BH125" i="4"/>
  <c r="BG125" i="4"/>
  <c r="BF125" i="4"/>
  <c r="T125" i="4"/>
  <c r="R125" i="4"/>
  <c r="P125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20" i="4"/>
  <c r="BH120" i="4"/>
  <c r="BG120" i="4"/>
  <c r="BF120" i="4"/>
  <c r="T120" i="4"/>
  <c r="R120" i="4"/>
  <c r="P120" i="4"/>
  <c r="BI118" i="4"/>
  <c r="BH118" i="4"/>
  <c r="BG118" i="4"/>
  <c r="BF118" i="4"/>
  <c r="T118" i="4"/>
  <c r="R118" i="4"/>
  <c r="P118" i="4"/>
  <c r="BI115" i="4"/>
  <c r="BH115" i="4"/>
  <c r="BG115" i="4"/>
  <c r="BF115" i="4"/>
  <c r="T115" i="4"/>
  <c r="R115" i="4"/>
  <c r="P115" i="4"/>
  <c r="BI114" i="4"/>
  <c r="BH114" i="4"/>
  <c r="BG114" i="4"/>
  <c r="BF114" i="4"/>
  <c r="T114" i="4"/>
  <c r="R114" i="4"/>
  <c r="P114" i="4"/>
  <c r="BI113" i="4"/>
  <c r="BH113" i="4"/>
  <c r="BG113" i="4"/>
  <c r="BF113" i="4"/>
  <c r="T113" i="4"/>
  <c r="R113" i="4"/>
  <c r="P113" i="4"/>
  <c r="BI112" i="4"/>
  <c r="BH112" i="4"/>
  <c r="BG112" i="4"/>
  <c r="BF112" i="4"/>
  <c r="T112" i="4"/>
  <c r="R112" i="4"/>
  <c r="P112" i="4"/>
  <c r="BI111" i="4"/>
  <c r="BH111" i="4"/>
  <c r="BG111" i="4"/>
  <c r="BF111" i="4"/>
  <c r="T111" i="4"/>
  <c r="R111" i="4"/>
  <c r="P111" i="4"/>
  <c r="BI108" i="4"/>
  <c r="BH108" i="4"/>
  <c r="BG108" i="4"/>
  <c r="BF108" i="4"/>
  <c r="T108" i="4"/>
  <c r="R108" i="4"/>
  <c r="P108" i="4"/>
  <c r="BI106" i="4"/>
  <c r="BH106" i="4"/>
  <c r="BG106" i="4"/>
  <c r="BF106" i="4"/>
  <c r="T106" i="4"/>
  <c r="R106" i="4"/>
  <c r="P106" i="4"/>
  <c r="BI105" i="4"/>
  <c r="BH105" i="4"/>
  <c r="BG105" i="4"/>
  <c r="BF105" i="4"/>
  <c r="T105" i="4"/>
  <c r="R105" i="4"/>
  <c r="P105" i="4"/>
  <c r="BI103" i="4"/>
  <c r="BH103" i="4"/>
  <c r="BG103" i="4"/>
  <c r="BF103" i="4"/>
  <c r="T103" i="4"/>
  <c r="R103" i="4"/>
  <c r="P103" i="4"/>
  <c r="BI102" i="4"/>
  <c r="BH102" i="4"/>
  <c r="BG102" i="4"/>
  <c r="BF102" i="4"/>
  <c r="T102" i="4"/>
  <c r="R102" i="4"/>
  <c r="P102" i="4"/>
  <c r="BI101" i="4"/>
  <c r="BH101" i="4"/>
  <c r="BG101" i="4"/>
  <c r="BF101" i="4"/>
  <c r="T101" i="4"/>
  <c r="R101" i="4"/>
  <c r="P101" i="4"/>
  <c r="BI98" i="4"/>
  <c r="BH98" i="4"/>
  <c r="BG98" i="4"/>
  <c r="BF98" i="4"/>
  <c r="T98" i="4"/>
  <c r="T97" i="4"/>
  <c r="R98" i="4"/>
  <c r="R97" i="4"/>
  <c r="P98" i="4"/>
  <c r="P97" i="4"/>
  <c r="BI95" i="4"/>
  <c r="BH95" i="4"/>
  <c r="BG95" i="4"/>
  <c r="BF95" i="4"/>
  <c r="T95" i="4"/>
  <c r="T94" i="4"/>
  <c r="R95" i="4"/>
  <c r="R94" i="4"/>
  <c r="P95" i="4"/>
  <c r="P94" i="4"/>
  <c r="J88" i="4"/>
  <c r="F88" i="4"/>
  <c r="F86" i="4"/>
  <c r="E84" i="4"/>
  <c r="J54" i="4"/>
  <c r="F54" i="4"/>
  <c r="F52" i="4"/>
  <c r="E50" i="4"/>
  <c r="J24" i="4"/>
  <c r="E24" i="4"/>
  <c r="J89" i="4" s="1"/>
  <c r="J23" i="4"/>
  <c r="J18" i="4"/>
  <c r="E18" i="4"/>
  <c r="F89" i="4" s="1"/>
  <c r="J17" i="4"/>
  <c r="J12" i="4"/>
  <c r="J86" i="4"/>
  <c r="E7" i="4"/>
  <c r="E82" i="4"/>
  <c r="J37" i="3"/>
  <c r="J36" i="3"/>
  <c r="AY56" i="1" s="1"/>
  <c r="J35" i="3"/>
  <c r="AX56" i="1" s="1"/>
  <c r="BI265" i="3"/>
  <c r="BH265" i="3"/>
  <c r="BG265" i="3"/>
  <c r="BF265" i="3"/>
  <c r="T265" i="3"/>
  <c r="R265" i="3"/>
  <c r="P265" i="3"/>
  <c r="BI262" i="3"/>
  <c r="BH262" i="3"/>
  <c r="BG262" i="3"/>
  <c r="BF262" i="3"/>
  <c r="T262" i="3"/>
  <c r="R262" i="3"/>
  <c r="P262" i="3"/>
  <c r="BI259" i="3"/>
  <c r="BH259" i="3"/>
  <c r="BG259" i="3"/>
  <c r="BF259" i="3"/>
  <c r="T259" i="3"/>
  <c r="R259" i="3"/>
  <c r="P259" i="3"/>
  <c r="BI256" i="3"/>
  <c r="BH256" i="3"/>
  <c r="BG256" i="3"/>
  <c r="BF256" i="3"/>
  <c r="T256" i="3"/>
  <c r="R256" i="3"/>
  <c r="P256" i="3"/>
  <c r="BI254" i="3"/>
  <c r="BH254" i="3"/>
  <c r="BG254" i="3"/>
  <c r="BF254" i="3"/>
  <c r="T254" i="3"/>
  <c r="R254" i="3"/>
  <c r="P254" i="3"/>
  <c r="BI253" i="3"/>
  <c r="BH253" i="3"/>
  <c r="BG253" i="3"/>
  <c r="BF253" i="3"/>
  <c r="T253" i="3"/>
  <c r="R253" i="3"/>
  <c r="P253" i="3"/>
  <c r="BI251" i="3"/>
  <c r="BH251" i="3"/>
  <c r="BG251" i="3"/>
  <c r="BF251" i="3"/>
  <c r="T251" i="3"/>
  <c r="R251" i="3"/>
  <c r="P251" i="3"/>
  <c r="BI250" i="3"/>
  <c r="BH250" i="3"/>
  <c r="BG250" i="3"/>
  <c r="BF250" i="3"/>
  <c r="T250" i="3"/>
  <c r="R250" i="3"/>
  <c r="P250" i="3"/>
  <c r="BI249" i="3"/>
  <c r="BH249" i="3"/>
  <c r="BG249" i="3"/>
  <c r="BF249" i="3"/>
  <c r="T249" i="3"/>
  <c r="R249" i="3"/>
  <c r="P249" i="3"/>
  <c r="BI248" i="3"/>
  <c r="BH248" i="3"/>
  <c r="BG248" i="3"/>
  <c r="BF248" i="3"/>
  <c r="T248" i="3"/>
  <c r="R248" i="3"/>
  <c r="P248" i="3"/>
  <c r="BI247" i="3"/>
  <c r="BH247" i="3"/>
  <c r="BG247" i="3"/>
  <c r="BF247" i="3"/>
  <c r="T247" i="3"/>
  <c r="R247" i="3"/>
  <c r="P247" i="3"/>
  <c r="BI246" i="3"/>
  <c r="BH246" i="3"/>
  <c r="BG246" i="3"/>
  <c r="BF246" i="3"/>
  <c r="T246" i="3"/>
  <c r="R246" i="3"/>
  <c r="P246" i="3"/>
  <c r="BI245" i="3"/>
  <c r="BH245" i="3"/>
  <c r="BG245" i="3"/>
  <c r="BF245" i="3"/>
  <c r="T245" i="3"/>
  <c r="R245" i="3"/>
  <c r="P245" i="3"/>
  <c r="BI244" i="3"/>
  <c r="BH244" i="3"/>
  <c r="BG244" i="3"/>
  <c r="BF244" i="3"/>
  <c r="T244" i="3"/>
  <c r="R244" i="3"/>
  <c r="P244" i="3"/>
  <c r="BI243" i="3"/>
  <c r="BH243" i="3"/>
  <c r="BG243" i="3"/>
  <c r="BF243" i="3"/>
  <c r="T243" i="3"/>
  <c r="R243" i="3"/>
  <c r="P243" i="3"/>
  <c r="BI242" i="3"/>
  <c r="BH242" i="3"/>
  <c r="BG242" i="3"/>
  <c r="BF242" i="3"/>
  <c r="T242" i="3"/>
  <c r="R242" i="3"/>
  <c r="P242" i="3"/>
  <c r="BI241" i="3"/>
  <c r="BH241" i="3"/>
  <c r="BG241" i="3"/>
  <c r="BF241" i="3"/>
  <c r="T241" i="3"/>
  <c r="R241" i="3"/>
  <c r="P241" i="3"/>
  <c r="BI240" i="3"/>
  <c r="BH240" i="3"/>
  <c r="BG240" i="3"/>
  <c r="BF240" i="3"/>
  <c r="T240" i="3"/>
  <c r="R240" i="3"/>
  <c r="P240" i="3"/>
  <c r="BI239" i="3"/>
  <c r="BH239" i="3"/>
  <c r="BG239" i="3"/>
  <c r="BF239" i="3"/>
  <c r="T239" i="3"/>
  <c r="R239" i="3"/>
  <c r="P239" i="3"/>
  <c r="BI238" i="3"/>
  <c r="BH238" i="3"/>
  <c r="BG238" i="3"/>
  <c r="BF238" i="3"/>
  <c r="T238" i="3"/>
  <c r="R238" i="3"/>
  <c r="P238" i="3"/>
  <c r="BI237" i="3"/>
  <c r="BH237" i="3"/>
  <c r="BG237" i="3"/>
  <c r="BF237" i="3"/>
  <c r="T237" i="3"/>
  <c r="R237" i="3"/>
  <c r="P237" i="3"/>
  <c r="BI236" i="3"/>
  <c r="BH236" i="3"/>
  <c r="BG236" i="3"/>
  <c r="BF236" i="3"/>
  <c r="T236" i="3"/>
  <c r="R236" i="3"/>
  <c r="P236" i="3"/>
  <c r="BI235" i="3"/>
  <c r="BH235" i="3"/>
  <c r="BG235" i="3"/>
  <c r="BF235" i="3"/>
  <c r="T235" i="3"/>
  <c r="R235" i="3"/>
  <c r="P235" i="3"/>
  <c r="BI234" i="3"/>
  <c r="BH234" i="3"/>
  <c r="BG234" i="3"/>
  <c r="BF234" i="3"/>
  <c r="T234" i="3"/>
  <c r="R234" i="3"/>
  <c r="P234" i="3"/>
  <c r="BI233" i="3"/>
  <c r="BH233" i="3"/>
  <c r="BG233" i="3"/>
  <c r="BF233" i="3"/>
  <c r="T233" i="3"/>
  <c r="R233" i="3"/>
  <c r="P233" i="3"/>
  <c r="BI232" i="3"/>
  <c r="BH232" i="3"/>
  <c r="BG232" i="3"/>
  <c r="BF232" i="3"/>
  <c r="T232" i="3"/>
  <c r="R232" i="3"/>
  <c r="P232" i="3"/>
  <c r="BI230" i="3"/>
  <c r="BH230" i="3"/>
  <c r="BG230" i="3"/>
  <c r="BF230" i="3"/>
  <c r="T230" i="3"/>
  <c r="R230" i="3"/>
  <c r="P230" i="3"/>
  <c r="BI229" i="3"/>
  <c r="BH229" i="3"/>
  <c r="BG229" i="3"/>
  <c r="BF229" i="3"/>
  <c r="T229" i="3"/>
  <c r="R229" i="3"/>
  <c r="P229" i="3"/>
  <c r="BI228" i="3"/>
  <c r="BH228" i="3"/>
  <c r="BG228" i="3"/>
  <c r="BF228" i="3"/>
  <c r="T228" i="3"/>
  <c r="R228" i="3"/>
  <c r="P228" i="3"/>
  <c r="BI227" i="3"/>
  <c r="BH227" i="3"/>
  <c r="BG227" i="3"/>
  <c r="BF227" i="3"/>
  <c r="T227" i="3"/>
  <c r="R227" i="3"/>
  <c r="P227" i="3"/>
  <c r="BI225" i="3"/>
  <c r="BH225" i="3"/>
  <c r="BG225" i="3"/>
  <c r="BF225" i="3"/>
  <c r="T225" i="3"/>
  <c r="R225" i="3"/>
  <c r="P225" i="3"/>
  <c r="BI224" i="3"/>
  <c r="BH224" i="3"/>
  <c r="BG224" i="3"/>
  <c r="BF224" i="3"/>
  <c r="T224" i="3"/>
  <c r="R224" i="3"/>
  <c r="P224" i="3"/>
  <c r="BI223" i="3"/>
  <c r="BH223" i="3"/>
  <c r="BG223" i="3"/>
  <c r="BF223" i="3"/>
  <c r="T223" i="3"/>
  <c r="R223" i="3"/>
  <c r="P223" i="3"/>
  <c r="BI222" i="3"/>
  <c r="BH222" i="3"/>
  <c r="BG222" i="3"/>
  <c r="BF222" i="3"/>
  <c r="T222" i="3"/>
  <c r="R222" i="3"/>
  <c r="P222" i="3"/>
  <c r="BI221" i="3"/>
  <c r="BH221" i="3"/>
  <c r="BG221" i="3"/>
  <c r="BF221" i="3"/>
  <c r="T221" i="3"/>
  <c r="R221" i="3"/>
  <c r="P221" i="3"/>
  <c r="BI220" i="3"/>
  <c r="BH220" i="3"/>
  <c r="BG220" i="3"/>
  <c r="BF220" i="3"/>
  <c r="T220" i="3"/>
  <c r="R220" i="3"/>
  <c r="P220" i="3"/>
  <c r="BI219" i="3"/>
  <c r="BH219" i="3"/>
  <c r="BG219" i="3"/>
  <c r="BF219" i="3"/>
  <c r="T219" i="3"/>
  <c r="R219" i="3"/>
  <c r="P219" i="3"/>
  <c r="BI218" i="3"/>
  <c r="BH218" i="3"/>
  <c r="BG218" i="3"/>
  <c r="BF218" i="3"/>
  <c r="T218" i="3"/>
  <c r="R218" i="3"/>
  <c r="P218" i="3"/>
  <c r="BI217" i="3"/>
  <c r="BH217" i="3"/>
  <c r="BG217" i="3"/>
  <c r="BF217" i="3"/>
  <c r="T217" i="3"/>
  <c r="R217" i="3"/>
  <c r="P217" i="3"/>
  <c r="BI215" i="3"/>
  <c r="BH215" i="3"/>
  <c r="BG215" i="3"/>
  <c r="BF215" i="3"/>
  <c r="T215" i="3"/>
  <c r="R215" i="3"/>
  <c r="P215" i="3"/>
  <c r="BI214" i="3"/>
  <c r="BH214" i="3"/>
  <c r="BG214" i="3"/>
  <c r="BF214" i="3"/>
  <c r="T214" i="3"/>
  <c r="R214" i="3"/>
  <c r="P214" i="3"/>
  <c r="BI213" i="3"/>
  <c r="BH213" i="3"/>
  <c r="BG213" i="3"/>
  <c r="BF213" i="3"/>
  <c r="T213" i="3"/>
  <c r="R213" i="3"/>
  <c r="P213" i="3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10" i="3"/>
  <c r="BH210" i="3"/>
  <c r="BG210" i="3"/>
  <c r="BF210" i="3"/>
  <c r="T210" i="3"/>
  <c r="R210" i="3"/>
  <c r="P210" i="3"/>
  <c r="BI208" i="3"/>
  <c r="BH208" i="3"/>
  <c r="BG208" i="3"/>
  <c r="BF208" i="3"/>
  <c r="T208" i="3"/>
  <c r="R208" i="3"/>
  <c r="P208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4" i="3"/>
  <c r="BH184" i="3"/>
  <c r="BG184" i="3"/>
  <c r="BF184" i="3"/>
  <c r="T184" i="3"/>
  <c r="R184" i="3"/>
  <c r="P184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T154" i="3"/>
  <c r="R155" i="3"/>
  <c r="R154" i="3"/>
  <c r="P155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1" i="3"/>
  <c r="BH141" i="3"/>
  <c r="BG141" i="3"/>
  <c r="BF141" i="3"/>
  <c r="T141" i="3"/>
  <c r="R141" i="3"/>
  <c r="P141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T134" i="3" s="1"/>
  <c r="R135" i="3"/>
  <c r="R134" i="3" s="1"/>
  <c r="P135" i="3"/>
  <c r="P134" i="3" s="1"/>
  <c r="BI133" i="3"/>
  <c r="BH133" i="3"/>
  <c r="BG133" i="3"/>
  <c r="BF133" i="3"/>
  <c r="T133" i="3"/>
  <c r="R133" i="3"/>
  <c r="P133" i="3"/>
  <c r="BI130" i="3"/>
  <c r="BH130" i="3"/>
  <c r="BG130" i="3"/>
  <c r="BF130" i="3"/>
  <c r="T130" i="3"/>
  <c r="R130" i="3"/>
  <c r="P130" i="3"/>
  <c r="BI126" i="3"/>
  <c r="BH126" i="3"/>
  <c r="BG126" i="3"/>
  <c r="BF126" i="3"/>
  <c r="T126" i="3"/>
  <c r="R126" i="3"/>
  <c r="P126" i="3"/>
  <c r="BI123" i="3"/>
  <c r="BH123" i="3"/>
  <c r="BG123" i="3"/>
  <c r="BF123" i="3"/>
  <c r="T123" i="3"/>
  <c r="R123" i="3"/>
  <c r="P123" i="3"/>
  <c r="BI120" i="3"/>
  <c r="BH120" i="3"/>
  <c r="BG120" i="3"/>
  <c r="BF120" i="3"/>
  <c r="T120" i="3"/>
  <c r="R120" i="3"/>
  <c r="P120" i="3"/>
  <c r="BI117" i="3"/>
  <c r="BH117" i="3"/>
  <c r="BG117" i="3"/>
  <c r="BF117" i="3"/>
  <c r="T117" i="3"/>
  <c r="T116" i="3"/>
  <c r="R117" i="3"/>
  <c r="R116" i="3"/>
  <c r="P117" i="3"/>
  <c r="P116" i="3"/>
  <c r="BI115" i="3"/>
  <c r="BH115" i="3"/>
  <c r="BG115" i="3"/>
  <c r="BF115" i="3"/>
  <c r="T115" i="3"/>
  <c r="R115" i="3"/>
  <c r="P115" i="3"/>
  <c r="BI113" i="3"/>
  <c r="BH113" i="3"/>
  <c r="BG113" i="3"/>
  <c r="BF113" i="3"/>
  <c r="T113" i="3"/>
  <c r="R113" i="3"/>
  <c r="P113" i="3"/>
  <c r="BI111" i="3"/>
  <c r="BH111" i="3"/>
  <c r="BG111" i="3"/>
  <c r="BF111" i="3"/>
  <c r="T111" i="3"/>
  <c r="R111" i="3"/>
  <c r="P111" i="3"/>
  <c r="BI109" i="3"/>
  <c r="BH109" i="3"/>
  <c r="BG109" i="3"/>
  <c r="BF109" i="3"/>
  <c r="T109" i="3"/>
  <c r="R109" i="3"/>
  <c r="P109" i="3"/>
  <c r="BI107" i="3"/>
  <c r="BH107" i="3"/>
  <c r="BG107" i="3"/>
  <c r="BF107" i="3"/>
  <c r="T107" i="3"/>
  <c r="R107" i="3"/>
  <c r="P107" i="3"/>
  <c r="BI105" i="3"/>
  <c r="BH105" i="3"/>
  <c r="BG105" i="3"/>
  <c r="BF105" i="3"/>
  <c r="T105" i="3"/>
  <c r="R105" i="3"/>
  <c r="P105" i="3"/>
  <c r="BI103" i="3"/>
  <c r="BH103" i="3"/>
  <c r="BG103" i="3"/>
  <c r="BF103" i="3"/>
  <c r="T103" i="3"/>
  <c r="R103" i="3"/>
  <c r="P103" i="3"/>
  <c r="BI102" i="3"/>
  <c r="BH102" i="3"/>
  <c r="BG102" i="3"/>
  <c r="BF102" i="3"/>
  <c r="T102" i="3"/>
  <c r="R102" i="3"/>
  <c r="P102" i="3"/>
  <c r="BI101" i="3"/>
  <c r="BH101" i="3"/>
  <c r="BG101" i="3"/>
  <c r="BF101" i="3"/>
  <c r="T101" i="3"/>
  <c r="R101" i="3"/>
  <c r="P101" i="3"/>
  <c r="BI99" i="3"/>
  <c r="BH99" i="3"/>
  <c r="BG99" i="3"/>
  <c r="BF99" i="3"/>
  <c r="T99" i="3"/>
  <c r="R99" i="3"/>
  <c r="P99" i="3"/>
  <c r="J92" i="3"/>
  <c r="F92" i="3"/>
  <c r="F90" i="3"/>
  <c r="E88" i="3"/>
  <c r="J54" i="3"/>
  <c r="F54" i="3"/>
  <c r="F52" i="3"/>
  <c r="E50" i="3"/>
  <c r="J24" i="3"/>
  <c r="E24" i="3"/>
  <c r="J93" i="3" s="1"/>
  <c r="J23" i="3"/>
  <c r="J18" i="3"/>
  <c r="E18" i="3"/>
  <c r="F55" i="3" s="1"/>
  <c r="J17" i="3"/>
  <c r="J12" i="3"/>
  <c r="J90" i="3"/>
  <c r="E7" i="3"/>
  <c r="E86" i="3"/>
  <c r="J37" i="2"/>
  <c r="J36" i="2"/>
  <c r="AY55" i="1" s="1"/>
  <c r="J35" i="2"/>
  <c r="AX55" i="1" s="1"/>
  <c r="BI944" i="2"/>
  <c r="BH944" i="2"/>
  <c r="BG944" i="2"/>
  <c r="BF944" i="2"/>
  <c r="T944" i="2"/>
  <c r="R944" i="2"/>
  <c r="P944" i="2"/>
  <c r="BI891" i="2"/>
  <c r="BH891" i="2"/>
  <c r="BG891" i="2"/>
  <c r="BF891" i="2"/>
  <c r="T891" i="2"/>
  <c r="R891" i="2"/>
  <c r="P891" i="2"/>
  <c r="BI890" i="2"/>
  <c r="BH890" i="2"/>
  <c r="BG890" i="2"/>
  <c r="BF890" i="2"/>
  <c r="T890" i="2"/>
  <c r="R890" i="2"/>
  <c r="P890" i="2"/>
  <c r="BI889" i="2"/>
  <c r="BH889" i="2"/>
  <c r="BG889" i="2"/>
  <c r="BF889" i="2"/>
  <c r="T889" i="2"/>
  <c r="R889" i="2"/>
  <c r="P889" i="2"/>
  <c r="BI886" i="2"/>
  <c r="BH886" i="2"/>
  <c r="BG886" i="2"/>
  <c r="BF886" i="2"/>
  <c r="T886" i="2"/>
  <c r="R886" i="2"/>
  <c r="P886" i="2"/>
  <c r="BI885" i="2"/>
  <c r="BH885" i="2"/>
  <c r="BG885" i="2"/>
  <c r="BF885" i="2"/>
  <c r="T885" i="2"/>
  <c r="R885" i="2"/>
  <c r="P885" i="2"/>
  <c r="BI883" i="2"/>
  <c r="BH883" i="2"/>
  <c r="BG883" i="2"/>
  <c r="BF883" i="2"/>
  <c r="T883" i="2"/>
  <c r="R883" i="2"/>
  <c r="P883" i="2"/>
  <c r="BI882" i="2"/>
  <c r="BH882" i="2"/>
  <c r="BG882" i="2"/>
  <c r="BF882" i="2"/>
  <c r="T882" i="2"/>
  <c r="R882" i="2"/>
  <c r="P882" i="2"/>
  <c r="BI881" i="2"/>
  <c r="BH881" i="2"/>
  <c r="BG881" i="2"/>
  <c r="BF881" i="2"/>
  <c r="T881" i="2"/>
  <c r="R881" i="2"/>
  <c r="P881" i="2"/>
  <c r="BI879" i="2"/>
  <c r="BH879" i="2"/>
  <c r="BG879" i="2"/>
  <c r="BF879" i="2"/>
  <c r="T879" i="2"/>
  <c r="R879" i="2"/>
  <c r="P879" i="2"/>
  <c r="BI873" i="2"/>
  <c r="BH873" i="2"/>
  <c r="BG873" i="2"/>
  <c r="BF873" i="2"/>
  <c r="T873" i="2"/>
  <c r="R873" i="2"/>
  <c r="P873" i="2"/>
  <c r="BI871" i="2"/>
  <c r="BH871" i="2"/>
  <c r="BG871" i="2"/>
  <c r="BF871" i="2"/>
  <c r="T871" i="2"/>
  <c r="R871" i="2"/>
  <c r="P871" i="2"/>
  <c r="BI867" i="2"/>
  <c r="BH867" i="2"/>
  <c r="BG867" i="2"/>
  <c r="BF867" i="2"/>
  <c r="T867" i="2"/>
  <c r="R867" i="2"/>
  <c r="P867" i="2"/>
  <c r="BI866" i="2"/>
  <c r="BH866" i="2"/>
  <c r="BG866" i="2"/>
  <c r="BF866" i="2"/>
  <c r="T866" i="2"/>
  <c r="R866" i="2"/>
  <c r="P866" i="2"/>
  <c r="BI865" i="2"/>
  <c r="BH865" i="2"/>
  <c r="BG865" i="2"/>
  <c r="BF865" i="2"/>
  <c r="T865" i="2"/>
  <c r="R865" i="2"/>
  <c r="P865" i="2"/>
  <c r="BI864" i="2"/>
  <c r="BH864" i="2"/>
  <c r="BG864" i="2"/>
  <c r="BF864" i="2"/>
  <c r="T864" i="2"/>
  <c r="R864" i="2"/>
  <c r="P864" i="2"/>
  <c r="BI852" i="2"/>
  <c r="BH852" i="2"/>
  <c r="BG852" i="2"/>
  <c r="BF852" i="2"/>
  <c r="T852" i="2"/>
  <c r="R852" i="2"/>
  <c r="P852" i="2"/>
  <c r="BI847" i="2"/>
  <c r="BH847" i="2"/>
  <c r="BG847" i="2"/>
  <c r="BF847" i="2"/>
  <c r="T847" i="2"/>
  <c r="R847" i="2"/>
  <c r="P847" i="2"/>
  <c r="BI845" i="2"/>
  <c r="BH845" i="2"/>
  <c r="BG845" i="2"/>
  <c r="BF845" i="2"/>
  <c r="T845" i="2"/>
  <c r="R845" i="2"/>
  <c r="P845" i="2"/>
  <c r="BI836" i="2"/>
  <c r="BH836" i="2"/>
  <c r="BG836" i="2"/>
  <c r="BF836" i="2"/>
  <c r="T836" i="2"/>
  <c r="R836" i="2"/>
  <c r="P836" i="2"/>
  <c r="BI828" i="2"/>
  <c r="BH828" i="2"/>
  <c r="BG828" i="2"/>
  <c r="BF828" i="2"/>
  <c r="T828" i="2"/>
  <c r="R828" i="2"/>
  <c r="P828" i="2"/>
  <c r="BI827" i="2"/>
  <c r="BH827" i="2"/>
  <c r="BG827" i="2"/>
  <c r="BF827" i="2"/>
  <c r="T827" i="2"/>
  <c r="R827" i="2"/>
  <c r="P827" i="2"/>
  <c r="BI826" i="2"/>
  <c r="BH826" i="2"/>
  <c r="BG826" i="2"/>
  <c r="BF826" i="2"/>
  <c r="T826" i="2"/>
  <c r="R826" i="2"/>
  <c r="P826" i="2"/>
  <c r="BI825" i="2"/>
  <c r="BH825" i="2"/>
  <c r="BG825" i="2"/>
  <c r="BF825" i="2"/>
  <c r="T825" i="2"/>
  <c r="R825" i="2"/>
  <c r="P825" i="2"/>
  <c r="BI823" i="2"/>
  <c r="BH823" i="2"/>
  <c r="BG823" i="2"/>
  <c r="BF823" i="2"/>
  <c r="T823" i="2"/>
  <c r="R823" i="2"/>
  <c r="P823" i="2"/>
  <c r="BI821" i="2"/>
  <c r="BH821" i="2"/>
  <c r="BG821" i="2"/>
  <c r="BF821" i="2"/>
  <c r="T821" i="2"/>
  <c r="R821" i="2"/>
  <c r="P821" i="2"/>
  <c r="BI819" i="2"/>
  <c r="BH819" i="2"/>
  <c r="BG819" i="2"/>
  <c r="BF819" i="2"/>
  <c r="T819" i="2"/>
  <c r="R819" i="2"/>
  <c r="P819" i="2"/>
  <c r="BI808" i="2"/>
  <c r="BH808" i="2"/>
  <c r="BG808" i="2"/>
  <c r="BF808" i="2"/>
  <c r="T808" i="2"/>
  <c r="R808" i="2"/>
  <c r="P808" i="2"/>
  <c r="BI805" i="2"/>
  <c r="BH805" i="2"/>
  <c r="BG805" i="2"/>
  <c r="BF805" i="2"/>
  <c r="T805" i="2"/>
  <c r="R805" i="2"/>
  <c r="P805" i="2"/>
  <c r="BI789" i="2"/>
  <c r="BH789" i="2"/>
  <c r="BG789" i="2"/>
  <c r="BF789" i="2"/>
  <c r="T789" i="2"/>
  <c r="R789" i="2"/>
  <c r="P789" i="2"/>
  <c r="BI787" i="2"/>
  <c r="BH787" i="2"/>
  <c r="BG787" i="2"/>
  <c r="BF787" i="2"/>
  <c r="T787" i="2"/>
  <c r="R787" i="2"/>
  <c r="P787" i="2"/>
  <c r="BI786" i="2"/>
  <c r="BH786" i="2"/>
  <c r="BG786" i="2"/>
  <c r="BF786" i="2"/>
  <c r="T786" i="2"/>
  <c r="R786" i="2"/>
  <c r="P786" i="2"/>
  <c r="BI785" i="2"/>
  <c r="BH785" i="2"/>
  <c r="BG785" i="2"/>
  <c r="BF785" i="2"/>
  <c r="T785" i="2"/>
  <c r="R785" i="2"/>
  <c r="P785" i="2"/>
  <c r="BI784" i="2"/>
  <c r="BH784" i="2"/>
  <c r="BG784" i="2"/>
  <c r="BF784" i="2"/>
  <c r="T784" i="2"/>
  <c r="R784" i="2"/>
  <c r="P784" i="2"/>
  <c r="BI783" i="2"/>
  <c r="BH783" i="2"/>
  <c r="BG783" i="2"/>
  <c r="BF783" i="2"/>
  <c r="T783" i="2"/>
  <c r="R783" i="2"/>
  <c r="P783" i="2"/>
  <c r="BI781" i="2"/>
  <c r="BH781" i="2"/>
  <c r="BG781" i="2"/>
  <c r="BF781" i="2"/>
  <c r="T781" i="2"/>
  <c r="R781" i="2"/>
  <c r="P781" i="2"/>
  <c r="BI779" i="2"/>
  <c r="BH779" i="2"/>
  <c r="BG779" i="2"/>
  <c r="BF779" i="2"/>
  <c r="T779" i="2"/>
  <c r="R779" i="2"/>
  <c r="P779" i="2"/>
  <c r="BI778" i="2"/>
  <c r="BH778" i="2"/>
  <c r="BG778" i="2"/>
  <c r="BF778" i="2"/>
  <c r="T778" i="2"/>
  <c r="R778" i="2"/>
  <c r="P778" i="2"/>
  <c r="BI775" i="2"/>
  <c r="BH775" i="2"/>
  <c r="BG775" i="2"/>
  <c r="BF775" i="2"/>
  <c r="T775" i="2"/>
  <c r="R775" i="2"/>
  <c r="P775" i="2"/>
  <c r="BI770" i="2"/>
  <c r="BH770" i="2"/>
  <c r="BG770" i="2"/>
  <c r="BF770" i="2"/>
  <c r="T770" i="2"/>
  <c r="R770" i="2"/>
  <c r="P770" i="2"/>
  <c r="BI769" i="2"/>
  <c r="BH769" i="2"/>
  <c r="BG769" i="2"/>
  <c r="BF769" i="2"/>
  <c r="T769" i="2"/>
  <c r="R769" i="2"/>
  <c r="P769" i="2"/>
  <c r="BI768" i="2"/>
  <c r="BH768" i="2"/>
  <c r="BG768" i="2"/>
  <c r="BF768" i="2"/>
  <c r="T768" i="2"/>
  <c r="R768" i="2"/>
  <c r="P768" i="2"/>
  <c r="BI767" i="2"/>
  <c r="BH767" i="2"/>
  <c r="BG767" i="2"/>
  <c r="BF767" i="2"/>
  <c r="T767" i="2"/>
  <c r="R767" i="2"/>
  <c r="P767" i="2"/>
  <c r="BI765" i="2"/>
  <c r="BH765" i="2"/>
  <c r="BG765" i="2"/>
  <c r="BF765" i="2"/>
  <c r="T765" i="2"/>
  <c r="R765" i="2"/>
  <c r="P765" i="2"/>
  <c r="BI760" i="2"/>
  <c r="BH760" i="2"/>
  <c r="BG760" i="2"/>
  <c r="BF760" i="2"/>
  <c r="T760" i="2"/>
  <c r="R760" i="2"/>
  <c r="P760" i="2"/>
  <c r="BI755" i="2"/>
  <c r="BH755" i="2"/>
  <c r="BG755" i="2"/>
  <c r="BF755" i="2"/>
  <c r="T755" i="2"/>
  <c r="R755" i="2"/>
  <c r="P755" i="2"/>
  <c r="BI754" i="2"/>
  <c r="BH754" i="2"/>
  <c r="BG754" i="2"/>
  <c r="BF754" i="2"/>
  <c r="T754" i="2"/>
  <c r="R754" i="2"/>
  <c r="P754" i="2"/>
  <c r="BI752" i="2"/>
  <c r="BH752" i="2"/>
  <c r="BG752" i="2"/>
  <c r="BF752" i="2"/>
  <c r="T752" i="2"/>
  <c r="R752" i="2"/>
  <c r="P752" i="2"/>
  <c r="BI750" i="2"/>
  <c r="BH750" i="2"/>
  <c r="BG750" i="2"/>
  <c r="BF750" i="2"/>
  <c r="T750" i="2"/>
  <c r="R750" i="2"/>
  <c r="P750" i="2"/>
  <c r="BI749" i="2"/>
  <c r="BH749" i="2"/>
  <c r="BG749" i="2"/>
  <c r="BF749" i="2"/>
  <c r="T749" i="2"/>
  <c r="R749" i="2"/>
  <c r="P749" i="2"/>
  <c r="BI746" i="2"/>
  <c r="BH746" i="2"/>
  <c r="BG746" i="2"/>
  <c r="BF746" i="2"/>
  <c r="T746" i="2"/>
  <c r="R746" i="2"/>
  <c r="P746" i="2"/>
  <c r="BI744" i="2"/>
  <c r="BH744" i="2"/>
  <c r="BG744" i="2"/>
  <c r="BF744" i="2"/>
  <c r="T744" i="2"/>
  <c r="R744" i="2"/>
  <c r="P744" i="2"/>
  <c r="BI743" i="2"/>
  <c r="BH743" i="2"/>
  <c r="BG743" i="2"/>
  <c r="BF743" i="2"/>
  <c r="T743" i="2"/>
  <c r="R743" i="2"/>
  <c r="P743" i="2"/>
  <c r="BI740" i="2"/>
  <c r="BH740" i="2"/>
  <c r="BG740" i="2"/>
  <c r="BF740" i="2"/>
  <c r="T740" i="2"/>
  <c r="R740" i="2"/>
  <c r="P740" i="2"/>
  <c r="BI738" i="2"/>
  <c r="BH738" i="2"/>
  <c r="BG738" i="2"/>
  <c r="BF738" i="2"/>
  <c r="T738" i="2"/>
  <c r="R738" i="2"/>
  <c r="P738" i="2"/>
  <c r="BI736" i="2"/>
  <c r="BH736" i="2"/>
  <c r="BG736" i="2"/>
  <c r="BF736" i="2"/>
  <c r="T736" i="2"/>
  <c r="R736" i="2"/>
  <c r="P736" i="2"/>
  <c r="BI734" i="2"/>
  <c r="BH734" i="2"/>
  <c r="BG734" i="2"/>
  <c r="BF734" i="2"/>
  <c r="T734" i="2"/>
  <c r="R734" i="2"/>
  <c r="P734" i="2"/>
  <c r="BI723" i="2"/>
  <c r="BH723" i="2"/>
  <c r="BG723" i="2"/>
  <c r="BF723" i="2"/>
  <c r="T723" i="2"/>
  <c r="R723" i="2"/>
  <c r="P723" i="2"/>
  <c r="BI718" i="2"/>
  <c r="BH718" i="2"/>
  <c r="BG718" i="2"/>
  <c r="BF718" i="2"/>
  <c r="T718" i="2"/>
  <c r="R718" i="2"/>
  <c r="P718" i="2"/>
  <c r="BI716" i="2"/>
  <c r="BH716" i="2"/>
  <c r="BG716" i="2"/>
  <c r="BF716" i="2"/>
  <c r="T716" i="2"/>
  <c r="R716" i="2"/>
  <c r="P716" i="2"/>
  <c r="BI709" i="2"/>
  <c r="BH709" i="2"/>
  <c r="BG709" i="2"/>
  <c r="BF709" i="2"/>
  <c r="T709" i="2"/>
  <c r="R709" i="2"/>
  <c r="P709" i="2"/>
  <c r="BI707" i="2"/>
  <c r="BH707" i="2"/>
  <c r="BG707" i="2"/>
  <c r="BF707" i="2"/>
  <c r="T707" i="2"/>
  <c r="R707" i="2"/>
  <c r="P707" i="2"/>
  <c r="BI706" i="2"/>
  <c r="BH706" i="2"/>
  <c r="BG706" i="2"/>
  <c r="BF706" i="2"/>
  <c r="T706" i="2"/>
  <c r="R706" i="2"/>
  <c r="P706" i="2"/>
  <c r="BI705" i="2"/>
  <c r="BH705" i="2"/>
  <c r="BG705" i="2"/>
  <c r="BF705" i="2"/>
  <c r="T705" i="2"/>
  <c r="R705" i="2"/>
  <c r="P705" i="2"/>
  <c r="BI704" i="2"/>
  <c r="BH704" i="2"/>
  <c r="BG704" i="2"/>
  <c r="BF704" i="2"/>
  <c r="T704" i="2"/>
  <c r="R704" i="2"/>
  <c r="P704" i="2"/>
  <c r="BI702" i="2"/>
  <c r="BH702" i="2"/>
  <c r="BG702" i="2"/>
  <c r="BF702" i="2"/>
  <c r="T702" i="2"/>
  <c r="R702" i="2"/>
  <c r="P702" i="2"/>
  <c r="BI700" i="2"/>
  <c r="BH700" i="2"/>
  <c r="BG700" i="2"/>
  <c r="BF700" i="2"/>
  <c r="T700" i="2"/>
  <c r="R700" i="2"/>
  <c r="P700" i="2"/>
  <c r="BI699" i="2"/>
  <c r="BH699" i="2"/>
  <c r="BG699" i="2"/>
  <c r="BF699" i="2"/>
  <c r="T699" i="2"/>
  <c r="R699" i="2"/>
  <c r="P699" i="2"/>
  <c r="BI698" i="2"/>
  <c r="BH698" i="2"/>
  <c r="BG698" i="2"/>
  <c r="BF698" i="2"/>
  <c r="T698" i="2"/>
  <c r="R698" i="2"/>
  <c r="P698" i="2"/>
  <c r="BI697" i="2"/>
  <c r="BH697" i="2"/>
  <c r="BG697" i="2"/>
  <c r="BF697" i="2"/>
  <c r="T697" i="2"/>
  <c r="R697" i="2"/>
  <c r="P697" i="2"/>
  <c r="BI696" i="2"/>
  <c r="BH696" i="2"/>
  <c r="BG696" i="2"/>
  <c r="BF696" i="2"/>
  <c r="T696" i="2"/>
  <c r="R696" i="2"/>
  <c r="P696" i="2"/>
  <c r="BI694" i="2"/>
  <c r="BH694" i="2"/>
  <c r="BG694" i="2"/>
  <c r="BF694" i="2"/>
  <c r="T694" i="2"/>
  <c r="R694" i="2"/>
  <c r="P694" i="2"/>
  <c r="BI693" i="2"/>
  <c r="BH693" i="2"/>
  <c r="BG693" i="2"/>
  <c r="BF693" i="2"/>
  <c r="T693" i="2"/>
  <c r="R693" i="2"/>
  <c r="P693" i="2"/>
  <c r="BI692" i="2"/>
  <c r="BH692" i="2"/>
  <c r="BG692" i="2"/>
  <c r="BF692" i="2"/>
  <c r="T692" i="2"/>
  <c r="R692" i="2"/>
  <c r="P692" i="2"/>
  <c r="BI690" i="2"/>
  <c r="BH690" i="2"/>
  <c r="BG690" i="2"/>
  <c r="BF690" i="2"/>
  <c r="T690" i="2"/>
  <c r="R690" i="2"/>
  <c r="P690" i="2"/>
  <c r="BI689" i="2"/>
  <c r="BH689" i="2"/>
  <c r="BG689" i="2"/>
  <c r="BF689" i="2"/>
  <c r="T689" i="2"/>
  <c r="R689" i="2"/>
  <c r="P689" i="2"/>
  <c r="BI688" i="2"/>
  <c r="BH688" i="2"/>
  <c r="BG688" i="2"/>
  <c r="BF688" i="2"/>
  <c r="T688" i="2"/>
  <c r="R688" i="2"/>
  <c r="P688" i="2"/>
  <c r="BI687" i="2"/>
  <c r="BH687" i="2"/>
  <c r="BG687" i="2"/>
  <c r="BF687" i="2"/>
  <c r="T687" i="2"/>
  <c r="R687" i="2"/>
  <c r="P687" i="2"/>
  <c r="BI686" i="2"/>
  <c r="BH686" i="2"/>
  <c r="BG686" i="2"/>
  <c r="BF686" i="2"/>
  <c r="T686" i="2"/>
  <c r="R686" i="2"/>
  <c r="P686" i="2"/>
  <c r="BI685" i="2"/>
  <c r="BH685" i="2"/>
  <c r="BG685" i="2"/>
  <c r="BF685" i="2"/>
  <c r="T685" i="2"/>
  <c r="R685" i="2"/>
  <c r="P685" i="2"/>
  <c r="BI684" i="2"/>
  <c r="BH684" i="2"/>
  <c r="BG684" i="2"/>
  <c r="BF684" i="2"/>
  <c r="T684" i="2"/>
  <c r="R684" i="2"/>
  <c r="P684" i="2"/>
  <c r="BI683" i="2"/>
  <c r="BH683" i="2"/>
  <c r="BG683" i="2"/>
  <c r="BF683" i="2"/>
  <c r="T683" i="2"/>
  <c r="R683" i="2"/>
  <c r="P683" i="2"/>
  <c r="BI682" i="2"/>
  <c r="BH682" i="2"/>
  <c r="BG682" i="2"/>
  <c r="BF682" i="2"/>
  <c r="T682" i="2"/>
  <c r="R682" i="2"/>
  <c r="P682" i="2"/>
  <c r="BI681" i="2"/>
  <c r="BH681" i="2"/>
  <c r="BG681" i="2"/>
  <c r="BF681" i="2"/>
  <c r="T681" i="2"/>
  <c r="R681" i="2"/>
  <c r="P681" i="2"/>
  <c r="BI680" i="2"/>
  <c r="BH680" i="2"/>
  <c r="BG680" i="2"/>
  <c r="BF680" i="2"/>
  <c r="T680" i="2"/>
  <c r="R680" i="2"/>
  <c r="P680" i="2"/>
  <c r="BI679" i="2"/>
  <c r="BH679" i="2"/>
  <c r="BG679" i="2"/>
  <c r="BF679" i="2"/>
  <c r="T679" i="2"/>
  <c r="R679" i="2"/>
  <c r="P679" i="2"/>
  <c r="BI677" i="2"/>
  <c r="BH677" i="2"/>
  <c r="BG677" i="2"/>
  <c r="BF677" i="2"/>
  <c r="T677" i="2"/>
  <c r="R677" i="2"/>
  <c r="P677" i="2"/>
  <c r="BI675" i="2"/>
  <c r="BH675" i="2"/>
  <c r="BG675" i="2"/>
  <c r="BF675" i="2"/>
  <c r="T675" i="2"/>
  <c r="R675" i="2"/>
  <c r="P675" i="2"/>
  <c r="BI673" i="2"/>
  <c r="BH673" i="2"/>
  <c r="BG673" i="2"/>
  <c r="BF673" i="2"/>
  <c r="T673" i="2"/>
  <c r="R673" i="2"/>
  <c r="P673" i="2"/>
  <c r="BI671" i="2"/>
  <c r="BH671" i="2"/>
  <c r="BG671" i="2"/>
  <c r="BF671" i="2"/>
  <c r="T671" i="2"/>
  <c r="R671" i="2"/>
  <c r="P671" i="2"/>
  <c r="BI670" i="2"/>
  <c r="BH670" i="2"/>
  <c r="BG670" i="2"/>
  <c r="BF670" i="2"/>
  <c r="T670" i="2"/>
  <c r="R670" i="2"/>
  <c r="P670" i="2"/>
  <c r="BI666" i="2"/>
  <c r="BH666" i="2"/>
  <c r="BG666" i="2"/>
  <c r="BF666" i="2"/>
  <c r="T666" i="2"/>
  <c r="R666" i="2"/>
  <c r="P666" i="2"/>
  <c r="BI664" i="2"/>
  <c r="BH664" i="2"/>
  <c r="BG664" i="2"/>
  <c r="BF664" i="2"/>
  <c r="T664" i="2"/>
  <c r="R664" i="2"/>
  <c r="P664" i="2"/>
  <c r="BI663" i="2"/>
  <c r="BH663" i="2"/>
  <c r="BG663" i="2"/>
  <c r="BF663" i="2"/>
  <c r="T663" i="2"/>
  <c r="R663" i="2"/>
  <c r="P663" i="2"/>
  <c r="BI661" i="2"/>
  <c r="BH661" i="2"/>
  <c r="BG661" i="2"/>
  <c r="BF661" i="2"/>
  <c r="T661" i="2"/>
  <c r="R661" i="2"/>
  <c r="P661" i="2"/>
  <c r="BI659" i="2"/>
  <c r="BH659" i="2"/>
  <c r="BG659" i="2"/>
  <c r="BF659" i="2"/>
  <c r="T659" i="2"/>
  <c r="R659" i="2"/>
  <c r="P659" i="2"/>
  <c r="BI655" i="2"/>
  <c r="BH655" i="2"/>
  <c r="BG655" i="2"/>
  <c r="BF655" i="2"/>
  <c r="T655" i="2"/>
  <c r="R655" i="2"/>
  <c r="P655" i="2"/>
  <c r="BI653" i="2"/>
  <c r="BH653" i="2"/>
  <c r="BG653" i="2"/>
  <c r="BF653" i="2"/>
  <c r="T653" i="2"/>
  <c r="R653" i="2"/>
  <c r="P653" i="2"/>
  <c r="BI651" i="2"/>
  <c r="BH651" i="2"/>
  <c r="BG651" i="2"/>
  <c r="BF651" i="2"/>
  <c r="T651" i="2"/>
  <c r="R651" i="2"/>
  <c r="P651" i="2"/>
  <c r="BI650" i="2"/>
  <c r="BH650" i="2"/>
  <c r="BG650" i="2"/>
  <c r="BF650" i="2"/>
  <c r="T650" i="2"/>
  <c r="R650" i="2"/>
  <c r="P650" i="2"/>
  <c r="BI648" i="2"/>
  <c r="BH648" i="2"/>
  <c r="BG648" i="2"/>
  <c r="BF648" i="2"/>
  <c r="T648" i="2"/>
  <c r="R648" i="2"/>
  <c r="P648" i="2"/>
  <c r="BI646" i="2"/>
  <c r="BH646" i="2"/>
  <c r="BG646" i="2"/>
  <c r="BF646" i="2"/>
  <c r="T646" i="2"/>
  <c r="R646" i="2"/>
  <c r="P646" i="2"/>
  <c r="BI642" i="2"/>
  <c r="BH642" i="2"/>
  <c r="BG642" i="2"/>
  <c r="BF642" i="2"/>
  <c r="T642" i="2"/>
  <c r="R642" i="2"/>
  <c r="P642" i="2"/>
  <c r="BI640" i="2"/>
  <c r="BH640" i="2"/>
  <c r="BG640" i="2"/>
  <c r="BF640" i="2"/>
  <c r="T640" i="2"/>
  <c r="R640" i="2"/>
  <c r="P640" i="2"/>
  <c r="BI637" i="2"/>
  <c r="BH637" i="2"/>
  <c r="BG637" i="2"/>
  <c r="BF637" i="2"/>
  <c r="T637" i="2"/>
  <c r="R637" i="2"/>
  <c r="P637" i="2"/>
  <c r="BI630" i="2"/>
  <c r="BH630" i="2"/>
  <c r="BG630" i="2"/>
  <c r="BF630" i="2"/>
  <c r="T630" i="2"/>
  <c r="R630" i="2"/>
  <c r="P630" i="2"/>
  <c r="BI628" i="2"/>
  <c r="BH628" i="2"/>
  <c r="BG628" i="2"/>
  <c r="BF628" i="2"/>
  <c r="T628" i="2"/>
  <c r="R628" i="2"/>
  <c r="P628" i="2"/>
  <c r="BI627" i="2"/>
  <c r="BH627" i="2"/>
  <c r="BG627" i="2"/>
  <c r="BF627" i="2"/>
  <c r="T627" i="2"/>
  <c r="R627" i="2"/>
  <c r="P627" i="2"/>
  <c r="BI625" i="2"/>
  <c r="BH625" i="2"/>
  <c r="BG625" i="2"/>
  <c r="BF625" i="2"/>
  <c r="T625" i="2"/>
  <c r="R625" i="2"/>
  <c r="P625" i="2"/>
  <c r="BI624" i="2"/>
  <c r="BH624" i="2"/>
  <c r="BG624" i="2"/>
  <c r="BF624" i="2"/>
  <c r="T624" i="2"/>
  <c r="R624" i="2"/>
  <c r="P624" i="2"/>
  <c r="BI623" i="2"/>
  <c r="BH623" i="2"/>
  <c r="BG623" i="2"/>
  <c r="BF623" i="2"/>
  <c r="T623" i="2"/>
  <c r="R623" i="2"/>
  <c r="P623" i="2"/>
  <c r="BI620" i="2"/>
  <c r="BH620" i="2"/>
  <c r="BG620" i="2"/>
  <c r="BF620" i="2"/>
  <c r="T620" i="2"/>
  <c r="R620" i="2"/>
  <c r="P620" i="2"/>
  <c r="BI615" i="2"/>
  <c r="BH615" i="2"/>
  <c r="BG615" i="2"/>
  <c r="BF615" i="2"/>
  <c r="T615" i="2"/>
  <c r="R615" i="2"/>
  <c r="P615" i="2"/>
  <c r="BI613" i="2"/>
  <c r="BH613" i="2"/>
  <c r="BG613" i="2"/>
  <c r="BF613" i="2"/>
  <c r="T613" i="2"/>
  <c r="R613" i="2"/>
  <c r="P613" i="2"/>
  <c r="BI604" i="2"/>
  <c r="BH604" i="2"/>
  <c r="BG604" i="2"/>
  <c r="BF604" i="2"/>
  <c r="T604" i="2"/>
  <c r="R604" i="2"/>
  <c r="P604" i="2"/>
  <c r="BI600" i="2"/>
  <c r="BH600" i="2"/>
  <c r="BG600" i="2"/>
  <c r="BF600" i="2"/>
  <c r="T600" i="2"/>
  <c r="R600" i="2"/>
  <c r="P600" i="2"/>
  <c r="BI597" i="2"/>
  <c r="BH597" i="2"/>
  <c r="BG597" i="2"/>
  <c r="BF597" i="2"/>
  <c r="T597" i="2"/>
  <c r="T596" i="2" s="1"/>
  <c r="R597" i="2"/>
  <c r="R596" i="2" s="1"/>
  <c r="P597" i="2"/>
  <c r="P596" i="2" s="1"/>
  <c r="BI595" i="2"/>
  <c r="BH595" i="2"/>
  <c r="BG595" i="2"/>
  <c r="BF595" i="2"/>
  <c r="T595" i="2"/>
  <c r="R595" i="2"/>
  <c r="P595" i="2"/>
  <c r="BI594" i="2"/>
  <c r="BH594" i="2"/>
  <c r="BG594" i="2"/>
  <c r="BF594" i="2"/>
  <c r="T594" i="2"/>
  <c r="R594" i="2"/>
  <c r="P594" i="2"/>
  <c r="BI593" i="2"/>
  <c r="BH593" i="2"/>
  <c r="BG593" i="2"/>
  <c r="BF593" i="2"/>
  <c r="T593" i="2"/>
  <c r="R593" i="2"/>
  <c r="P593" i="2"/>
  <c r="BI591" i="2"/>
  <c r="BH591" i="2"/>
  <c r="BG591" i="2"/>
  <c r="BF591" i="2"/>
  <c r="T591" i="2"/>
  <c r="R591" i="2"/>
  <c r="P591" i="2"/>
  <c r="BI589" i="2"/>
  <c r="BH589" i="2"/>
  <c r="BG589" i="2"/>
  <c r="BF589" i="2"/>
  <c r="T589" i="2"/>
  <c r="R589" i="2"/>
  <c r="P589" i="2"/>
  <c r="BI587" i="2"/>
  <c r="BH587" i="2"/>
  <c r="BG587" i="2"/>
  <c r="BF587" i="2"/>
  <c r="T587" i="2"/>
  <c r="R587" i="2"/>
  <c r="P587" i="2"/>
  <c r="BI586" i="2"/>
  <c r="BH586" i="2"/>
  <c r="BG586" i="2"/>
  <c r="BF586" i="2"/>
  <c r="T586" i="2"/>
  <c r="R586" i="2"/>
  <c r="P586" i="2"/>
  <c r="BI585" i="2"/>
  <c r="BH585" i="2"/>
  <c r="BG585" i="2"/>
  <c r="BF585" i="2"/>
  <c r="T585" i="2"/>
  <c r="R585" i="2"/>
  <c r="P585" i="2"/>
  <c r="BI583" i="2"/>
  <c r="BH583" i="2"/>
  <c r="BG583" i="2"/>
  <c r="BF583" i="2"/>
  <c r="T583" i="2"/>
  <c r="R583" i="2"/>
  <c r="P583" i="2"/>
  <c r="BI578" i="2"/>
  <c r="BH578" i="2"/>
  <c r="BG578" i="2"/>
  <c r="BF578" i="2"/>
  <c r="T578" i="2"/>
  <c r="R578" i="2"/>
  <c r="P578" i="2"/>
  <c r="BI577" i="2"/>
  <c r="BH577" i="2"/>
  <c r="BG577" i="2"/>
  <c r="BF577" i="2"/>
  <c r="T577" i="2"/>
  <c r="R577" i="2"/>
  <c r="P577" i="2"/>
  <c r="BI575" i="2"/>
  <c r="BH575" i="2"/>
  <c r="BG575" i="2"/>
  <c r="BF575" i="2"/>
  <c r="T575" i="2"/>
  <c r="R575" i="2"/>
  <c r="P575" i="2"/>
  <c r="BI573" i="2"/>
  <c r="BH573" i="2"/>
  <c r="BG573" i="2"/>
  <c r="BF573" i="2"/>
  <c r="T573" i="2"/>
  <c r="R573" i="2"/>
  <c r="P573" i="2"/>
  <c r="BI571" i="2"/>
  <c r="BH571" i="2"/>
  <c r="BG571" i="2"/>
  <c r="BF571" i="2"/>
  <c r="T571" i="2"/>
  <c r="R571" i="2"/>
  <c r="P571" i="2"/>
  <c r="BI567" i="2"/>
  <c r="BH567" i="2"/>
  <c r="BG567" i="2"/>
  <c r="BF567" i="2"/>
  <c r="T567" i="2"/>
  <c r="R567" i="2"/>
  <c r="P567" i="2"/>
  <c r="BI566" i="2"/>
  <c r="BH566" i="2"/>
  <c r="BG566" i="2"/>
  <c r="BF566" i="2"/>
  <c r="T566" i="2"/>
  <c r="R566" i="2"/>
  <c r="P566" i="2"/>
  <c r="BI564" i="2"/>
  <c r="BH564" i="2"/>
  <c r="BG564" i="2"/>
  <c r="BF564" i="2"/>
  <c r="T564" i="2"/>
  <c r="R564" i="2"/>
  <c r="P564" i="2"/>
  <c r="BI563" i="2"/>
  <c r="BH563" i="2"/>
  <c r="BG563" i="2"/>
  <c r="BF563" i="2"/>
  <c r="T563" i="2"/>
  <c r="R563" i="2"/>
  <c r="P563" i="2"/>
  <c r="BI558" i="2"/>
  <c r="BH558" i="2"/>
  <c r="BG558" i="2"/>
  <c r="BF558" i="2"/>
  <c r="T558" i="2"/>
  <c r="R558" i="2"/>
  <c r="P558" i="2"/>
  <c r="BI554" i="2"/>
  <c r="BH554" i="2"/>
  <c r="BG554" i="2"/>
  <c r="BF554" i="2"/>
  <c r="T554" i="2"/>
  <c r="R554" i="2"/>
  <c r="P554" i="2"/>
  <c r="BI545" i="2"/>
  <c r="BH545" i="2"/>
  <c r="BG545" i="2"/>
  <c r="BF545" i="2"/>
  <c r="T545" i="2"/>
  <c r="R545" i="2"/>
  <c r="P545" i="2"/>
  <c r="BI543" i="2"/>
  <c r="BH543" i="2"/>
  <c r="BG543" i="2"/>
  <c r="BF543" i="2"/>
  <c r="T543" i="2"/>
  <c r="R543" i="2"/>
  <c r="P543" i="2"/>
  <c r="BI541" i="2"/>
  <c r="BH541" i="2"/>
  <c r="BG541" i="2"/>
  <c r="BF541" i="2"/>
  <c r="T541" i="2"/>
  <c r="R541" i="2"/>
  <c r="P541" i="2"/>
  <c r="BI540" i="2"/>
  <c r="BH540" i="2"/>
  <c r="BG540" i="2"/>
  <c r="BF540" i="2"/>
  <c r="T540" i="2"/>
  <c r="R540" i="2"/>
  <c r="P540" i="2"/>
  <c r="BI535" i="2"/>
  <c r="BH535" i="2"/>
  <c r="BG535" i="2"/>
  <c r="BF535" i="2"/>
  <c r="T535" i="2"/>
  <c r="R535" i="2"/>
  <c r="P535" i="2"/>
  <c r="BI533" i="2"/>
  <c r="BH533" i="2"/>
  <c r="BG533" i="2"/>
  <c r="BF533" i="2"/>
  <c r="T533" i="2"/>
  <c r="R533" i="2"/>
  <c r="P533" i="2"/>
  <c r="BI531" i="2"/>
  <c r="BH531" i="2"/>
  <c r="BG531" i="2"/>
  <c r="BF531" i="2"/>
  <c r="T531" i="2"/>
  <c r="R531" i="2"/>
  <c r="P531" i="2"/>
  <c r="BI529" i="2"/>
  <c r="BH529" i="2"/>
  <c r="BG529" i="2"/>
  <c r="BF529" i="2"/>
  <c r="T529" i="2"/>
  <c r="R529" i="2"/>
  <c r="P529" i="2"/>
  <c r="BI528" i="2"/>
  <c r="BH528" i="2"/>
  <c r="BG528" i="2"/>
  <c r="BF528" i="2"/>
  <c r="T528" i="2"/>
  <c r="R528" i="2"/>
  <c r="P528" i="2"/>
  <c r="BI527" i="2"/>
  <c r="BH527" i="2"/>
  <c r="BG527" i="2"/>
  <c r="BF527" i="2"/>
  <c r="T527" i="2"/>
  <c r="R527" i="2"/>
  <c r="P527" i="2"/>
  <c r="BI523" i="2"/>
  <c r="BH523" i="2"/>
  <c r="BG523" i="2"/>
  <c r="BF523" i="2"/>
  <c r="T523" i="2"/>
  <c r="R523" i="2"/>
  <c r="P523" i="2"/>
  <c r="BI519" i="2"/>
  <c r="BH519" i="2"/>
  <c r="BG519" i="2"/>
  <c r="BF519" i="2"/>
  <c r="T519" i="2"/>
  <c r="R519" i="2"/>
  <c r="P519" i="2"/>
  <c r="BI506" i="2"/>
  <c r="BH506" i="2"/>
  <c r="BG506" i="2"/>
  <c r="BF506" i="2"/>
  <c r="T506" i="2"/>
  <c r="R506" i="2"/>
  <c r="P506" i="2"/>
  <c r="BI505" i="2"/>
  <c r="BH505" i="2"/>
  <c r="BG505" i="2"/>
  <c r="BF505" i="2"/>
  <c r="T505" i="2"/>
  <c r="R505" i="2"/>
  <c r="P505" i="2"/>
  <c r="BI503" i="2"/>
  <c r="BH503" i="2"/>
  <c r="BG503" i="2"/>
  <c r="BF503" i="2"/>
  <c r="T503" i="2"/>
  <c r="R503" i="2"/>
  <c r="P503" i="2"/>
  <c r="BI499" i="2"/>
  <c r="BH499" i="2"/>
  <c r="BG499" i="2"/>
  <c r="BF499" i="2"/>
  <c r="T499" i="2"/>
  <c r="R499" i="2"/>
  <c r="P499" i="2"/>
  <c r="BI498" i="2"/>
  <c r="BH498" i="2"/>
  <c r="BG498" i="2"/>
  <c r="BF498" i="2"/>
  <c r="T498" i="2"/>
  <c r="R498" i="2"/>
  <c r="P498" i="2"/>
  <c r="BI496" i="2"/>
  <c r="BH496" i="2"/>
  <c r="BG496" i="2"/>
  <c r="BF496" i="2"/>
  <c r="T496" i="2"/>
  <c r="R496" i="2"/>
  <c r="P496" i="2"/>
  <c r="BI494" i="2"/>
  <c r="BH494" i="2"/>
  <c r="BG494" i="2"/>
  <c r="BF494" i="2"/>
  <c r="T494" i="2"/>
  <c r="R494" i="2"/>
  <c r="P494" i="2"/>
  <c r="BI492" i="2"/>
  <c r="BH492" i="2"/>
  <c r="BG492" i="2"/>
  <c r="BF492" i="2"/>
  <c r="T492" i="2"/>
  <c r="R492" i="2"/>
  <c r="P492" i="2"/>
  <c r="BI491" i="2"/>
  <c r="BH491" i="2"/>
  <c r="BG491" i="2"/>
  <c r="BF491" i="2"/>
  <c r="T491" i="2"/>
  <c r="R491" i="2"/>
  <c r="P491" i="2"/>
  <c r="BI485" i="2"/>
  <c r="BH485" i="2"/>
  <c r="BG485" i="2"/>
  <c r="BF485" i="2"/>
  <c r="T485" i="2"/>
  <c r="R485" i="2"/>
  <c r="P485" i="2"/>
  <c r="BI483" i="2"/>
  <c r="BH483" i="2"/>
  <c r="BG483" i="2"/>
  <c r="BF483" i="2"/>
  <c r="T483" i="2"/>
  <c r="R483" i="2"/>
  <c r="P483" i="2"/>
  <c r="BI482" i="2"/>
  <c r="BH482" i="2"/>
  <c r="BG482" i="2"/>
  <c r="BF482" i="2"/>
  <c r="T482" i="2"/>
  <c r="R482" i="2"/>
  <c r="P482" i="2"/>
  <c r="BI481" i="2"/>
  <c r="BH481" i="2"/>
  <c r="BG481" i="2"/>
  <c r="BF481" i="2"/>
  <c r="T481" i="2"/>
  <c r="R481" i="2"/>
  <c r="P481" i="2"/>
  <c r="BI480" i="2"/>
  <c r="BH480" i="2"/>
  <c r="BG480" i="2"/>
  <c r="BF480" i="2"/>
  <c r="T480" i="2"/>
  <c r="R480" i="2"/>
  <c r="P480" i="2"/>
  <c r="BI477" i="2"/>
  <c r="BH477" i="2"/>
  <c r="BG477" i="2"/>
  <c r="BF477" i="2"/>
  <c r="T477" i="2"/>
  <c r="T476" i="2"/>
  <c r="R477" i="2"/>
  <c r="R476" i="2"/>
  <c r="P477" i="2"/>
  <c r="P476" i="2"/>
  <c r="BI475" i="2"/>
  <c r="BH475" i="2"/>
  <c r="BG475" i="2"/>
  <c r="BF475" i="2"/>
  <c r="T475" i="2"/>
  <c r="T474" i="2"/>
  <c r="R475" i="2"/>
  <c r="R474" i="2"/>
  <c r="P475" i="2"/>
  <c r="P474" i="2"/>
  <c r="BI473" i="2"/>
  <c r="BH473" i="2"/>
  <c r="BG473" i="2"/>
  <c r="BF473" i="2"/>
  <c r="T473" i="2"/>
  <c r="R473" i="2"/>
  <c r="P473" i="2"/>
  <c r="BI472" i="2"/>
  <c r="BH472" i="2"/>
  <c r="BG472" i="2"/>
  <c r="BF472" i="2"/>
  <c r="T472" i="2"/>
  <c r="R472" i="2"/>
  <c r="P472" i="2"/>
  <c r="BI470" i="2"/>
  <c r="BH470" i="2"/>
  <c r="BG470" i="2"/>
  <c r="BF470" i="2"/>
  <c r="T470" i="2"/>
  <c r="R470" i="2"/>
  <c r="P470" i="2"/>
  <c r="BI468" i="2"/>
  <c r="BH468" i="2"/>
  <c r="BG468" i="2"/>
  <c r="BF468" i="2"/>
  <c r="T468" i="2"/>
  <c r="R468" i="2"/>
  <c r="P468" i="2"/>
  <c r="BI466" i="2"/>
  <c r="BH466" i="2"/>
  <c r="BG466" i="2"/>
  <c r="BF466" i="2"/>
  <c r="T466" i="2"/>
  <c r="R466" i="2"/>
  <c r="P466" i="2"/>
  <c r="BI464" i="2"/>
  <c r="BH464" i="2"/>
  <c r="BG464" i="2"/>
  <c r="BF464" i="2"/>
  <c r="T464" i="2"/>
  <c r="R464" i="2"/>
  <c r="P464" i="2"/>
  <c r="BI462" i="2"/>
  <c r="BH462" i="2"/>
  <c r="BG462" i="2"/>
  <c r="BF462" i="2"/>
  <c r="T462" i="2"/>
  <c r="R462" i="2"/>
  <c r="P462" i="2"/>
  <c r="BI461" i="2"/>
  <c r="BH461" i="2"/>
  <c r="BG461" i="2"/>
  <c r="BF461" i="2"/>
  <c r="T461" i="2"/>
  <c r="R461" i="2"/>
  <c r="P461" i="2"/>
  <c r="BI460" i="2"/>
  <c r="BH460" i="2"/>
  <c r="BG460" i="2"/>
  <c r="BF460" i="2"/>
  <c r="T460" i="2"/>
  <c r="R460" i="2"/>
  <c r="P460" i="2"/>
  <c r="BI459" i="2"/>
  <c r="BH459" i="2"/>
  <c r="BG459" i="2"/>
  <c r="BF459" i="2"/>
  <c r="T459" i="2"/>
  <c r="R459" i="2"/>
  <c r="P459" i="2"/>
  <c r="BI454" i="2"/>
  <c r="BH454" i="2"/>
  <c r="BG454" i="2"/>
  <c r="BF454" i="2"/>
  <c r="T454" i="2"/>
  <c r="R454" i="2"/>
  <c r="P454" i="2"/>
  <c r="BI448" i="2"/>
  <c r="BH448" i="2"/>
  <c r="BG448" i="2"/>
  <c r="BF448" i="2"/>
  <c r="T448" i="2"/>
  <c r="R448" i="2"/>
  <c r="P448" i="2"/>
  <c r="BI443" i="2"/>
  <c r="BH443" i="2"/>
  <c r="BG443" i="2"/>
  <c r="BF443" i="2"/>
  <c r="T443" i="2"/>
  <c r="R443" i="2"/>
  <c r="P443" i="2"/>
  <c r="BI441" i="2"/>
  <c r="BH441" i="2"/>
  <c r="BG441" i="2"/>
  <c r="BF441" i="2"/>
  <c r="T441" i="2"/>
  <c r="R441" i="2"/>
  <c r="P441" i="2"/>
  <c r="BI432" i="2"/>
  <c r="BH432" i="2"/>
  <c r="BG432" i="2"/>
  <c r="BF432" i="2"/>
  <c r="T432" i="2"/>
  <c r="R432" i="2"/>
  <c r="P432" i="2"/>
  <c r="BI427" i="2"/>
  <c r="BH427" i="2"/>
  <c r="BG427" i="2"/>
  <c r="BF427" i="2"/>
  <c r="T427" i="2"/>
  <c r="R427" i="2"/>
  <c r="P427" i="2"/>
  <c r="BI425" i="2"/>
  <c r="BH425" i="2"/>
  <c r="BG425" i="2"/>
  <c r="BF425" i="2"/>
  <c r="T425" i="2"/>
  <c r="R425" i="2"/>
  <c r="P425" i="2"/>
  <c r="BI423" i="2"/>
  <c r="BH423" i="2"/>
  <c r="BG423" i="2"/>
  <c r="BF423" i="2"/>
  <c r="T423" i="2"/>
  <c r="R423" i="2"/>
  <c r="P423" i="2"/>
  <c r="BI422" i="2"/>
  <c r="BH422" i="2"/>
  <c r="BG422" i="2"/>
  <c r="BF422" i="2"/>
  <c r="T422" i="2"/>
  <c r="R422" i="2"/>
  <c r="P422" i="2"/>
  <c r="BI421" i="2"/>
  <c r="BH421" i="2"/>
  <c r="BG421" i="2"/>
  <c r="BF421" i="2"/>
  <c r="T421" i="2"/>
  <c r="R421" i="2"/>
  <c r="P421" i="2"/>
  <c r="BI420" i="2"/>
  <c r="BH420" i="2"/>
  <c r="BG420" i="2"/>
  <c r="BF420" i="2"/>
  <c r="T420" i="2"/>
  <c r="R420" i="2"/>
  <c r="P420" i="2"/>
  <c r="BI419" i="2"/>
  <c r="BH419" i="2"/>
  <c r="BG419" i="2"/>
  <c r="BF419" i="2"/>
  <c r="T419" i="2"/>
  <c r="R419" i="2"/>
  <c r="P419" i="2"/>
  <c r="BI385" i="2"/>
  <c r="BH385" i="2"/>
  <c r="BG385" i="2"/>
  <c r="BF385" i="2"/>
  <c r="T385" i="2"/>
  <c r="R385" i="2"/>
  <c r="P385" i="2"/>
  <c r="BI383" i="2"/>
  <c r="BH383" i="2"/>
  <c r="BG383" i="2"/>
  <c r="BF383" i="2"/>
  <c r="T383" i="2"/>
  <c r="R383" i="2"/>
  <c r="P383" i="2"/>
  <c r="BI379" i="2"/>
  <c r="BH379" i="2"/>
  <c r="BG379" i="2"/>
  <c r="BF379" i="2"/>
  <c r="T379" i="2"/>
  <c r="R379" i="2"/>
  <c r="P379" i="2"/>
  <c r="BI313" i="2"/>
  <c r="BH313" i="2"/>
  <c r="BG313" i="2"/>
  <c r="BF313" i="2"/>
  <c r="T313" i="2"/>
  <c r="R313" i="2"/>
  <c r="P313" i="2"/>
  <c r="BI300" i="2"/>
  <c r="BH300" i="2"/>
  <c r="BG300" i="2"/>
  <c r="BF300" i="2"/>
  <c r="T300" i="2"/>
  <c r="R300" i="2"/>
  <c r="P300" i="2"/>
  <c r="BI290" i="2"/>
  <c r="BH290" i="2"/>
  <c r="BG290" i="2"/>
  <c r="BF290" i="2"/>
  <c r="T290" i="2"/>
  <c r="R290" i="2"/>
  <c r="P290" i="2"/>
  <c r="BI287" i="2"/>
  <c r="BH287" i="2"/>
  <c r="BG287" i="2"/>
  <c r="BF287" i="2"/>
  <c r="T287" i="2"/>
  <c r="R287" i="2"/>
  <c r="P287" i="2"/>
  <c r="BI286" i="2"/>
  <c r="BH286" i="2"/>
  <c r="BG286" i="2"/>
  <c r="BF286" i="2"/>
  <c r="T286" i="2"/>
  <c r="R286" i="2"/>
  <c r="P286" i="2"/>
  <c r="BI276" i="2"/>
  <c r="BH276" i="2"/>
  <c r="BG276" i="2"/>
  <c r="BF276" i="2"/>
  <c r="T276" i="2"/>
  <c r="R276" i="2"/>
  <c r="P276" i="2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71" i="2"/>
  <c r="BH271" i="2"/>
  <c r="BG271" i="2"/>
  <c r="BF271" i="2"/>
  <c r="T271" i="2"/>
  <c r="R271" i="2"/>
  <c r="P271" i="2"/>
  <c r="BI269" i="2"/>
  <c r="BH269" i="2"/>
  <c r="BG269" i="2"/>
  <c r="BF269" i="2"/>
  <c r="T269" i="2"/>
  <c r="R269" i="2"/>
  <c r="P269" i="2"/>
  <c r="BI267" i="2"/>
  <c r="BH267" i="2"/>
  <c r="BG267" i="2"/>
  <c r="BF267" i="2"/>
  <c r="T267" i="2"/>
  <c r="R267" i="2"/>
  <c r="P267" i="2"/>
  <c r="BI265" i="2"/>
  <c r="BH265" i="2"/>
  <c r="BG265" i="2"/>
  <c r="BF265" i="2"/>
  <c r="T265" i="2"/>
  <c r="R265" i="2"/>
  <c r="P265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59" i="2"/>
  <c r="BH259" i="2"/>
  <c r="BG259" i="2"/>
  <c r="BF259" i="2"/>
  <c r="T259" i="2"/>
  <c r="R259" i="2"/>
  <c r="P259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6" i="2"/>
  <c r="BH246" i="2"/>
  <c r="BG246" i="2"/>
  <c r="BF246" i="2"/>
  <c r="T246" i="2"/>
  <c r="R246" i="2"/>
  <c r="P246" i="2"/>
  <c r="BI244" i="2"/>
  <c r="BH244" i="2"/>
  <c r="BG244" i="2"/>
  <c r="BF244" i="2"/>
  <c r="T244" i="2"/>
  <c r="R244" i="2"/>
  <c r="P244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2" i="2"/>
  <c r="BH232" i="2"/>
  <c r="BG232" i="2"/>
  <c r="BF232" i="2"/>
  <c r="T232" i="2"/>
  <c r="R232" i="2"/>
  <c r="P232" i="2"/>
  <c r="BI228" i="2"/>
  <c r="BH228" i="2"/>
  <c r="BG228" i="2"/>
  <c r="BF228" i="2"/>
  <c r="T228" i="2"/>
  <c r="R228" i="2"/>
  <c r="P228" i="2"/>
  <c r="BI223" i="2"/>
  <c r="BH223" i="2"/>
  <c r="BG223" i="2"/>
  <c r="BF223" i="2"/>
  <c r="T223" i="2"/>
  <c r="R223" i="2"/>
  <c r="P223" i="2"/>
  <c r="BI209" i="2"/>
  <c r="BH209" i="2"/>
  <c r="BG209" i="2"/>
  <c r="BF209" i="2"/>
  <c r="T209" i="2"/>
  <c r="R209" i="2"/>
  <c r="P209" i="2"/>
  <c r="BI203" i="2"/>
  <c r="BH203" i="2"/>
  <c r="BG203" i="2"/>
  <c r="BF203" i="2"/>
  <c r="T203" i="2"/>
  <c r="R203" i="2"/>
  <c r="P203" i="2"/>
  <c r="BI180" i="2"/>
  <c r="BH180" i="2"/>
  <c r="BG180" i="2"/>
  <c r="BF180" i="2"/>
  <c r="T180" i="2"/>
  <c r="R180" i="2"/>
  <c r="P180" i="2"/>
  <c r="BI176" i="2"/>
  <c r="BH176" i="2"/>
  <c r="BG176" i="2"/>
  <c r="BF176" i="2"/>
  <c r="T176" i="2"/>
  <c r="R176" i="2"/>
  <c r="P176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4" i="2"/>
  <c r="BH164" i="2"/>
  <c r="BG164" i="2"/>
  <c r="BF164" i="2"/>
  <c r="T164" i="2"/>
  <c r="R164" i="2"/>
  <c r="P164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37" i="2"/>
  <c r="BH137" i="2"/>
  <c r="BG137" i="2"/>
  <c r="BF137" i="2"/>
  <c r="T137" i="2"/>
  <c r="R137" i="2"/>
  <c r="P137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BI124" i="2"/>
  <c r="BH124" i="2"/>
  <c r="BG124" i="2"/>
  <c r="BF124" i="2"/>
  <c r="T124" i="2"/>
  <c r="R124" i="2"/>
  <c r="P124" i="2"/>
  <c r="BI122" i="2"/>
  <c r="BH122" i="2"/>
  <c r="BG122" i="2"/>
  <c r="BF122" i="2"/>
  <c r="T122" i="2"/>
  <c r="R122" i="2"/>
  <c r="P122" i="2"/>
  <c r="BI115" i="2"/>
  <c r="BH115" i="2"/>
  <c r="BG115" i="2"/>
  <c r="BF115" i="2"/>
  <c r="T115" i="2"/>
  <c r="R115" i="2"/>
  <c r="P115" i="2"/>
  <c r="J108" i="2"/>
  <c r="F108" i="2"/>
  <c r="F106" i="2"/>
  <c r="E104" i="2"/>
  <c r="J54" i="2"/>
  <c r="F54" i="2"/>
  <c r="F52" i="2"/>
  <c r="E50" i="2"/>
  <c r="J24" i="2"/>
  <c r="E24" i="2"/>
  <c r="J109" i="2" s="1"/>
  <c r="J23" i="2"/>
  <c r="J18" i="2"/>
  <c r="E18" i="2"/>
  <c r="F55" i="2" s="1"/>
  <c r="J17" i="2"/>
  <c r="J12" i="2"/>
  <c r="J52" i="2"/>
  <c r="E7" i="2"/>
  <c r="E102" i="2"/>
  <c r="L50" i="1"/>
  <c r="AM50" i="1"/>
  <c r="AM49" i="1"/>
  <c r="L49" i="1"/>
  <c r="AM47" i="1"/>
  <c r="L47" i="1"/>
  <c r="L45" i="1"/>
  <c r="L44" i="1"/>
  <c r="J865" i="2"/>
  <c r="J821" i="2"/>
  <c r="J770" i="2"/>
  <c r="BK749" i="2"/>
  <c r="BK718" i="2"/>
  <c r="BK716" i="2"/>
  <c r="BK699" i="2"/>
  <c r="BK689" i="2"/>
  <c r="J686" i="2"/>
  <c r="J680" i="2"/>
  <c r="BK670" i="2"/>
  <c r="BK655" i="2"/>
  <c r="BK615" i="2"/>
  <c r="J571" i="2"/>
  <c r="J541" i="2"/>
  <c r="BK496" i="2"/>
  <c r="J427" i="2"/>
  <c r="J420" i="2"/>
  <c r="BK274" i="2"/>
  <c r="BK235" i="2"/>
  <c r="BK223" i="2"/>
  <c r="BK144" i="2"/>
  <c r="J889" i="2"/>
  <c r="BK885" i="2"/>
  <c r="J823" i="2"/>
  <c r="BK778" i="2"/>
  <c r="BK736" i="2"/>
  <c r="J707" i="2"/>
  <c r="BK682" i="2"/>
  <c r="J640" i="2"/>
  <c r="BK591" i="2"/>
  <c r="BK578" i="2"/>
  <c r="J558" i="2"/>
  <c r="J494" i="2"/>
  <c r="BK443" i="2"/>
  <c r="J263" i="2"/>
  <c r="J180" i="2"/>
  <c r="J126" i="2"/>
  <c r="BK883" i="2"/>
  <c r="J873" i="2"/>
  <c r="J805" i="2"/>
  <c r="BK754" i="2"/>
  <c r="BK709" i="2"/>
  <c r="BK697" i="2"/>
  <c r="J663" i="2"/>
  <c r="BK593" i="2"/>
  <c r="BK540" i="2"/>
  <c r="J492" i="2"/>
  <c r="J482" i="2"/>
  <c r="J461" i="2"/>
  <c r="J432" i="2"/>
  <c r="J262" i="2"/>
  <c r="J124" i="2"/>
  <c r="BK823" i="2"/>
  <c r="J786" i="2"/>
  <c r="BK752" i="2"/>
  <c r="J704" i="2"/>
  <c r="J692" i="2"/>
  <c r="BK677" i="2"/>
  <c r="BK659" i="2"/>
  <c r="J615" i="2"/>
  <c r="J586" i="2"/>
  <c r="J564" i="2"/>
  <c r="J498" i="2"/>
  <c r="J496" i="2"/>
  <c r="BK492" i="2"/>
  <c r="J480" i="2"/>
  <c r="J466" i="2"/>
  <c r="J459" i="2"/>
  <c r="J425" i="2"/>
  <c r="BK420" i="2"/>
  <c r="BK383" i="2"/>
  <c r="BK300" i="2"/>
  <c r="BK276" i="2"/>
  <c r="BK269" i="2"/>
  <c r="J261" i="2"/>
  <c r="J244" i="2"/>
  <c r="J144" i="2"/>
  <c r="BK131" i="2"/>
  <c r="J254" i="3"/>
  <c r="J238" i="3"/>
  <c r="J233" i="3"/>
  <c r="J220" i="3"/>
  <c r="BK217" i="3"/>
  <c r="J167" i="3"/>
  <c r="J145" i="3"/>
  <c r="J208" i="3"/>
  <c r="BK118" i="4"/>
  <c r="BK130" i="4"/>
  <c r="BK212" i="5"/>
  <c r="BK177" i="5"/>
  <c r="J166" i="5"/>
  <c r="BK151" i="5"/>
  <c r="BK133" i="5"/>
  <c r="J115" i="5"/>
  <c r="J228" i="5"/>
  <c r="J216" i="5"/>
  <c r="BK195" i="5"/>
  <c r="BK183" i="5"/>
  <c r="J167" i="5"/>
  <c r="BK147" i="5"/>
  <c r="J133" i="5"/>
  <c r="J111" i="5"/>
  <c r="J103" i="5"/>
  <c r="J213" i="5"/>
  <c r="BK207" i="5"/>
  <c r="J175" i="5"/>
  <c r="J153" i="5"/>
  <c r="BK137" i="5"/>
  <c r="J123" i="5"/>
  <c r="J101" i="5"/>
  <c r="BK216" i="5"/>
  <c r="BK205" i="5"/>
  <c r="J181" i="5"/>
  <c r="J169" i="5"/>
  <c r="J151" i="5"/>
  <c r="J140" i="5"/>
  <c r="BK136" i="5"/>
  <c r="J102" i="5"/>
  <c r="BK97" i="5"/>
  <c r="BK94" i="6"/>
  <c r="BK90" i="6"/>
  <c r="BK97" i="6"/>
  <c r="J90" i="6"/>
  <c r="J94" i="7"/>
  <c r="BK867" i="2"/>
  <c r="BK786" i="2"/>
  <c r="BK768" i="2"/>
  <c r="J738" i="2"/>
  <c r="J706" i="2"/>
  <c r="J698" i="2"/>
  <c r="J688" i="2"/>
  <c r="J682" i="2"/>
  <c r="J679" i="2"/>
  <c r="BK661" i="2"/>
  <c r="J646" i="2"/>
  <c r="BK604" i="2"/>
  <c r="J567" i="2"/>
  <c r="BK506" i="2"/>
  <c r="J443" i="2"/>
  <c r="BK419" i="2"/>
  <c r="BK246" i="2"/>
  <c r="J209" i="2"/>
  <c r="J155" i="2"/>
  <c r="BK821" i="2"/>
  <c r="BK783" i="2"/>
  <c r="J775" i="2"/>
  <c r="BK746" i="2"/>
  <c r="BK723" i="2"/>
  <c r="J705" i="2"/>
  <c r="J683" i="2"/>
  <c r="J681" i="2"/>
  <c r="J630" i="2"/>
  <c r="BK589" i="2"/>
  <c r="J563" i="2"/>
  <c r="J473" i="2"/>
  <c r="J383" i="2"/>
  <c r="BK261" i="2"/>
  <c r="BK237" i="2"/>
  <c r="J122" i="2"/>
  <c r="J890" i="2"/>
  <c r="BK787" i="2"/>
  <c r="BK770" i="2"/>
  <c r="J716" i="2"/>
  <c r="BK696" i="2"/>
  <c r="J664" i="2"/>
  <c r="J600" i="2"/>
  <c r="BK558" i="2"/>
  <c r="J506" i="2"/>
  <c r="J481" i="2"/>
  <c r="BK470" i="2"/>
  <c r="BK441" i="2"/>
  <c r="J246" i="2"/>
  <c r="BK882" i="2"/>
  <c r="J819" i="2"/>
  <c r="BK765" i="2"/>
  <c r="BK738" i="2"/>
  <c r="J694" i="2"/>
  <c r="J675" i="2"/>
  <c r="J627" i="2"/>
  <c r="J597" i="2"/>
  <c r="BK583" i="2"/>
  <c r="BK527" i="2"/>
  <c r="BK481" i="2"/>
  <c r="J472" i="2"/>
  <c r="J464" i="2"/>
  <c r="J441" i="2"/>
  <c r="BK421" i="2"/>
  <c r="J313" i="2"/>
  <c r="BK286" i="2"/>
  <c r="J267" i="2"/>
  <c r="BK259" i="2"/>
  <c r="J235" i="2"/>
  <c r="J158" i="2"/>
  <c r="J133" i="2"/>
  <c r="J115" i="2"/>
  <c r="BK240" i="3"/>
  <c r="BK222" i="3"/>
  <c r="BK218" i="3"/>
  <c r="J197" i="3"/>
  <c r="BK177" i="3"/>
  <c r="J163" i="3"/>
  <c r="J148" i="3"/>
  <c r="BK103" i="3"/>
  <c r="J265" i="3"/>
  <c r="BK250" i="3"/>
  <c r="BK238" i="3"/>
  <c r="J225" i="3"/>
  <c r="BK206" i="3"/>
  <c r="BK190" i="3"/>
  <c r="BK179" i="3"/>
  <c r="J158" i="3"/>
  <c r="BK138" i="3"/>
  <c r="BK107" i="3"/>
  <c r="J250" i="3"/>
  <c r="BK227" i="3"/>
  <c r="J217" i="3"/>
  <c r="J206" i="3"/>
  <c r="BK197" i="3"/>
  <c r="J181" i="3"/>
  <c r="BK145" i="3"/>
  <c r="J115" i="3"/>
  <c r="J246" i="3"/>
  <c r="BK233" i="3"/>
  <c r="J227" i="3"/>
  <c r="BK203" i="3"/>
  <c r="BK186" i="3"/>
  <c r="BK167" i="3"/>
  <c r="J113" i="3"/>
  <c r="J161" i="4"/>
  <c r="J122" i="4"/>
  <c r="J101" i="4"/>
  <c r="J137" i="4"/>
  <c r="BK105" i="4"/>
  <c r="BK151" i="4"/>
  <c r="J125" i="4"/>
  <c r="J113" i="4"/>
  <c r="J103" i="4"/>
  <c r="BK112" i="4"/>
  <c r="J226" i="5"/>
  <c r="BK213" i="5"/>
  <c r="BK188" i="5"/>
  <c r="J176" i="5"/>
  <c r="BK163" i="5"/>
  <c r="BK155" i="5"/>
  <c r="J130" i="5"/>
  <c r="BK103" i="5"/>
  <c r="BK227" i="5"/>
  <c r="J210" i="5"/>
  <c r="BK190" i="5"/>
  <c r="BK172" i="5"/>
  <c r="BK160" i="5"/>
  <c r="J145" i="5"/>
  <c r="BK126" i="5"/>
  <c r="BK105" i="5"/>
  <c r="J212" i="5"/>
  <c r="J188" i="5"/>
  <c r="J182" i="5"/>
  <c r="J155" i="5"/>
  <c r="J150" i="5"/>
  <c r="J134" i="5"/>
  <c r="BK115" i="5"/>
  <c r="J107" i="5"/>
  <c r="BK93" i="5"/>
  <c r="BK201" i="5"/>
  <c r="BK178" i="5"/>
  <c r="J156" i="5"/>
  <c r="BK146" i="5"/>
  <c r="BK130" i="5"/>
  <c r="J125" i="5"/>
  <c r="BK98" i="5"/>
  <c r="J88" i="6"/>
  <c r="J99" i="6"/>
  <c r="BK96" i="6"/>
  <c r="J98" i="7"/>
  <c r="J92" i="7"/>
  <c r="BK828" i="2"/>
  <c r="J825" i="2"/>
  <c r="J769" i="2"/>
  <c r="J642" i="2"/>
  <c r="J620" i="2"/>
  <c r="J573" i="2"/>
  <c r="BK498" i="2"/>
  <c r="BK466" i="2"/>
  <c r="BK448" i="2"/>
  <c r="BK262" i="2"/>
  <c r="J237" i="2"/>
  <c r="BK180" i="2"/>
  <c r="BK115" i="2"/>
  <c r="BK886" i="2"/>
  <c r="BK845" i="2"/>
  <c r="J765" i="2"/>
  <c r="J752" i="2"/>
  <c r="J697" i="2"/>
  <c r="BK653" i="2"/>
  <c r="J628" i="2"/>
  <c r="BK597" i="2"/>
  <c r="BK554" i="2"/>
  <c r="J483" i="2"/>
  <c r="BK423" i="2"/>
  <c r="BK249" i="2"/>
  <c r="BK176" i="2"/>
  <c r="BK944" i="2"/>
  <c r="BK864" i="2"/>
  <c r="BK808" i="2"/>
  <c r="BK767" i="2"/>
  <c r="J699" i="2"/>
  <c r="J689" i="2"/>
  <c r="BK666" i="2"/>
  <c r="BK575" i="2"/>
  <c r="BK528" i="2"/>
  <c r="BK483" i="2"/>
  <c r="BK460" i="2"/>
  <c r="J287" i="2"/>
  <c r="J269" i="2"/>
  <c r="J867" i="2"/>
  <c r="BK827" i="2"/>
  <c r="J779" i="2"/>
  <c r="J750" i="2"/>
  <c r="J736" i="2"/>
  <c r="J685" i="2"/>
  <c r="J648" i="2"/>
  <c r="J624" i="2"/>
  <c r="J593" i="2"/>
  <c r="J554" i="2"/>
  <c r="J523" i="2"/>
  <c r="BK271" i="2"/>
  <c r="J169" i="2"/>
  <c r="BK128" i="2"/>
  <c r="BK221" i="3"/>
  <c r="J199" i="3"/>
  <c r="J175" i="3"/>
  <c r="BK158" i="3"/>
  <c r="BK144" i="3"/>
  <c r="BK265" i="3"/>
  <c r="BK246" i="3"/>
  <c r="J234" i="3"/>
  <c r="J214" i="3"/>
  <c r="BK195" i="3"/>
  <c r="J174" i="3"/>
  <c r="BK150" i="3"/>
  <c r="J117" i="3"/>
  <c r="BK249" i="3"/>
  <c r="J222" i="3"/>
  <c r="J205" i="3"/>
  <c r="J184" i="3"/>
  <c r="J165" i="3"/>
  <c r="BK137" i="3"/>
  <c r="BK253" i="3"/>
  <c r="J218" i="3"/>
  <c r="J195" i="3"/>
  <c r="J188" i="3"/>
  <c r="BK161" i="3"/>
  <c r="BK102" i="3"/>
  <c r="BK125" i="4"/>
  <c r="J158" i="4"/>
  <c r="J135" i="4"/>
  <c r="J95" i="4"/>
  <c r="J132" i="4"/>
  <c r="BK102" i="4"/>
  <c r="J120" i="4"/>
  <c r="J225" i="5"/>
  <c r="BK208" i="5"/>
  <c r="BK168" i="5"/>
  <c r="J157" i="5"/>
  <c r="J135" i="5"/>
  <c r="BK102" i="5"/>
  <c r="BK221" i="5"/>
  <c r="BK186" i="5"/>
  <c r="BK169" i="5"/>
  <c r="BK156" i="5"/>
  <c r="BK134" i="5"/>
  <c r="BK107" i="5"/>
  <c r="BK211" i="5"/>
  <c r="J172" i="5"/>
  <c r="J152" i="5"/>
  <c r="BK142" i="5"/>
  <c r="BK121" i="5"/>
  <c r="J99" i="5"/>
  <c r="BK209" i="5"/>
  <c r="BK182" i="5"/>
  <c r="BK161" i="5"/>
  <c r="BK141" i="5"/>
  <c r="J126" i="5"/>
  <c r="BK99" i="5"/>
  <c r="BK102" i="6"/>
  <c r="J97" i="6"/>
  <c r="BK88" i="6"/>
  <c r="J92" i="6"/>
  <c r="BK98" i="7"/>
  <c r="J87" i="7"/>
  <c r="J882" i="2"/>
  <c r="BK836" i="2"/>
  <c r="BK805" i="2"/>
  <c r="J755" i="2"/>
  <c r="BK673" i="2"/>
  <c r="BK640" i="2"/>
  <c r="J589" i="2"/>
  <c r="BK564" i="2"/>
  <c r="BK503" i="2"/>
  <c r="BK459" i="2"/>
  <c r="J385" i="2"/>
  <c r="J273" i="2"/>
  <c r="J232" i="2"/>
  <c r="BK164" i="2"/>
  <c r="J128" i="2"/>
  <c r="J944" i="2"/>
  <c r="J827" i="2"/>
  <c r="J781" i="2"/>
  <c r="BK760" i="2"/>
  <c r="J709" i="2"/>
  <c r="BK686" i="2"/>
  <c r="J655" i="2"/>
  <c r="BK595" i="2"/>
  <c r="BK571" i="2"/>
  <c r="J505" i="2"/>
  <c r="J419" i="2"/>
  <c r="BK253" i="2"/>
  <c r="J223" i="2"/>
  <c r="J891" i="2"/>
  <c r="BK881" i="2"/>
  <c r="J826" i="2"/>
  <c r="J734" i="2"/>
  <c r="BK707" i="2"/>
  <c r="BK694" i="2"/>
  <c r="J653" i="2"/>
  <c r="J594" i="2"/>
  <c r="J527" i="2"/>
  <c r="J477" i="2"/>
  <c r="J448" i="2"/>
  <c r="J300" i="2"/>
  <c r="J172" i="2"/>
  <c r="BK865" i="2"/>
  <c r="J787" i="2"/>
  <c r="J749" i="2"/>
  <c r="BK700" i="2"/>
  <c r="BK679" i="2"/>
  <c r="BK637" i="2"/>
  <c r="BK623" i="2"/>
  <c r="BK594" i="2"/>
  <c r="BK577" i="2"/>
  <c r="BK519" i="2"/>
  <c r="J170" i="3"/>
  <c r="J150" i="3"/>
  <c r="J126" i="3"/>
  <c r="J262" i="3"/>
  <c r="BK241" i="3"/>
  <c r="BK228" i="3"/>
  <c r="J203" i="3"/>
  <c r="BK180" i="3"/>
  <c r="BK146" i="3"/>
  <c r="BK113" i="3"/>
  <c r="J247" i="3"/>
  <c r="J235" i="3"/>
  <c r="BK211" i="3"/>
  <c r="J193" i="3"/>
  <c r="J180" i="3"/>
  <c r="BK148" i="3"/>
  <c r="BK130" i="3"/>
  <c r="J120" i="3"/>
  <c r="BK248" i="3"/>
  <c r="J241" i="3"/>
  <c r="BK220" i="3"/>
  <c r="J189" i="3"/>
  <c r="J173" i="3"/>
  <c r="J146" i="3"/>
  <c r="J155" i="4"/>
  <c r="J108" i="4"/>
  <c r="BK138" i="4"/>
  <c r="BK158" i="4"/>
  <c r="J142" i="4"/>
  <c r="J114" i="4"/>
  <c r="BK152" i="4"/>
  <c r="J123" i="4"/>
  <c r="J223" i="5"/>
  <c r="J201" i="5"/>
  <c r="BK170" i="5"/>
  <c r="J143" i="5"/>
  <c r="BK117" i="5"/>
  <c r="J227" i="5"/>
  <c r="BK218" i="5"/>
  <c r="BK193" i="5"/>
  <c r="J170" i="5"/>
  <c r="J159" i="5"/>
  <c r="BK140" i="5"/>
  <c r="J93" i="5"/>
  <c r="BK197" i="5"/>
  <c r="BK181" i="5"/>
  <c r="J163" i="5"/>
  <c r="BK143" i="5"/>
  <c r="J127" i="5"/>
  <c r="BK100" i="5"/>
  <c r="J207" i="5"/>
  <c r="J190" i="5"/>
  <c r="BK164" i="5"/>
  <c r="J142" i="5"/>
  <c r="BK128" i="5"/>
  <c r="BK119" i="5"/>
  <c r="BK96" i="5"/>
  <c r="J86" i="6"/>
  <c r="J96" i="6"/>
  <c r="J88" i="7"/>
  <c r="BK873" i="2"/>
  <c r="BK785" i="2"/>
  <c r="J760" i="2"/>
  <c r="J744" i="2"/>
  <c r="BK705" i="2"/>
  <c r="BK692" i="2"/>
  <c r="BK683" i="2"/>
  <c r="BK675" i="2"/>
  <c r="J637" i="2"/>
  <c r="BK586" i="2"/>
  <c r="J531" i="2"/>
  <c r="BK464" i="2"/>
  <c r="BK313" i="2"/>
  <c r="BK244" i="2"/>
  <c r="BK158" i="2"/>
  <c r="BK133" i="2"/>
  <c r="BK879" i="2"/>
  <c r="BK784" i="2"/>
  <c r="BK750" i="2"/>
  <c r="J687" i="2"/>
  <c r="BK664" i="2"/>
  <c r="J623" i="2"/>
  <c r="BK567" i="2"/>
  <c r="BK472" i="2"/>
  <c r="J271" i="2"/>
  <c r="J251" i="2"/>
  <c r="BK172" i="2"/>
  <c r="BK889" i="2"/>
  <c r="J828" i="2"/>
  <c r="BK779" i="2"/>
  <c r="BK706" i="2"/>
  <c r="J670" i="2"/>
  <c r="BK624" i="2"/>
  <c r="BK566" i="2"/>
  <c r="J519" i="2"/>
  <c r="J475" i="2"/>
  <c r="J274" i="2"/>
  <c r="J176" i="2"/>
  <c r="BK852" i="2"/>
  <c r="J767" i="2"/>
  <c r="BK744" i="2"/>
  <c r="BK687" i="2"/>
  <c r="J671" i="2"/>
  <c r="BK646" i="2"/>
  <c r="J595" i="2"/>
  <c r="J578" i="2"/>
  <c r="J533" i="2"/>
  <c r="BK494" i="2"/>
  <c r="BK482" i="2"/>
  <c r="BK473" i="2"/>
  <c r="J462" i="2"/>
  <c r="BK432" i="2"/>
  <c r="BK422" i="2"/>
  <c r="BK287" i="2"/>
  <c r="BK265" i="2"/>
  <c r="J253" i="2"/>
  <c r="BK232" i="2"/>
  <c r="J168" i="2"/>
  <c r="BK137" i="2"/>
  <c r="BK124" i="2"/>
  <c r="BK243" i="3"/>
  <c r="J211" i="3"/>
  <c r="BK205" i="3"/>
  <c r="BK198" i="3"/>
  <c r="J196" i="3"/>
  <c r="BK178" i="3"/>
  <c r="BK176" i="3"/>
  <c r="J164" i="3"/>
  <c r="BK157" i="3"/>
  <c r="BK152" i="3"/>
  <c r="J147" i="3"/>
  <c r="J137" i="3"/>
  <c r="BK109" i="3"/>
  <c r="BK101" i="3"/>
  <c r="BK262" i="3"/>
  <c r="J253" i="3"/>
  <c r="J249" i="3"/>
  <c r="J244" i="3"/>
  <c r="BK239" i="3"/>
  <c r="BK237" i="3"/>
  <c r="J230" i="3"/>
  <c r="J224" i="3"/>
  <c r="J210" i="3"/>
  <c r="BK201" i="3"/>
  <c r="J191" i="3"/>
  <c r="J187" i="3"/>
  <c r="BK175" i="3"/>
  <c r="J157" i="3"/>
  <c r="J152" i="3"/>
  <c r="BK123" i="3"/>
  <c r="J111" i="3"/>
  <c r="J103" i="3"/>
  <c r="J256" i="3"/>
  <c r="J240" i="3"/>
  <c r="BK229" i="3"/>
  <c r="BK224" i="3"/>
  <c r="BK219" i="3"/>
  <c r="BK208" i="3"/>
  <c r="J201" i="3"/>
  <c r="J198" i="3"/>
  <c r="J190" i="3"/>
  <c r="J182" i="3"/>
  <c r="J179" i="3"/>
  <c r="BK169" i="3"/>
  <c r="J153" i="3"/>
  <c r="BK141" i="3"/>
  <c r="BK135" i="3"/>
  <c r="BK111" i="3"/>
  <c r="J259" i="3"/>
  <c r="BK251" i="3"/>
  <c r="BK244" i="3"/>
  <c r="BK234" i="3"/>
  <c r="BK225" i="3"/>
  <c r="BK214" i="3"/>
  <c r="BK194" i="3"/>
  <c r="BK192" i="3"/>
  <c r="BK184" i="3"/>
  <c r="BK174" i="3"/>
  <c r="BK163" i="3"/>
  <c r="BK149" i="3"/>
  <c r="BK115" i="3"/>
  <c r="J105" i="3"/>
  <c r="J163" i="4"/>
  <c r="BK134" i="4"/>
  <c r="BK113" i="4"/>
  <c r="BK98" i="4"/>
  <c r="J151" i="4"/>
  <c r="BK144" i="4"/>
  <c r="J136" i="4"/>
  <c r="J128" i="4"/>
  <c r="BK108" i="4"/>
  <c r="J102" i="4"/>
  <c r="BK155" i="4"/>
  <c r="BK141" i="4"/>
  <c r="BK115" i="4"/>
  <c r="BK106" i="4"/>
  <c r="BK149" i="4"/>
  <c r="J144" i="4"/>
  <c r="BK128" i="4"/>
  <c r="J111" i="4"/>
  <c r="J98" i="4"/>
  <c r="J221" i="5"/>
  <c r="BK210" i="5"/>
  <c r="J185" i="5"/>
  <c r="BK175" i="5"/>
  <c r="BK159" i="5"/>
  <c r="J141" i="5"/>
  <c r="BK129" i="5"/>
  <c r="J95" i="5"/>
  <c r="BK223" i="5"/>
  <c r="J199" i="5"/>
  <c r="BK174" i="5"/>
  <c r="J161" i="5"/>
  <c r="J154" i="5"/>
  <c r="BK144" i="5"/>
  <c r="BK123" i="5"/>
  <c r="BK215" i="5"/>
  <c r="J186" i="5"/>
  <c r="BK171" i="5"/>
  <c r="BK148" i="5"/>
  <c r="BK132" i="5"/>
  <c r="BK111" i="5"/>
  <c r="J97" i="5"/>
  <c r="J208" i="5"/>
  <c r="J195" i="5"/>
  <c r="BK176" i="5"/>
  <c r="BK158" i="5"/>
  <c r="BK149" i="5"/>
  <c r="J129" i="5"/>
  <c r="J121" i="5"/>
  <c r="BK103" i="6"/>
  <c r="J103" i="6"/>
  <c r="BK98" i="6"/>
  <c r="BK92" i="6"/>
  <c r="BK88" i="7"/>
  <c r="J871" i="2"/>
  <c r="J847" i="2"/>
  <c r="BK775" i="2"/>
  <c r="J746" i="2"/>
  <c r="BK734" i="2"/>
  <c r="J702" i="2"/>
  <c r="BK690" i="2"/>
  <c r="BK684" i="2"/>
  <c r="BK671" i="2"/>
  <c r="J650" i="2"/>
  <c r="J625" i="2"/>
  <c r="J577" i="2"/>
  <c r="J535" i="2"/>
  <c r="BK477" i="2"/>
  <c r="BK454" i="2"/>
  <c r="BK379" i="2"/>
  <c r="J276" i="2"/>
  <c r="J236" i="2"/>
  <c r="BK169" i="2"/>
  <c r="AS54" i="1"/>
  <c r="J696" i="2"/>
  <c r="BK663" i="2"/>
  <c r="BK613" i="2"/>
  <c r="BK573" i="2"/>
  <c r="J543" i="2"/>
  <c r="J454" i="2"/>
  <c r="J265" i="2"/>
  <c r="BK209" i="2"/>
  <c r="BK170" i="2"/>
  <c r="J879" i="2"/>
  <c r="J836" i="2"/>
  <c r="BK740" i="2"/>
  <c r="BK704" i="2"/>
  <c r="J690" i="2"/>
  <c r="BK642" i="2"/>
  <c r="J585" i="2"/>
  <c r="BK531" i="2"/>
  <c r="J491" i="2"/>
  <c r="BK462" i="2"/>
  <c r="J421" i="2"/>
  <c r="BK155" i="2"/>
  <c r="BK847" i="2"/>
  <c r="J784" i="2"/>
  <c r="J743" i="2"/>
  <c r="J718" i="2"/>
  <c r="BK680" i="2"/>
  <c r="BK651" i="2"/>
  <c r="BK620" i="2"/>
  <c r="J591" i="2"/>
  <c r="BK543" i="2"/>
  <c r="J499" i="2"/>
  <c r="BK475" i="2"/>
  <c r="BK461" i="2"/>
  <c r="BK427" i="2"/>
  <c r="BK385" i="2"/>
  <c r="BK290" i="2"/>
  <c r="BK273" i="2"/>
  <c r="BK263" i="2"/>
  <c r="J249" i="2"/>
  <c r="J203" i="2"/>
  <c r="J142" i="2"/>
  <c r="BK126" i="2"/>
  <c r="J245" i="3"/>
  <c r="J236" i="3"/>
  <c r="J219" i="3"/>
  <c r="J212" i="3"/>
  <c r="J200" i="3"/>
  <c r="J186" i="3"/>
  <c r="BK168" i="3"/>
  <c r="BK153" i="3"/>
  <c r="J135" i="3"/>
  <c r="BK254" i="3"/>
  <c r="BK245" i="3"/>
  <c r="J242" i="3"/>
  <c r="J232" i="3"/>
  <c r="J213" i="3"/>
  <c r="BK200" i="3"/>
  <c r="BK189" i="3"/>
  <c r="J169" i="3"/>
  <c r="J149" i="3"/>
  <c r="BK120" i="3"/>
  <c r="J102" i="3"/>
  <c r="J239" i="3"/>
  <c r="BK223" i="3"/>
  <c r="BK199" i="3"/>
  <c r="BK188" i="3"/>
  <c r="J176" i="3"/>
  <c r="J161" i="3"/>
  <c r="J138" i="3"/>
  <c r="BK256" i="3"/>
  <c r="BK235" i="3"/>
  <c r="BK215" i="3"/>
  <c r="BK193" i="3"/>
  <c r="J177" i="3"/>
  <c r="BK155" i="3"/>
  <c r="BK99" i="3"/>
  <c r="BK135" i="4"/>
  <c r="J115" i="4"/>
  <c r="BK161" i="4"/>
  <c r="J149" i="4"/>
  <c r="BK120" i="4"/>
  <c r="BK163" i="4"/>
  <c r="J138" i="4"/>
  <c r="J118" i="4"/>
  <c r="BK148" i="4"/>
  <c r="J134" i="4"/>
  <c r="BK103" i="4"/>
  <c r="BK220" i="5"/>
  <c r="J211" i="5"/>
  <c r="BK167" i="5"/>
  <c r="J160" i="5"/>
  <c r="J138" i="5"/>
  <c r="J119" i="5"/>
  <c r="BK94" i="5"/>
  <c r="J220" i="5"/>
  <c r="J197" i="5"/>
  <c r="BK180" i="5"/>
  <c r="J168" i="5"/>
  <c r="BK152" i="5"/>
  <c r="J137" i="5"/>
  <c r="J113" i="5"/>
  <c r="BK225" i="5"/>
  <c r="BK202" i="5"/>
  <c r="BK173" i="5"/>
  <c r="BK166" i="5"/>
  <c r="J147" i="5"/>
  <c r="J139" i="5"/>
  <c r="J131" i="5"/>
  <c r="J98" i="5"/>
  <c r="J214" i="5"/>
  <c r="J193" i="5"/>
  <c r="J173" i="5"/>
  <c r="BK165" i="5"/>
  <c r="BK150" i="5"/>
  <c r="BK139" i="5"/>
  <c r="J105" i="5"/>
  <c r="J106" i="6"/>
  <c r="J98" i="6"/>
  <c r="BK106" i="6"/>
  <c r="BK108" i="6"/>
  <c r="J94" i="6"/>
  <c r="BK92" i="7"/>
  <c r="J852" i="2"/>
  <c r="J808" i="2"/>
  <c r="J783" i="2"/>
  <c r="J677" i="2"/>
  <c r="BK628" i="2"/>
  <c r="J583" i="2"/>
  <c r="J545" i="2"/>
  <c r="J485" i="2"/>
  <c r="J460" i="2"/>
  <c r="J422" i="2"/>
  <c r="BK251" i="2"/>
  <c r="J228" i="2"/>
  <c r="BK168" i="2"/>
  <c r="J137" i="2"/>
  <c r="BK891" i="2"/>
  <c r="J883" i="2"/>
  <c r="J789" i="2"/>
  <c r="BK743" i="2"/>
  <c r="BK702" i="2"/>
  <c r="BK685" i="2"/>
  <c r="J651" i="2"/>
  <c r="J587" i="2"/>
  <c r="BK541" i="2"/>
  <c r="J503" i="2"/>
  <c r="J470" i="2"/>
  <c r="J290" i="2"/>
  <c r="BK228" i="2"/>
  <c r="J164" i="2"/>
  <c r="J885" i="2"/>
  <c r="BK825" i="2"/>
  <c r="BK781" i="2"/>
  <c r="J723" i="2"/>
  <c r="J693" i="2"/>
  <c r="BK681" i="2"/>
  <c r="BK650" i="2"/>
  <c r="BK535" i="2"/>
  <c r="BK523" i="2"/>
  <c r="BK499" i="2"/>
  <c r="BK480" i="2"/>
  <c r="J379" i="2"/>
  <c r="BK203" i="2"/>
  <c r="BK153" i="2"/>
  <c r="J864" i="2"/>
  <c r="BK789" i="2"/>
  <c r="BK755" i="2"/>
  <c r="BK693" i="2"/>
  <c r="J661" i="2"/>
  <c r="BK625" i="2"/>
  <c r="J604" i="2"/>
  <c r="J566" i="2"/>
  <c r="J540" i="2"/>
  <c r="BK505" i="2"/>
  <c r="J239" i="2"/>
  <c r="J153" i="2"/>
  <c r="BK247" i="3"/>
  <c r="J237" i="3"/>
  <c r="J215" i="3"/>
  <c r="J192" i="3"/>
  <c r="J151" i="3"/>
  <c r="J130" i="3"/>
  <c r="J251" i="3"/>
  <c r="J243" i="3"/>
  <c r="J229" i="3"/>
  <c r="BK204" i="3"/>
  <c r="BK182" i="3"/>
  <c r="BK165" i="3"/>
  <c r="J144" i="3"/>
  <c r="J101" i="3"/>
  <c r="J228" i="3"/>
  <c r="BK213" i="3"/>
  <c r="BK191" i="3"/>
  <c r="J178" i="3"/>
  <c r="BK147" i="3"/>
  <c r="J107" i="3"/>
  <c r="BK242" i="3"/>
  <c r="BK230" i="3"/>
  <c r="BK210" i="3"/>
  <c r="J168" i="3"/>
  <c r="BK133" i="3"/>
  <c r="J152" i="4"/>
  <c r="BK111" i="4"/>
  <c r="BK142" i="4"/>
  <c r="BK114" i="4"/>
  <c r="J148" i="4"/>
  <c r="BK122" i="4"/>
  <c r="J112" i="4"/>
  <c r="J141" i="4"/>
  <c r="BK101" i="4"/>
  <c r="J218" i="5"/>
  <c r="BK179" i="5"/>
  <c r="BK162" i="5"/>
  <c r="BK145" i="5"/>
  <c r="J128" i="5"/>
  <c r="BK228" i="5"/>
  <c r="J205" i="5"/>
  <c r="J177" i="5"/>
  <c r="J162" i="5"/>
  <c r="J146" i="5"/>
  <c r="BK125" i="5"/>
  <c r="BK226" i="5"/>
  <c r="J183" i="5"/>
  <c r="BK157" i="5"/>
  <c r="J144" i="5"/>
  <c r="BK135" i="5"/>
  <c r="BK109" i="5"/>
  <c r="J94" i="5"/>
  <c r="J202" i="5"/>
  <c r="J171" i="5"/>
  <c r="BK153" i="5"/>
  <c r="BK131" i="5"/>
  <c r="J109" i="5"/>
  <c r="BK95" i="5"/>
  <c r="J108" i="6"/>
  <c r="BK99" i="6"/>
  <c r="BK86" i="6"/>
  <c r="BK96" i="7"/>
  <c r="BK94" i="7"/>
  <c r="J866" i="2"/>
  <c r="BK826" i="2"/>
  <c r="J778" i="2"/>
  <c r="J659" i="2"/>
  <c r="BK648" i="2"/>
  <c r="BK630" i="2"/>
  <c r="J575" i="2"/>
  <c r="BK533" i="2"/>
  <c r="BK491" i="2"/>
  <c r="BK425" i="2"/>
  <c r="J286" i="2"/>
  <c r="J259" i="2"/>
  <c r="J170" i="2"/>
  <c r="BK142" i="2"/>
  <c r="BK890" i="2"/>
  <c r="J881" i="2"/>
  <c r="J785" i="2"/>
  <c r="J768" i="2"/>
  <c r="BK698" i="2"/>
  <c r="J673" i="2"/>
  <c r="BK627" i="2"/>
  <c r="BK585" i="2"/>
  <c r="BK545" i="2"/>
  <c r="J528" i="2"/>
  <c r="BK468" i="2"/>
  <c r="BK267" i="2"/>
  <c r="BK236" i="2"/>
  <c r="J131" i="2"/>
  <c r="J886" i="2"/>
  <c r="BK866" i="2"/>
  <c r="BK819" i="2"/>
  <c r="BK769" i="2"/>
  <c r="J700" i="2"/>
  <c r="J684" i="2"/>
  <c r="J613" i="2"/>
  <c r="BK563" i="2"/>
  <c r="BK529" i="2"/>
  <c r="BK485" i="2"/>
  <c r="J468" i="2"/>
  <c r="J423" i="2"/>
  <c r="BK239" i="2"/>
  <c r="BK122" i="2"/>
  <c r="BK871" i="2"/>
  <c r="J845" i="2"/>
  <c r="J754" i="2"/>
  <c r="J740" i="2"/>
  <c r="BK688" i="2"/>
  <c r="J666" i="2"/>
  <c r="BK600" i="2"/>
  <c r="BK587" i="2"/>
  <c r="J529" i="2"/>
  <c r="BK181" i="3"/>
  <c r="J155" i="3"/>
  <c r="J141" i="3"/>
  <c r="J99" i="3"/>
  <c r="J248" i="3"/>
  <c r="BK236" i="3"/>
  <c r="J223" i="3"/>
  <c r="J194" i="3"/>
  <c r="BK170" i="3"/>
  <c r="BK164" i="3"/>
  <c r="BK126" i="3"/>
  <c r="BK259" i="3"/>
  <c r="J221" i="3"/>
  <c r="J204" i="3"/>
  <c r="BK187" i="3"/>
  <c r="BK173" i="3"/>
  <c r="J133" i="3"/>
  <c r="J123" i="3"/>
  <c r="BK117" i="3"/>
  <c r="BK105" i="3"/>
  <c r="BK232" i="3"/>
  <c r="BK212" i="3"/>
  <c r="BK196" i="3"/>
  <c r="BK151" i="3"/>
  <c r="J109" i="3"/>
  <c r="BK132" i="4"/>
  <c r="BK95" i="4"/>
  <c r="J130" i="4"/>
  <c r="J106" i="4"/>
  <c r="BK137" i="4"/>
  <c r="BK123" i="4"/>
  <c r="BK136" i="4"/>
  <c r="J105" i="4"/>
  <c r="J215" i="5"/>
  <c r="J178" i="5"/>
  <c r="J165" i="5"/>
  <c r="J158" i="5"/>
  <c r="J132" i="5"/>
  <c r="J100" i="5"/>
  <c r="J209" i="5"/>
  <c r="J179" i="5"/>
  <c r="J164" i="5"/>
  <c r="J148" i="5"/>
  <c r="BK127" i="5"/>
  <c r="J117" i="5"/>
  <c r="BK214" i="5"/>
  <c r="BK185" i="5"/>
  <c r="J180" i="5"/>
  <c r="J149" i="5"/>
  <c r="J136" i="5"/>
  <c r="BK113" i="5"/>
  <c r="J96" i="5"/>
  <c r="BK199" i="5"/>
  <c r="J174" i="5"/>
  <c r="BK154" i="5"/>
  <c r="BK138" i="5"/>
  <c r="BK101" i="5"/>
  <c r="BK95" i="6"/>
  <c r="J102" i="6"/>
  <c r="J95" i="6"/>
  <c r="J96" i="7"/>
  <c r="BK87" i="7"/>
  <c r="R114" i="2" l="1"/>
  <c r="R136" i="2"/>
  <c r="T157" i="2"/>
  <c r="R234" i="2"/>
  <c r="P275" i="2"/>
  <c r="BK289" i="2"/>
  <c r="J289" i="2" s="1"/>
  <c r="J68" i="2" s="1"/>
  <c r="R426" i="2"/>
  <c r="R440" i="2"/>
  <c r="R458" i="2"/>
  <c r="P479" i="2"/>
  <c r="P493" i="2"/>
  <c r="T504" i="2"/>
  <c r="T599" i="2"/>
  <c r="R629" i="2"/>
  <c r="P641" i="2"/>
  <c r="T652" i="2"/>
  <c r="R665" i="2"/>
  <c r="BK676" i="2"/>
  <c r="J676" i="2" s="1"/>
  <c r="J84" i="2" s="1"/>
  <c r="BK701" i="2"/>
  <c r="J701" i="2"/>
  <c r="J85" i="2" s="1"/>
  <c r="P708" i="2"/>
  <c r="T753" i="2"/>
  <c r="T766" i="2"/>
  <c r="R782" i="2"/>
  <c r="T788" i="2"/>
  <c r="R846" i="2"/>
  <c r="R872" i="2"/>
  <c r="T98" i="3"/>
  <c r="R119" i="3"/>
  <c r="R129" i="3"/>
  <c r="P136" i="3"/>
  <c r="R162" i="3"/>
  <c r="R156" i="3"/>
  <c r="T172" i="3"/>
  <c r="T185" i="3"/>
  <c r="R202" i="3"/>
  <c r="BK207" i="3"/>
  <c r="J207" i="3" s="1"/>
  <c r="J74" i="3" s="1"/>
  <c r="BK252" i="3"/>
  <c r="J252" i="3"/>
  <c r="J75" i="3" s="1"/>
  <c r="BK255" i="3"/>
  <c r="J255" i="3" s="1"/>
  <c r="J76" i="3" s="1"/>
  <c r="T100" i="4"/>
  <c r="R104" i="4"/>
  <c r="BK110" i="4"/>
  <c r="J110" i="4"/>
  <c r="J65" i="4" s="1"/>
  <c r="P127" i="4"/>
  <c r="T140" i="4"/>
  <c r="T147" i="4"/>
  <c r="R150" i="4"/>
  <c r="P160" i="4"/>
  <c r="BK92" i="5"/>
  <c r="J92" i="5"/>
  <c r="J61" i="5" s="1"/>
  <c r="R187" i="5"/>
  <c r="R200" i="5"/>
  <c r="R206" i="5"/>
  <c r="R203" i="5" s="1"/>
  <c r="R219" i="5"/>
  <c r="T224" i="5"/>
  <c r="T85" i="6"/>
  <c r="P101" i="6"/>
  <c r="R101" i="6"/>
  <c r="BK105" i="6"/>
  <c r="J105" i="6"/>
  <c r="J63" i="6" s="1"/>
  <c r="R105" i="6"/>
  <c r="T86" i="7"/>
  <c r="T85" i="7"/>
  <c r="P114" i="2"/>
  <c r="P136" i="2"/>
  <c r="P152" i="2"/>
  <c r="R157" i="2"/>
  <c r="T234" i="2"/>
  <c r="BK275" i="2"/>
  <c r="J275" i="2" s="1"/>
  <c r="J67" i="2"/>
  <c r="P289" i="2"/>
  <c r="BK426" i="2"/>
  <c r="J426" i="2" s="1"/>
  <c r="J69" i="2" s="1"/>
  <c r="BK440" i="2"/>
  <c r="J440" i="2"/>
  <c r="J70" i="2" s="1"/>
  <c r="BK458" i="2"/>
  <c r="J458" i="2" s="1"/>
  <c r="J71" i="2" s="1"/>
  <c r="R479" i="2"/>
  <c r="R493" i="2"/>
  <c r="R504" i="2"/>
  <c r="P599" i="2"/>
  <c r="P629" i="2"/>
  <c r="T641" i="2"/>
  <c r="P652" i="2"/>
  <c r="T665" i="2"/>
  <c r="R676" i="2"/>
  <c r="R701" i="2"/>
  <c r="T708" i="2"/>
  <c r="R753" i="2"/>
  <c r="R766" i="2"/>
  <c r="T782" i="2"/>
  <c r="BK788" i="2"/>
  <c r="J788" i="2"/>
  <c r="J90" i="2" s="1"/>
  <c r="BK846" i="2"/>
  <c r="J846" i="2" s="1"/>
  <c r="J91" i="2" s="1"/>
  <c r="P872" i="2"/>
  <c r="R98" i="3"/>
  <c r="BK119" i="3"/>
  <c r="J119" i="3"/>
  <c r="J63" i="3" s="1"/>
  <c r="BK129" i="3"/>
  <c r="J129" i="3" s="1"/>
  <c r="J64" i="3" s="1"/>
  <c r="R136" i="3"/>
  <c r="P162" i="3"/>
  <c r="P156" i="3" s="1"/>
  <c r="R172" i="3"/>
  <c r="R185" i="3"/>
  <c r="T202" i="3"/>
  <c r="T207" i="3"/>
  <c r="T252" i="3"/>
  <c r="T255" i="3"/>
  <c r="P100" i="4"/>
  <c r="P104" i="4"/>
  <c r="T110" i="4"/>
  <c r="R127" i="4"/>
  <c r="P140" i="4"/>
  <c r="BK147" i="4"/>
  <c r="J147" i="4"/>
  <c r="J68" i="4" s="1"/>
  <c r="BK150" i="4"/>
  <c r="J150" i="4" s="1"/>
  <c r="J69" i="4"/>
  <c r="BK160" i="4"/>
  <c r="J160" i="4"/>
  <c r="J72" i="4" s="1"/>
  <c r="T92" i="5"/>
  <c r="P187" i="5"/>
  <c r="BK200" i="5"/>
  <c r="J200" i="5" s="1"/>
  <c r="J63" i="5"/>
  <c r="T206" i="5"/>
  <c r="T203" i="5"/>
  <c r="T219" i="5"/>
  <c r="P224" i="5"/>
  <c r="R85" i="6"/>
  <c r="R84" i="6"/>
  <c r="R83" i="6" s="1"/>
  <c r="BK101" i="6"/>
  <c r="J101" i="6" s="1"/>
  <c r="J62" i="6"/>
  <c r="T101" i="6"/>
  <c r="P105" i="6"/>
  <c r="T105" i="6"/>
  <c r="P86" i="7"/>
  <c r="P85" i="7" s="1"/>
  <c r="AU60" i="1" s="1"/>
  <c r="BK114" i="2"/>
  <c r="J114" i="2"/>
  <c r="J61" i="2" s="1"/>
  <c r="BK136" i="2"/>
  <c r="J136" i="2" s="1"/>
  <c r="J62" i="2" s="1"/>
  <c r="BK152" i="2"/>
  <c r="J152" i="2"/>
  <c r="J63" i="2" s="1"/>
  <c r="T152" i="2"/>
  <c r="BK157" i="2"/>
  <c r="J157" i="2"/>
  <c r="J64" i="2" s="1"/>
  <c r="BK234" i="2"/>
  <c r="J234" i="2" s="1"/>
  <c r="J65" i="2"/>
  <c r="P268" i="2"/>
  <c r="R268" i="2"/>
  <c r="T275" i="2"/>
  <c r="R289" i="2"/>
  <c r="T426" i="2"/>
  <c r="P440" i="2"/>
  <c r="T458" i="2"/>
  <c r="T479" i="2"/>
  <c r="T493" i="2"/>
  <c r="P504" i="2"/>
  <c r="R599" i="2"/>
  <c r="T629" i="2"/>
  <c r="R641" i="2"/>
  <c r="BK652" i="2"/>
  <c r="J652" i="2" s="1"/>
  <c r="J82" i="2" s="1"/>
  <c r="BK665" i="2"/>
  <c r="J665" i="2"/>
  <c r="J83" i="2" s="1"/>
  <c r="P676" i="2"/>
  <c r="T701" i="2"/>
  <c r="R708" i="2"/>
  <c r="BK753" i="2"/>
  <c r="J753" i="2"/>
  <c r="J87" i="2" s="1"/>
  <c r="BK766" i="2"/>
  <c r="J766" i="2" s="1"/>
  <c r="J88" i="2"/>
  <c r="P782" i="2"/>
  <c r="P788" i="2"/>
  <c r="T846" i="2"/>
  <c r="T872" i="2"/>
  <c r="P98" i="3"/>
  <c r="T119" i="3"/>
  <c r="T129" i="3"/>
  <c r="BK136" i="3"/>
  <c r="J136" i="3" s="1"/>
  <c r="J66" i="3" s="1"/>
  <c r="T162" i="3"/>
  <c r="T156" i="3"/>
  <c r="BK172" i="3"/>
  <c r="J172" i="3"/>
  <c r="J71" i="3" s="1"/>
  <c r="BK185" i="3"/>
  <c r="J185" i="3" s="1"/>
  <c r="J72" i="3" s="1"/>
  <c r="P202" i="3"/>
  <c r="P207" i="3"/>
  <c r="P252" i="3"/>
  <c r="R255" i="3"/>
  <c r="BK100" i="4"/>
  <c r="J100" i="4"/>
  <c r="J63" i="4" s="1"/>
  <c r="BK104" i="4"/>
  <c r="J104" i="4" s="1"/>
  <c r="J64" i="4" s="1"/>
  <c r="P110" i="4"/>
  <c r="T127" i="4"/>
  <c r="R140" i="4"/>
  <c r="R147" i="4"/>
  <c r="T150" i="4"/>
  <c r="R160" i="4"/>
  <c r="P92" i="5"/>
  <c r="BK187" i="5"/>
  <c r="J187" i="5"/>
  <c r="J62" i="5" s="1"/>
  <c r="P200" i="5"/>
  <c r="P91" i="5" s="1"/>
  <c r="P206" i="5"/>
  <c r="P203" i="5"/>
  <c r="BK219" i="5"/>
  <c r="J219" i="5"/>
  <c r="J68" i="5" s="1"/>
  <c r="BK224" i="5"/>
  <c r="J224" i="5" s="1"/>
  <c r="J70" i="5"/>
  <c r="BK85" i="6"/>
  <c r="J85" i="6"/>
  <c r="J61" i="6" s="1"/>
  <c r="R86" i="7"/>
  <c r="R85" i="7" s="1"/>
  <c r="T114" i="2"/>
  <c r="T136" i="2"/>
  <c r="R152" i="2"/>
  <c r="P157" i="2"/>
  <c r="P234" i="2"/>
  <c r="BK268" i="2"/>
  <c r="J268" i="2"/>
  <c r="J66" i="2" s="1"/>
  <c r="T268" i="2"/>
  <c r="R275" i="2"/>
  <c r="T289" i="2"/>
  <c r="P426" i="2"/>
  <c r="T440" i="2"/>
  <c r="P458" i="2"/>
  <c r="BK479" i="2"/>
  <c r="J479" i="2" s="1"/>
  <c r="J74" i="2"/>
  <c r="BK493" i="2"/>
  <c r="J493" i="2"/>
  <c r="J75" i="2" s="1"/>
  <c r="BK504" i="2"/>
  <c r="J504" i="2" s="1"/>
  <c r="J76" i="2"/>
  <c r="BK599" i="2"/>
  <c r="BK629" i="2"/>
  <c r="J629" i="2" s="1"/>
  <c r="J80" i="2" s="1"/>
  <c r="BK641" i="2"/>
  <c r="J641" i="2"/>
  <c r="J81" i="2" s="1"/>
  <c r="R652" i="2"/>
  <c r="P665" i="2"/>
  <c r="T676" i="2"/>
  <c r="P701" i="2"/>
  <c r="BK708" i="2"/>
  <c r="J708" i="2" s="1"/>
  <c r="J86" i="2" s="1"/>
  <c r="P753" i="2"/>
  <c r="P766" i="2"/>
  <c r="BK782" i="2"/>
  <c r="J782" i="2"/>
  <c r="J89" i="2" s="1"/>
  <c r="R788" i="2"/>
  <c r="P846" i="2"/>
  <c r="BK872" i="2"/>
  <c r="J872" i="2" s="1"/>
  <c r="J92" i="2" s="1"/>
  <c r="BK98" i="3"/>
  <c r="J98" i="3"/>
  <c r="J61" i="3" s="1"/>
  <c r="P119" i="3"/>
  <c r="P129" i="3"/>
  <c r="T136" i="3"/>
  <c r="BK162" i="3"/>
  <c r="J162" i="3"/>
  <c r="J69" i="3" s="1"/>
  <c r="P172" i="3"/>
  <c r="P185" i="3"/>
  <c r="BK202" i="3"/>
  <c r="J202" i="3" s="1"/>
  <c r="J73" i="3"/>
  <c r="R207" i="3"/>
  <c r="R252" i="3"/>
  <c r="P255" i="3"/>
  <c r="R100" i="4"/>
  <c r="T104" i="4"/>
  <c r="R110" i="4"/>
  <c r="BK127" i="4"/>
  <c r="J127" i="4"/>
  <c r="J66" i="4" s="1"/>
  <c r="BK140" i="4"/>
  <c r="J140" i="4" s="1"/>
  <c r="J67" i="4"/>
  <c r="P147" i="4"/>
  <c r="P150" i="4"/>
  <c r="T160" i="4"/>
  <c r="R92" i="5"/>
  <c r="R91" i="5" s="1"/>
  <c r="T187" i="5"/>
  <c r="T200" i="5"/>
  <c r="BK206" i="5"/>
  <c r="J206" i="5" s="1"/>
  <c r="J66" i="5"/>
  <c r="P219" i="5"/>
  <c r="R224" i="5"/>
  <c r="P85" i="6"/>
  <c r="P84" i="6"/>
  <c r="P83" i="6" s="1"/>
  <c r="AU59" i="1" s="1"/>
  <c r="BK86" i="7"/>
  <c r="J86" i="7"/>
  <c r="J60" i="7" s="1"/>
  <c r="BK154" i="3"/>
  <c r="J154" i="3" s="1"/>
  <c r="J67" i="3" s="1"/>
  <c r="BK204" i="5"/>
  <c r="J204" i="5"/>
  <c r="J65" i="5" s="1"/>
  <c r="BK474" i="2"/>
  <c r="J474" i="2" s="1"/>
  <c r="J72" i="2" s="1"/>
  <c r="BK134" i="3"/>
  <c r="J134" i="3"/>
  <c r="J65" i="3" s="1"/>
  <c r="BK476" i="2"/>
  <c r="J476" i="2" s="1"/>
  <c r="J73" i="2" s="1"/>
  <c r="BK596" i="2"/>
  <c r="J596" i="2"/>
  <c r="J77" i="2" s="1"/>
  <c r="BK94" i="4"/>
  <c r="J94" i="4" s="1"/>
  <c r="J61" i="4" s="1"/>
  <c r="BK97" i="4"/>
  <c r="J97" i="4"/>
  <c r="J62" i="4" s="1"/>
  <c r="BK91" i="7"/>
  <c r="J91" i="7" s="1"/>
  <c r="J62" i="7" s="1"/>
  <c r="BK116" i="3"/>
  <c r="J116" i="3"/>
  <c r="J62" i="3" s="1"/>
  <c r="BK156" i="3"/>
  <c r="J156" i="3" s="1"/>
  <c r="J68" i="3" s="1"/>
  <c r="BK154" i="4"/>
  <c r="J154" i="4"/>
  <c r="J70" i="4" s="1"/>
  <c r="BK157" i="4"/>
  <c r="J157" i="4" s="1"/>
  <c r="J71" i="4" s="1"/>
  <c r="BK217" i="5"/>
  <c r="J217" i="5"/>
  <c r="J67" i="5" s="1"/>
  <c r="BK222" i="5"/>
  <c r="J222" i="5" s="1"/>
  <c r="J69" i="5" s="1"/>
  <c r="BK93" i="7"/>
  <c r="J93" i="7"/>
  <c r="J63" i="7" s="1"/>
  <c r="BK95" i="7"/>
  <c r="J95" i="7" s="1"/>
  <c r="J64" i="7" s="1"/>
  <c r="BK97" i="7"/>
  <c r="J97" i="7"/>
  <c r="J65" i="7" s="1"/>
  <c r="J52" i="7"/>
  <c r="E75" i="7"/>
  <c r="BE87" i="7"/>
  <c r="BE92" i="7"/>
  <c r="F55" i="7"/>
  <c r="BE88" i="7"/>
  <c r="J55" i="7"/>
  <c r="BE94" i="7"/>
  <c r="BE96" i="7"/>
  <c r="BE98" i="7"/>
  <c r="BK91" i="5"/>
  <c r="J91" i="5" s="1"/>
  <c r="J60" i="5" s="1"/>
  <c r="E73" i="6"/>
  <c r="J80" i="6"/>
  <c r="BE94" i="6"/>
  <c r="BE90" i="6"/>
  <c r="BE92" i="6"/>
  <c r="BE97" i="6"/>
  <c r="BE99" i="6"/>
  <c r="BE103" i="6"/>
  <c r="BE108" i="6"/>
  <c r="F80" i="6"/>
  <c r="BE95" i="6"/>
  <c r="BE102" i="6"/>
  <c r="BE106" i="6"/>
  <c r="J52" i="6"/>
  <c r="BE86" i="6"/>
  <c r="BE88" i="6"/>
  <c r="BE96" i="6"/>
  <c r="BE98" i="6"/>
  <c r="E48" i="5"/>
  <c r="J52" i="5"/>
  <c r="BE99" i="5"/>
  <c r="BE102" i="5"/>
  <c r="BE109" i="5"/>
  <c r="BE111" i="5"/>
  <c r="BE113" i="5"/>
  <c r="BE115" i="5"/>
  <c r="BE121" i="5"/>
  <c r="BE125" i="5"/>
  <c r="BE132" i="5"/>
  <c r="BE133" i="5"/>
  <c r="BE143" i="5"/>
  <c r="BE151" i="5"/>
  <c r="BE156" i="5"/>
  <c r="BE162" i="5"/>
  <c r="BE164" i="5"/>
  <c r="BE166" i="5"/>
  <c r="BE169" i="5"/>
  <c r="BE171" i="5"/>
  <c r="BE174" i="5"/>
  <c r="BE175" i="5"/>
  <c r="BE176" i="5"/>
  <c r="BE179" i="5"/>
  <c r="BE185" i="5"/>
  <c r="BE211" i="5"/>
  <c r="BE212" i="5"/>
  <c r="BE218" i="5"/>
  <c r="BE221" i="5"/>
  <c r="BE223" i="5"/>
  <c r="BE226" i="5"/>
  <c r="F55" i="5"/>
  <c r="BE93" i="5"/>
  <c r="BE101" i="5"/>
  <c r="BE103" i="5"/>
  <c r="BE127" i="5"/>
  <c r="BE128" i="5"/>
  <c r="BE129" i="5"/>
  <c r="BE137" i="5"/>
  <c r="BE140" i="5"/>
  <c r="BE144" i="5"/>
  <c r="BE145" i="5"/>
  <c r="BE155" i="5"/>
  <c r="BE159" i="5"/>
  <c r="BE161" i="5"/>
  <c r="BE163" i="5"/>
  <c r="BE167" i="5"/>
  <c r="BE168" i="5"/>
  <c r="BE182" i="5"/>
  <c r="BE183" i="5"/>
  <c r="BE190" i="5"/>
  <c r="BE216" i="5"/>
  <c r="BE220" i="5"/>
  <c r="BE94" i="5"/>
  <c r="BE97" i="5"/>
  <c r="BE119" i="5"/>
  <c r="BE130" i="5"/>
  <c r="BE136" i="5"/>
  <c r="BE141" i="5"/>
  <c r="BE142" i="5"/>
  <c r="BE150" i="5"/>
  <c r="BE154" i="5"/>
  <c r="BE157" i="5"/>
  <c r="BE158" i="5"/>
  <c r="BE165" i="5"/>
  <c r="BE170" i="5"/>
  <c r="BE177" i="5"/>
  <c r="BE178" i="5"/>
  <c r="BE188" i="5"/>
  <c r="BE197" i="5"/>
  <c r="BE199" i="5"/>
  <c r="BE201" i="5"/>
  <c r="BE207" i="5"/>
  <c r="BE208" i="5"/>
  <c r="BE210" i="5"/>
  <c r="BE213" i="5"/>
  <c r="BE214" i="5"/>
  <c r="BE227" i="5"/>
  <c r="BE228" i="5"/>
  <c r="J55" i="5"/>
  <c r="BE95" i="5"/>
  <c r="BE96" i="5"/>
  <c r="BE98" i="5"/>
  <c r="BE100" i="5"/>
  <c r="BE105" i="5"/>
  <c r="BE107" i="5"/>
  <c r="BE117" i="5"/>
  <c r="BE123" i="5"/>
  <c r="BE126" i="5"/>
  <c r="BE131" i="5"/>
  <c r="BE134" i="5"/>
  <c r="BE135" i="5"/>
  <c r="BE138" i="5"/>
  <c r="BE139" i="5"/>
  <c r="BE146" i="5"/>
  <c r="BE147" i="5"/>
  <c r="BE148" i="5"/>
  <c r="BE149" i="5"/>
  <c r="BE152" i="5"/>
  <c r="BE153" i="5"/>
  <c r="BE160" i="5"/>
  <c r="BE172" i="5"/>
  <c r="BE173" i="5"/>
  <c r="BE180" i="5"/>
  <c r="BE181" i="5"/>
  <c r="BE186" i="5"/>
  <c r="BE193" i="5"/>
  <c r="BE195" i="5"/>
  <c r="BE202" i="5"/>
  <c r="BE205" i="5"/>
  <c r="BE209" i="5"/>
  <c r="BE215" i="5"/>
  <c r="BE225" i="5"/>
  <c r="E48" i="4"/>
  <c r="J55" i="4"/>
  <c r="BE95" i="4"/>
  <c r="BE106" i="4"/>
  <c r="BE108" i="4"/>
  <c r="BE113" i="4"/>
  <c r="BE114" i="4"/>
  <c r="BE118" i="4"/>
  <c r="BE120" i="4"/>
  <c r="BE123" i="4"/>
  <c r="BE136" i="4"/>
  <c r="BE137" i="4"/>
  <c r="BE151" i="4"/>
  <c r="BE155" i="4"/>
  <c r="BE158" i="4"/>
  <c r="BE125" i="4"/>
  <c r="BE132" i="4"/>
  <c r="BE134" i="4"/>
  <c r="BE135" i="4"/>
  <c r="BE142" i="4"/>
  <c r="BE148" i="4"/>
  <c r="BE161" i="4"/>
  <c r="BE98" i="4"/>
  <c r="BE103" i="4"/>
  <c r="BE111" i="4"/>
  <c r="BE112" i="4"/>
  <c r="BE130" i="4"/>
  <c r="BE152" i="4"/>
  <c r="J52" i="4"/>
  <c r="F55" i="4"/>
  <c r="BE101" i="4"/>
  <c r="BE102" i="4"/>
  <c r="BE105" i="4"/>
  <c r="BE115" i="4"/>
  <c r="BE122" i="4"/>
  <c r="BE128" i="4"/>
  <c r="BE138" i="4"/>
  <c r="BE141" i="4"/>
  <c r="BE144" i="4"/>
  <c r="BE149" i="4"/>
  <c r="BE163" i="4"/>
  <c r="J55" i="3"/>
  <c r="BE103" i="3"/>
  <c r="BE107" i="3"/>
  <c r="BE117" i="3"/>
  <c r="BE123" i="3"/>
  <c r="BE137" i="3"/>
  <c r="BE141" i="3"/>
  <c r="BE145" i="3"/>
  <c r="BE152" i="3"/>
  <c r="BE158" i="3"/>
  <c r="BE169" i="3"/>
  <c r="BE175" i="3"/>
  <c r="BE187" i="3"/>
  <c r="BE190" i="3"/>
  <c r="BE191" i="3"/>
  <c r="BE195" i="3"/>
  <c r="BE199" i="3"/>
  <c r="BE200" i="3"/>
  <c r="BE204" i="3"/>
  <c r="BE217" i="3"/>
  <c r="BE219" i="3"/>
  <c r="BE221" i="3"/>
  <c r="BE222" i="3"/>
  <c r="BE236" i="3"/>
  <c r="BE245" i="3"/>
  <c r="BE249" i="3"/>
  <c r="E48" i="3"/>
  <c r="BE99" i="3"/>
  <c r="BE102" i="3"/>
  <c r="BE148" i="3"/>
  <c r="BE150" i="3"/>
  <c r="BE155" i="3"/>
  <c r="BE157" i="3"/>
  <c r="BE163" i="3"/>
  <c r="BE164" i="3"/>
  <c r="BE165" i="3"/>
  <c r="BE167" i="3"/>
  <c r="BE177" i="3"/>
  <c r="BE181" i="3"/>
  <c r="BE186" i="3"/>
  <c r="BE196" i="3"/>
  <c r="BE201" i="3"/>
  <c r="BE203" i="3"/>
  <c r="BE218" i="3"/>
  <c r="BE223" i="3"/>
  <c r="BE232" i="3"/>
  <c r="BE233" i="3"/>
  <c r="BE237" i="3"/>
  <c r="BE238" i="3"/>
  <c r="BE239" i="3"/>
  <c r="BE242" i="3"/>
  <c r="BE244" i="3"/>
  <c r="BE248" i="3"/>
  <c r="BE253" i="3"/>
  <c r="J599" i="2"/>
  <c r="J79" i="2"/>
  <c r="J52" i="3"/>
  <c r="F93" i="3"/>
  <c r="BE113" i="3"/>
  <c r="BE126" i="3"/>
  <c r="BE133" i="3"/>
  <c r="BE135" i="3"/>
  <c r="BE138" i="3"/>
  <c r="BE146" i="3"/>
  <c r="BE147" i="3"/>
  <c r="BE151" i="3"/>
  <c r="BE153" i="3"/>
  <c r="BE161" i="3"/>
  <c r="BE174" i="3"/>
  <c r="BE176" i="3"/>
  <c r="BE179" i="3"/>
  <c r="BE180" i="3"/>
  <c r="BE182" i="3"/>
  <c r="BE194" i="3"/>
  <c r="BE197" i="3"/>
  <c r="BE210" i="3"/>
  <c r="BE214" i="3"/>
  <c r="BE215" i="3"/>
  <c r="BE220" i="3"/>
  <c r="BE235" i="3"/>
  <c r="BE246" i="3"/>
  <c r="BE254" i="3"/>
  <c r="BE256" i="3"/>
  <c r="BE259" i="3"/>
  <c r="BE262" i="3"/>
  <c r="BE265" i="3"/>
  <c r="BE101" i="3"/>
  <c r="BE105" i="3"/>
  <c r="BE109" i="3"/>
  <c r="BE111" i="3"/>
  <c r="BE115" i="3"/>
  <c r="BE120" i="3"/>
  <c r="BE130" i="3"/>
  <c r="BE144" i="3"/>
  <c r="BE149" i="3"/>
  <c r="BE168" i="3"/>
  <c r="BE170" i="3"/>
  <c r="BE173" i="3"/>
  <c r="BE178" i="3"/>
  <c r="BE184" i="3"/>
  <c r="BE188" i="3"/>
  <c r="BE189" i="3"/>
  <c r="BE192" i="3"/>
  <c r="BE193" i="3"/>
  <c r="BE198" i="3"/>
  <c r="BE205" i="3"/>
  <c r="BE206" i="3"/>
  <c r="BE208" i="3"/>
  <c r="BE211" i="3"/>
  <c r="BE212" i="3"/>
  <c r="BE213" i="3"/>
  <c r="BE224" i="3"/>
  <c r="BE225" i="3"/>
  <c r="BE227" i="3"/>
  <c r="BE228" i="3"/>
  <c r="BE229" i="3"/>
  <c r="BE230" i="3"/>
  <c r="BE234" i="3"/>
  <c r="BE240" i="3"/>
  <c r="BE241" i="3"/>
  <c r="BE243" i="3"/>
  <c r="BE247" i="3"/>
  <c r="BE250" i="3"/>
  <c r="BE251" i="3"/>
  <c r="J106" i="2"/>
  <c r="F109" i="2"/>
  <c r="BE128" i="2"/>
  <c r="BE155" i="2"/>
  <c r="BE164" i="2"/>
  <c r="BE176" i="2"/>
  <c r="BE203" i="2"/>
  <c r="BE223" i="2"/>
  <c r="BE228" i="2"/>
  <c r="BE235" i="2"/>
  <c r="BE236" i="2"/>
  <c r="BE261" i="2"/>
  <c r="BE274" i="2"/>
  <c r="BE379" i="2"/>
  <c r="BE441" i="2"/>
  <c r="BE448" i="2"/>
  <c r="BE454" i="2"/>
  <c r="BE459" i="2"/>
  <c r="BE466" i="2"/>
  <c r="BE485" i="2"/>
  <c r="BE499" i="2"/>
  <c r="BE529" i="2"/>
  <c r="BE533" i="2"/>
  <c r="BE540" i="2"/>
  <c r="BE545" i="2"/>
  <c r="BE571" i="2"/>
  <c r="BE585" i="2"/>
  <c r="BE587" i="2"/>
  <c r="BE597" i="2"/>
  <c r="BE624" i="2"/>
  <c r="BE627" i="2"/>
  <c r="BE628" i="2"/>
  <c r="BE630" i="2"/>
  <c r="BE640" i="2"/>
  <c r="BE648" i="2"/>
  <c r="BE653" i="2"/>
  <c r="BE655" i="2"/>
  <c r="BE666" i="2"/>
  <c r="BE673" i="2"/>
  <c r="BE681" i="2"/>
  <c r="BE682" i="2"/>
  <c r="BE685" i="2"/>
  <c r="BE690" i="2"/>
  <c r="BE696" i="2"/>
  <c r="BE697" i="2"/>
  <c r="BE704" i="2"/>
  <c r="BE705" i="2"/>
  <c r="BE707" i="2"/>
  <c r="BE709" i="2"/>
  <c r="BE738" i="2"/>
  <c r="BE752" i="2"/>
  <c r="BE755" i="2"/>
  <c r="BE769" i="2"/>
  <c r="BE781" i="2"/>
  <c r="BE783" i="2"/>
  <c r="BE784" i="2"/>
  <c r="BE789" i="2"/>
  <c r="BE805" i="2"/>
  <c r="BE823" i="2"/>
  <c r="BE825" i="2"/>
  <c r="BE873" i="2"/>
  <c r="J55" i="2"/>
  <c r="BE126" i="2"/>
  <c r="BE131" i="2"/>
  <c r="BE142" i="2"/>
  <c r="BE158" i="2"/>
  <c r="BE169" i="2"/>
  <c r="BE209" i="2"/>
  <c r="BE232" i="2"/>
  <c r="BE244" i="2"/>
  <c r="BE249" i="2"/>
  <c r="BE253" i="2"/>
  <c r="BE259" i="2"/>
  <c r="BE263" i="2"/>
  <c r="BE267" i="2"/>
  <c r="BE276" i="2"/>
  <c r="BE383" i="2"/>
  <c r="BE419" i="2"/>
  <c r="BE420" i="2"/>
  <c r="BE422" i="2"/>
  <c r="BE443" i="2"/>
  <c r="BE464" i="2"/>
  <c r="BE473" i="2"/>
  <c r="BE482" i="2"/>
  <c r="BE494" i="2"/>
  <c r="BE503" i="2"/>
  <c r="BE505" i="2"/>
  <c r="BE543" i="2"/>
  <c r="BE554" i="2"/>
  <c r="BE567" i="2"/>
  <c r="BE573" i="2"/>
  <c r="BE578" i="2"/>
  <c r="BE586" i="2"/>
  <c r="BE589" i="2"/>
  <c r="BE615" i="2"/>
  <c r="BE625" i="2"/>
  <c r="BE637" i="2"/>
  <c r="BE646" i="2"/>
  <c r="BE659" i="2"/>
  <c r="BE661" i="2"/>
  <c r="BE663" i="2"/>
  <c r="BE671" i="2"/>
  <c r="BE679" i="2"/>
  <c r="BE683" i="2"/>
  <c r="BE687" i="2"/>
  <c r="BE698" i="2"/>
  <c r="BE700" i="2"/>
  <c r="BE723" i="2"/>
  <c r="BE736" i="2"/>
  <c r="BE743" i="2"/>
  <c r="BE744" i="2"/>
  <c r="BE746" i="2"/>
  <c r="BE750" i="2"/>
  <c r="BE760" i="2"/>
  <c r="BE768" i="2"/>
  <c r="BE785" i="2"/>
  <c r="BE821" i="2"/>
  <c r="BE826" i="2"/>
  <c r="BE827" i="2"/>
  <c r="BE845" i="2"/>
  <c r="BE867" i="2"/>
  <c r="BE882" i="2"/>
  <c r="BE883" i="2"/>
  <c r="BE885" i="2"/>
  <c r="BE889" i="2"/>
  <c r="BE890" i="2"/>
  <c r="E48" i="2"/>
  <c r="BE115" i="2"/>
  <c r="BE124" i="2"/>
  <c r="BE133" i="2"/>
  <c r="BE137" i="2"/>
  <c r="BE144" i="2"/>
  <c r="BE153" i="2"/>
  <c r="BE168" i="2"/>
  <c r="BE239" i="2"/>
  <c r="BE251" i="2"/>
  <c r="BE269" i="2"/>
  <c r="BE273" i="2"/>
  <c r="BE286" i="2"/>
  <c r="BE300" i="2"/>
  <c r="BE313" i="2"/>
  <c r="BE385" i="2"/>
  <c r="BE421" i="2"/>
  <c r="BE425" i="2"/>
  <c r="BE432" i="2"/>
  <c r="BE460" i="2"/>
  <c r="BE462" i="2"/>
  <c r="BE475" i="2"/>
  <c r="BE481" i="2"/>
  <c r="BE491" i="2"/>
  <c r="BE496" i="2"/>
  <c r="BE506" i="2"/>
  <c r="BE527" i="2"/>
  <c r="BE531" i="2"/>
  <c r="BE535" i="2"/>
  <c r="BE558" i="2"/>
  <c r="BE564" i="2"/>
  <c r="BE566" i="2"/>
  <c r="BE575" i="2"/>
  <c r="BE583" i="2"/>
  <c r="BE600" i="2"/>
  <c r="BE604" i="2"/>
  <c r="BE620" i="2"/>
  <c r="BE642" i="2"/>
  <c r="BE650" i="2"/>
  <c r="BE670" i="2"/>
  <c r="BE675" i="2"/>
  <c r="BE677" i="2"/>
  <c r="BE688" i="2"/>
  <c r="BE689" i="2"/>
  <c r="BE692" i="2"/>
  <c r="BE706" i="2"/>
  <c r="BE716" i="2"/>
  <c r="BE754" i="2"/>
  <c r="BE767" i="2"/>
  <c r="BE770" i="2"/>
  <c r="BE779" i="2"/>
  <c r="BE786" i="2"/>
  <c r="BE819" i="2"/>
  <c r="BE828" i="2"/>
  <c r="BE847" i="2"/>
  <c r="BE864" i="2"/>
  <c r="BE866" i="2"/>
  <c r="BE871" i="2"/>
  <c r="BE886" i="2"/>
  <c r="BE891" i="2"/>
  <c r="BE944" i="2"/>
  <c r="BE122" i="2"/>
  <c r="BE170" i="2"/>
  <c r="BE172" i="2"/>
  <c r="BE180" i="2"/>
  <c r="BE237" i="2"/>
  <c r="BE246" i="2"/>
  <c r="BE262" i="2"/>
  <c r="BE265" i="2"/>
  <c r="BE271" i="2"/>
  <c r="BE287" i="2"/>
  <c r="BE290" i="2"/>
  <c r="BE423" i="2"/>
  <c r="BE427" i="2"/>
  <c r="BE461" i="2"/>
  <c r="BE468" i="2"/>
  <c r="BE470" i="2"/>
  <c r="BE472" i="2"/>
  <c r="BE477" i="2"/>
  <c r="BE480" i="2"/>
  <c r="BE483" i="2"/>
  <c r="BE492" i="2"/>
  <c r="BE498" i="2"/>
  <c r="BE519" i="2"/>
  <c r="BE523" i="2"/>
  <c r="BE528" i="2"/>
  <c r="BE541" i="2"/>
  <c r="BE563" i="2"/>
  <c r="BE577" i="2"/>
  <c r="BE591" i="2"/>
  <c r="BE593" i="2"/>
  <c r="BE594" i="2"/>
  <c r="BE595" i="2"/>
  <c r="BE613" i="2"/>
  <c r="BE623" i="2"/>
  <c r="BE651" i="2"/>
  <c r="BE664" i="2"/>
  <c r="BE680" i="2"/>
  <c r="BE684" i="2"/>
  <c r="BE686" i="2"/>
  <c r="BE693" i="2"/>
  <c r="BE694" i="2"/>
  <c r="BE699" i="2"/>
  <c r="BE702" i="2"/>
  <c r="BE718" i="2"/>
  <c r="BE734" i="2"/>
  <c r="BE740" i="2"/>
  <c r="BE749" i="2"/>
  <c r="BE765" i="2"/>
  <c r="BE775" i="2"/>
  <c r="BE778" i="2"/>
  <c r="BE787" i="2"/>
  <c r="BE808" i="2"/>
  <c r="BE836" i="2"/>
  <c r="BE852" i="2"/>
  <c r="BE865" i="2"/>
  <c r="BE879" i="2"/>
  <c r="BE881" i="2"/>
  <c r="F35" i="3"/>
  <c r="BB56" i="1"/>
  <c r="F37" i="6"/>
  <c r="BD59" i="1"/>
  <c r="J34" i="6"/>
  <c r="AW59" i="1"/>
  <c r="F35" i="6"/>
  <c r="BB59" i="1"/>
  <c r="F37" i="7"/>
  <c r="BD60" i="1"/>
  <c r="F34" i="3"/>
  <c r="BA56" i="1"/>
  <c r="F36" i="3"/>
  <c r="BC56" i="1"/>
  <c r="F36" i="7"/>
  <c r="BC60" i="1"/>
  <c r="F34" i="7"/>
  <c r="BA60" i="1"/>
  <c r="F37" i="3"/>
  <c r="BD56" i="1"/>
  <c r="F36" i="4"/>
  <c r="BC57" i="1"/>
  <c r="F34" i="6"/>
  <c r="BA59" i="1"/>
  <c r="J34" i="7"/>
  <c r="AW60" i="1"/>
  <c r="F35" i="7"/>
  <c r="BB60" i="1"/>
  <c r="J34" i="2"/>
  <c r="AW55" i="1"/>
  <c r="F34" i="5"/>
  <c r="BA58" i="1"/>
  <c r="F34" i="4"/>
  <c r="BA57" i="1"/>
  <c r="F37" i="4"/>
  <c r="BD57" i="1"/>
  <c r="J34" i="5"/>
  <c r="AW58" i="1"/>
  <c r="F36" i="2"/>
  <c r="BC55" i="1"/>
  <c r="F35" i="5"/>
  <c r="BB58" i="1"/>
  <c r="F37" i="2"/>
  <c r="BD55" i="1"/>
  <c r="F36" i="6"/>
  <c r="BC59" i="1"/>
  <c r="F35" i="2"/>
  <c r="BB55" i="1"/>
  <c r="F34" i="2"/>
  <c r="BA55" i="1"/>
  <c r="F37" i="5"/>
  <c r="BD58" i="1"/>
  <c r="J34" i="4"/>
  <c r="AW57" i="1"/>
  <c r="F36" i="5"/>
  <c r="BC58" i="1"/>
  <c r="J34" i="3"/>
  <c r="AW56" i="1"/>
  <c r="F35" i="4"/>
  <c r="BB57" i="1"/>
  <c r="T93" i="4" l="1"/>
  <c r="T92" i="4"/>
  <c r="R93" i="4"/>
  <c r="R92" i="4"/>
  <c r="P93" i="4"/>
  <c r="P92" i="4"/>
  <c r="AU57" i="1" s="1"/>
  <c r="BK598" i="2"/>
  <c r="J598" i="2" s="1"/>
  <c r="J78" i="2" s="1"/>
  <c r="T113" i="2"/>
  <c r="T91" i="5"/>
  <c r="T90" i="5" s="1"/>
  <c r="P97" i="3"/>
  <c r="T171" i="3"/>
  <c r="T97" i="3"/>
  <c r="T96" i="3" s="1"/>
  <c r="T598" i="2"/>
  <c r="R90" i="5"/>
  <c r="P171" i="3"/>
  <c r="P90" i="5"/>
  <c r="AU58" i="1"/>
  <c r="R171" i="3"/>
  <c r="R97" i="3"/>
  <c r="R96" i="3" s="1"/>
  <c r="P598" i="2"/>
  <c r="P113" i="2"/>
  <c r="T84" i="6"/>
  <c r="T83" i="6" s="1"/>
  <c r="R598" i="2"/>
  <c r="R113" i="2"/>
  <c r="R112" i="2"/>
  <c r="BK113" i="2"/>
  <c r="J113" i="2"/>
  <c r="J60" i="2" s="1"/>
  <c r="BK97" i="3"/>
  <c r="J97" i="3" s="1"/>
  <c r="J60" i="3" s="1"/>
  <c r="BK93" i="4"/>
  <c r="J93" i="4"/>
  <c r="J60" i="4" s="1"/>
  <c r="BK84" i="6"/>
  <c r="J84" i="6" s="1"/>
  <c r="J60" i="6" s="1"/>
  <c r="BK171" i="3"/>
  <c r="J171" i="3"/>
  <c r="J70" i="3" s="1"/>
  <c r="BK203" i="5"/>
  <c r="J203" i="5" s="1"/>
  <c r="J64" i="5" s="1"/>
  <c r="BK90" i="7"/>
  <c r="J90" i="7"/>
  <c r="J61" i="7" s="1"/>
  <c r="BK90" i="5"/>
  <c r="J90" i="5" s="1"/>
  <c r="J59" i="5" s="1"/>
  <c r="J33" i="3"/>
  <c r="AV56" i="1"/>
  <c r="AT56" i="1" s="1"/>
  <c r="F33" i="3"/>
  <c r="AZ56" i="1" s="1"/>
  <c r="F33" i="6"/>
  <c r="AZ59" i="1" s="1"/>
  <c r="J33" i="2"/>
  <c r="AV55" i="1" s="1"/>
  <c r="AT55" i="1" s="1"/>
  <c r="F33" i="2"/>
  <c r="AZ55" i="1"/>
  <c r="F33" i="4"/>
  <c r="AZ57" i="1"/>
  <c r="J33" i="6"/>
  <c r="AV59" i="1"/>
  <c r="AT59" i="1" s="1"/>
  <c r="F33" i="7"/>
  <c r="AZ60" i="1" s="1"/>
  <c r="BA54" i="1"/>
  <c r="W30" i="1" s="1"/>
  <c r="J33" i="4"/>
  <c r="AV57" i="1" s="1"/>
  <c r="AT57" i="1" s="1"/>
  <c r="BD54" i="1"/>
  <c r="W33" i="1"/>
  <c r="F33" i="5"/>
  <c r="AZ58" i="1"/>
  <c r="BC54" i="1"/>
  <c r="AY54" i="1"/>
  <c r="BB54" i="1"/>
  <c r="AX54" i="1"/>
  <c r="J33" i="5"/>
  <c r="AV58" i="1"/>
  <c r="AT58" i="1" s="1"/>
  <c r="J33" i="7"/>
  <c r="AV60" i="1" s="1"/>
  <c r="AT60" i="1" s="1"/>
  <c r="P112" i="2" l="1"/>
  <c r="AU55" i="1"/>
  <c r="T112" i="2"/>
  <c r="P96" i="3"/>
  <c r="AU56" i="1" s="1"/>
  <c r="BK85" i="7"/>
  <c r="J85" i="7" s="1"/>
  <c r="J59" i="7" s="1"/>
  <c r="BK92" i="4"/>
  <c r="J92" i="4"/>
  <c r="J30" i="4" s="1"/>
  <c r="AG57" i="1" s="1"/>
  <c r="BK96" i="3"/>
  <c r="J96" i="3"/>
  <c r="J59" i="3" s="1"/>
  <c r="BK112" i="2"/>
  <c r="J112" i="2" s="1"/>
  <c r="J30" i="2" s="1"/>
  <c r="AG55" i="1" s="1"/>
  <c r="BK83" i="6"/>
  <c r="J83" i="6" s="1"/>
  <c r="J59" i="6" s="1"/>
  <c r="W32" i="1"/>
  <c r="J30" i="5"/>
  <c r="AG58" i="1" s="1"/>
  <c r="W31" i="1"/>
  <c r="AZ54" i="1"/>
  <c r="AV54" i="1"/>
  <c r="AK29" i="1" s="1"/>
  <c r="AW54" i="1"/>
  <c r="AK30" i="1" s="1"/>
  <c r="J39" i="2" l="1"/>
  <c r="J39" i="4"/>
  <c r="J59" i="4"/>
  <c r="J59" i="2"/>
  <c r="J39" i="5"/>
  <c r="AN58" i="1"/>
  <c r="AN57" i="1"/>
  <c r="AN55" i="1"/>
  <c r="J30" i="6"/>
  <c r="AG59" i="1"/>
  <c r="J30" i="7"/>
  <c r="AG60" i="1"/>
  <c r="W29" i="1"/>
  <c r="J30" i="3"/>
  <c r="AG56" i="1" s="1"/>
  <c r="AU54" i="1"/>
  <c r="AT54" i="1"/>
  <c r="J39" i="3" l="1"/>
  <c r="J39" i="6"/>
  <c r="J39" i="7"/>
  <c r="AN56" i="1"/>
  <c r="AN59" i="1"/>
  <c r="AN60" i="1"/>
  <c r="AG54" i="1"/>
  <c r="AK26" i="1"/>
  <c r="AK35" i="1" s="1"/>
  <c r="AN54" i="1" l="1"/>
</calcChain>
</file>

<file path=xl/sharedStrings.xml><?xml version="1.0" encoding="utf-8"?>
<sst xmlns="http://schemas.openxmlformats.org/spreadsheetml/2006/main" count="14549" uniqueCount="2719">
  <si>
    <t>Export Komplet</t>
  </si>
  <si>
    <t>VZ</t>
  </si>
  <si>
    <t>2.0</t>
  </si>
  <si>
    <t>ZAMOK</t>
  </si>
  <si>
    <t>False</t>
  </si>
  <si>
    <t>{b8f97ee4-596e-4489-af88-b320b99b5654}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</si>
  <si>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</si>
  <si>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</si>
  <si>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</si>
  <si>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</si>
  <si>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</si>
  <si>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</si>
  <si>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</si>
  <si>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</si>
  <si>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JP275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</si>
  <si>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</si>
  <si>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</si>
  <si>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Správní budova VD Plumlov-rekonstrukce zázemí pro dělníky</t>
  </si>
  <si>
    <t>KSO:</t>
  </si>
  <si>
    <t/>
  </si>
  <si>
    <t>CC-CZ:</t>
  </si>
  <si>
    <t>Místo:</t>
  </si>
  <si>
    <t>Plumlov</t>
  </si>
  <si>
    <t>Datum:</t>
  </si>
  <si>
    <t>20. 12. 2017</t>
  </si>
  <si>
    <t>Zadavatel:</t>
  </si>
  <si>
    <t>IČ:</t>
  </si>
  <si>
    <t>Povodí Moravy s.p. Dřevařská 932/11,Brno</t>
  </si>
  <si>
    <t>DIČ:</t>
  </si>
  <si>
    <t>Uchazeč:</t>
  </si>
  <si>
    <t>Vyplň údaj</t>
  </si>
  <si>
    <t>Projektant:</t>
  </si>
  <si>
    <t>ing.arch.Lukáš Doubrava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</si>
  <si>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</si>
  <si>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</si>
  <si>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</si>
  <si>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</si>
  <si>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</si>
  <si>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</si>
  <si>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</si>
  <si>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</si>
  <si>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</si>
  <si>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</si>
  <si>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</si>
  <si>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</si>
  <si>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</si>
  <si>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</si>
  <si>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</si>
  <si>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</si>
  <si>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</si>
  <si>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</si>
  <si>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</si>
  <si>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</si>
  <si>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</si>
  <si>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</si>
  <si>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</si>
  <si>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</si>
  <si>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</si>
  <si>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</si>
  <si>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</si>
  <si>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</si>
  <si>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</si>
  <si>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</si>
  <si>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</si>
  <si>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</si>
  <si>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</si>
  <si>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</si>
  <si>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</si>
  <si>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</si>
  <si>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</si>
  <si>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</si>
  <si>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</si>
  <si>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</si>
  <si>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</si>
  <si>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</si>
  <si>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</si>
  <si>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</si>
  <si>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část- rekonstrukce</t>
  </si>
  <si>
    <t>STA</t>
  </si>
  <si>
    <t>1</t>
  </si>
  <si>
    <t>{63ec1818-5683-4b38-96a2-1b7818804f24}</t>
  </si>
  <si>
    <t>2</t>
  </si>
  <si>
    <t>02</t>
  </si>
  <si>
    <t>Zdravotní instalace</t>
  </si>
  <si>
    <t>{64a036f5-054f-4cdc-a090-4ac89ba9f857}</t>
  </si>
  <si>
    <t>803 61</t>
  </si>
  <si>
    <t>03</t>
  </si>
  <si>
    <t>Vytápění</t>
  </si>
  <si>
    <t>{2e080d5d-98f0-4995-a956-e5d7ea7ea986}</t>
  </si>
  <si>
    <t>04</t>
  </si>
  <si>
    <t>Elektroinstalace</t>
  </si>
  <si>
    <t>{1687b73c-b42e-476f-92d1-ab87692933a0}</t>
  </si>
  <si>
    <t>05</t>
  </si>
  <si>
    <t>Vzduchotechnika</t>
  </si>
  <si>
    <t>{7bd33ddd-ea7f-479f-87b7-f68460aded27}</t>
  </si>
  <si>
    <t>06</t>
  </si>
  <si>
    <t>Vedlejší rozpočtové náklady+ostatní náklady</t>
  </si>
  <si>
    <t>{45c36b18-bdfe-4619-988b-e23e78790b3a}</t>
  </si>
  <si>
    <t>KRYCÍ LIST SOUPISU PRACÍ</t>
  </si>
  <si>
    <t>Objekt:</t>
  </si>
  <si>
    <t>01 - Stavební část- rekonstrukce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</si>
  <si>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</si>
  <si>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</si>
  <si>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</si>
  <si>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</si>
  <si>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</si>
  <si>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</si>
  <si>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</si>
  <si>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28 - Zakládání - injektáže proti vlhkosti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</si>
  <si>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</si>
  <si>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</si>
  <si>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</si>
  <si>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</si>
  <si>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61 - Úprava povrchů vnitřních</t>
  </si>
  <si>
    <t xml:space="preserve">    62 - Úprava povrchů vnějších</t>
  </si>
  <si>
    <t xml:space="preserve">    63 - Podlahy a podlahové konstrukce</t>
  </si>
  <si>
    <t xml:space="preserve">    64 - Osazování výplní otvorů</t>
  </si>
  <si>
    <t xml:space="preserve">    8 - Trubní vedení</t>
  </si>
  <si>
    <t xml:space="preserve">    9 - Ostatní konstrukce a práce, bourání</t>
  </si>
  <si>
    <t xml:space="preserve">    93 - Různé dokončovací konstrukce a práce inženýrských staveb</t>
  </si>
  <si>
    <t xml:space="preserve">    94 - Lešení a stavební výtahy</t>
  </si>
  <si>
    <t xml:space="preserve">    96 - Bourání konstrukcí</t>
  </si>
  <si>
    <t xml:space="preserve">    99 -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</si>
  <si>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</si>
  <si>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</si>
  <si>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</si>
  <si>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</si>
  <si>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</si>
  <si>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</si>
  <si>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</si>
  <si>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</si>
  <si>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</si>
  <si>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773 - Podlahy z litého teraca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</si>
  <si>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</si>
  <si>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</si>
  <si>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</si>
  <si>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</si>
  <si>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</si>
  <si>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</si>
  <si>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</si>
  <si>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</si>
  <si>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</si>
  <si>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</si>
  <si>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</si>
  <si>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</si>
  <si>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</si>
  <si>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</si>
  <si>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</si>
  <si>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</si>
  <si>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</si>
  <si>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</si>
  <si>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</si>
  <si>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</si>
  <si>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</si>
  <si>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</si>
  <si>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</si>
  <si>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139751101</t>
  </si>
  <si>
    <t>Vykopávka v uzavřených prostorech ručně v hornině třídy těžitelnosti I skupiny 1 až 3</t>
  </si>
  <si>
    <t>m3</t>
  </si>
  <si>
    <t>4</t>
  </si>
  <si>
    <t>526697549</t>
  </si>
  <si>
    <t>Online PSC</t>
  </si>
  <si>
    <t>https://podminky.urs.cz/item/CS_URS_2022_01/139751101</t>
  </si>
  <si>
    <t>VV</t>
  </si>
  <si>
    <t>"snížení pod schody"2,20*0,92*0,85</t>
  </si>
  <si>
    <t>1,25*1,70*2,30</t>
  </si>
  <si>
    <t>0,95*0,80*1,60</t>
  </si>
  <si>
    <t>2,28*1,25*1,30</t>
  </si>
  <si>
    <t>Součet</t>
  </si>
  <si>
    <t>161111502</t>
  </si>
  <si>
    <t>Svislé přemístění výkopku nošením bez naložení, avšak s vyprázdněním nádoby na hromady nebo do dopravního prostředku z horniny třídy těžitelnosti I skupiny 1 až 3, při hloubce výkopu přes 3 do 6 m</t>
  </si>
  <si>
    <t>-551351544</t>
  </si>
  <si>
    <t>https://podminky.urs.cz/item/CS_URS_2022_01/161111502</t>
  </si>
  <si>
    <t>3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</si>
  <si>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</si>
  <si>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</si>
  <si>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-757952630</t>
  </si>
  <si>
    <t>https://podminky.urs.cz/item/CS_URS_2022_01/162211311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</si>
  <si>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</si>
  <si>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</si>
  <si>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648566850</t>
  </si>
  <si>
    <t>https://podminky.urs.cz/item/CS_URS_2022_01/162751117</t>
  </si>
  <si>
    <t>5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</si>
  <si>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</si>
  <si>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</si>
  <si>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-1976302032</t>
  </si>
  <si>
    <t>https://podminky.urs.cz/item/CS_URS_2022_01/162751119</t>
  </si>
  <si>
    <t>11,529*5</t>
  </si>
  <si>
    <t>6</t>
  </si>
  <si>
    <t>167151101</t>
  </si>
  <si>
    <t>Nakládání, skládání a překládání neulehlého výkopku nebo sypaniny strojně nakládání, množství do 100 m3, z horniny třídy těžitelnosti I, skupiny 1 až 3</t>
  </si>
  <si>
    <t>-1323018385</t>
  </si>
  <si>
    <t>https://podminky.urs.cz/item/CS_URS_2022_01/167151101</t>
  </si>
  <si>
    <t>7</t>
  </si>
  <si>
    <t>171201231</t>
  </si>
  <si>
    <t>Poplatek za uložení stavebního odpadu na recyklační skládce (skládkovné) zeminy a kamení zatříděného do Katalogu odpadů pod kódem 17 05 04</t>
  </si>
  <si>
    <t>t</t>
  </si>
  <si>
    <t>-1775665183</t>
  </si>
  <si>
    <t>https://podminky.urs.cz/item/CS_URS_2022_01/171201231</t>
  </si>
  <si>
    <t>11,529*1,6</t>
  </si>
  <si>
    <t>Zakládání</t>
  </si>
  <si>
    <t>8</t>
  </si>
  <si>
    <t>274351121</t>
  </si>
  <si>
    <t>Bednění základů pasů rovné zřízení</t>
  </si>
  <si>
    <t>m2</t>
  </si>
  <si>
    <t>331556825</t>
  </si>
  <si>
    <t>https://podminky.urs.cz/item/CS_URS_2022_01/274351121</t>
  </si>
  <si>
    <t>(3,72*2+0,95*2)*0,10</t>
  </si>
  <si>
    <t>3,72*0,50*2</t>
  </si>
  <si>
    <t>9</t>
  </si>
  <si>
    <t>274351122</t>
  </si>
  <si>
    <t>Bednění základů pasů rovné odstranění</t>
  </si>
  <si>
    <t>1658388519</t>
  </si>
  <si>
    <t>https://podminky.urs.cz/item/CS_URS_2022_01/274351122</t>
  </si>
  <si>
    <t>10</t>
  </si>
  <si>
    <t>279311115</t>
  </si>
  <si>
    <t>Postupné podbetonování základového zdiva jakékoliv tloušťky, bez výkopu, bez zapažení a bednění, prostým betonem tř. C 20/25</t>
  </si>
  <si>
    <t>1675573032</t>
  </si>
  <si>
    <t>3,72*0,50*0,50</t>
  </si>
  <si>
    <t>0,95*0,30*0,30</t>
  </si>
  <si>
    <t>0,95*0,50*0,30</t>
  </si>
  <si>
    <t>Mezisoučet</t>
  </si>
  <si>
    <t>1,159*0,035</t>
  </si>
  <si>
    <t>28</t>
  </si>
  <si>
    <t>Zakládání - injektáže proti vlhkosti</t>
  </si>
  <si>
    <t>11</t>
  </si>
  <si>
    <t>319202213</t>
  </si>
  <si>
    <t>Dodatečná izolace zdiva injektáží beztlakovou infuzí silikonovou mikroemulzí, tloušťka zdiva přes 300 do 450 mm</t>
  </si>
  <si>
    <t>m</t>
  </si>
  <si>
    <t>1398386391</t>
  </si>
  <si>
    <t>"zdivo schodiště"(7,40+2,20*3+0,80+4,03)*3</t>
  </si>
  <si>
    <t>12</t>
  </si>
  <si>
    <t>319202215</t>
  </si>
  <si>
    <t>Dodatečná izolace zdiva injektáží beztlakovou infuzí silikonovou mikroemulzí, tloušťka zdiva přes 600 do 900 mm</t>
  </si>
  <si>
    <t>1324738036</t>
  </si>
  <si>
    <t>"zdivo 1.PP"(6,50*2+4,03*2)*3</t>
  </si>
  <si>
    <t>Svislé a kompletní konstrukce</t>
  </si>
  <si>
    <t>13</t>
  </si>
  <si>
    <t>310239411</t>
  </si>
  <si>
    <t>Zazdívka otvorů ve zdivu nadzákladovém cihlami pálenými plochy přes 1 m2 do 4 m2 na maltu cementovou</t>
  </si>
  <si>
    <t>1536754785</t>
  </si>
  <si>
    <t>"garáž"1,10*2,10*0,60</t>
  </si>
  <si>
    <t>"u okna"0,70*0,90*0,50</t>
  </si>
  <si>
    <t>0,90*0,50*0,15</t>
  </si>
  <si>
    <t>"2.NP"0,50*0,30*3,0*2</t>
  </si>
  <si>
    <t>14</t>
  </si>
  <si>
    <t>311231127</t>
  </si>
  <si>
    <t>Zdivo z cihel pálených nosné z cihel plných dl. 290 mm P 20 až 25, na maltu ze suché směsi 10 MPa</t>
  </si>
  <si>
    <t>1078976408</t>
  </si>
  <si>
    <t>"schodištové zdivo 1.PP"2,80*0,30*3,35</t>
  </si>
  <si>
    <t>0,95*0,50*2,0</t>
  </si>
  <si>
    <t>317121103</t>
  </si>
  <si>
    <t>Montáž prefabrikovaných překladů pro světlost otvoru přes 1800 do 3750 mm</t>
  </si>
  <si>
    <t>kus</t>
  </si>
  <si>
    <t>63221842</t>
  </si>
  <si>
    <t>16</t>
  </si>
  <si>
    <t>M</t>
  </si>
  <si>
    <t>59321103</t>
  </si>
  <si>
    <t>překlad železobetonový RZP s úkosem 2390x140x140mm</t>
  </si>
  <si>
    <t>-2050878459</t>
  </si>
  <si>
    <t>17</t>
  </si>
  <si>
    <t>317168022</t>
  </si>
  <si>
    <t>Překlady keramické ploché osazené do maltového lože, výšky překladu 71 mm šířky 145 mm, délky 1250 mm</t>
  </si>
  <si>
    <t>879728228</t>
  </si>
  <si>
    <t>https://podminky.urs.cz/item/CS_URS_2022_01/317168022</t>
  </si>
  <si>
    <t>18</t>
  </si>
  <si>
    <t>317944321</t>
  </si>
  <si>
    <t>Válcované nosníky dodatečně osazované do připravených otvorů bez zazdění hlav do č. 12</t>
  </si>
  <si>
    <t>206444593</t>
  </si>
  <si>
    <t>"2.NP-2*I 80"3,15*2*0,0059*1,08</t>
  </si>
  <si>
    <t>"I.č.100"3,15*2*0,00834*1,08</t>
  </si>
  <si>
    <t>19</t>
  </si>
  <si>
    <t>340239211</t>
  </si>
  <si>
    <t>Zazdívka otvorů v příčkách nebo stěnách plochy přes 1 m2 do 4 m2 cihlami pálenými, tl. do 100 mm</t>
  </si>
  <si>
    <t>1004482807</t>
  </si>
  <si>
    <t>"1PP"0,80*2,0</t>
  </si>
  <si>
    <t>"2.NP"0,90*2,05</t>
  </si>
  <si>
    <t>20</t>
  </si>
  <si>
    <t>342244201</t>
  </si>
  <si>
    <t>Příčky jednoduché z cihel děrovaných broušených, na tenkovrstvou maltu, pevnost cihel do P15, tl. příčky 80 mm</t>
  </si>
  <si>
    <t>-315705132</t>
  </si>
  <si>
    <t>https://podminky.urs.cz/item/CS_URS_2022_01/342244201</t>
  </si>
  <si>
    <t>"1.NP-1,10"3,325*3,40</t>
  </si>
  <si>
    <t>-0,80*2,02</t>
  </si>
  <si>
    <t>"1,0"(2,10+1,55*2)*3,40</t>
  </si>
  <si>
    <t>-0,70*2,02</t>
  </si>
  <si>
    <t>"1,04"(2,0+1,0)*2,85</t>
  </si>
  <si>
    <t>"1,05"(1,+1,60)*3,40</t>
  </si>
  <si>
    <t>-0,70*2,2</t>
  </si>
  <si>
    <t>"1,01"0,95*3,30</t>
  </si>
  <si>
    <t>"1,06"1,03*3,40</t>
  </si>
  <si>
    <t>"2.NP"1,815*3,0</t>
  </si>
  <si>
    <t>1,60*2,20</t>
  </si>
  <si>
    <t>3,05*3,0</t>
  </si>
  <si>
    <t>2,685*3,0</t>
  </si>
  <si>
    <t>342244221</t>
  </si>
  <si>
    <t>Příčky jednoduché z cihel děrovaných broušených, na tenkovrstvou maltu, pevnost cihel do P15, tl. příčky 140 mm</t>
  </si>
  <si>
    <t>811741533</t>
  </si>
  <si>
    <t>https://podminky.urs.cz/item/CS_URS_2022_01/342244221</t>
  </si>
  <si>
    <t>"1.NP"0,40*2,10</t>
  </si>
  <si>
    <t>"2.205"3,0*0,90</t>
  </si>
  <si>
    <t>"nika"1,50*1,50</t>
  </si>
  <si>
    <t>22</t>
  </si>
  <si>
    <t>342291111</t>
  </si>
  <si>
    <t>Ukotvení příček polyuretanovou pěnou, tl. příčky do 100 mm</t>
  </si>
  <si>
    <t>-1652217048</t>
  </si>
  <si>
    <t>"1.NP-1,10"3,325*1</t>
  </si>
  <si>
    <t>"1,0"(2,10+1,55*2)</t>
  </si>
  <si>
    <t>"1,04"(2,0+1,0)</t>
  </si>
  <si>
    <t>"1,05"(1,+1,60)</t>
  </si>
  <si>
    <t>"1,01"0,95*1</t>
  </si>
  <si>
    <t>"1,06"1,03*1</t>
  </si>
  <si>
    <t>"2.NP"1,815*1,0</t>
  </si>
  <si>
    <t>1,60*1</t>
  </si>
  <si>
    <t>3,05*1</t>
  </si>
  <si>
    <t>2,685*1</t>
  </si>
  <si>
    <t>23</t>
  </si>
  <si>
    <t>342291112</t>
  </si>
  <si>
    <t>Ukotvení příček polyuretanovou pěnou, tl. příčky přes 100 mm</t>
  </si>
  <si>
    <t>1153864946</t>
  </si>
  <si>
    <t>"1.NP"0,40*1</t>
  </si>
  <si>
    <t>"2.205"3,0*1</t>
  </si>
  <si>
    <t>"nika"1,50*1</t>
  </si>
  <si>
    <t>24</t>
  </si>
  <si>
    <t>346244354</t>
  </si>
  <si>
    <t>Obezdívka koupelnových van ploch rovných z přesných pórobetonových tvárnic , na tenké maltové lože tl. 100 mm</t>
  </si>
  <si>
    <t>-2055195470</t>
  </si>
  <si>
    <t>"za WC"(1,0*2+1,38+0,90+1,20)*1,40</t>
  </si>
  <si>
    <t>"1.05"1,38*0,60</t>
  </si>
  <si>
    <t>25</t>
  </si>
  <si>
    <t>346244381</t>
  </si>
  <si>
    <t>Plentování ocelových válcovaných nosníků jednostranné cihlami na maltu, výška stojiny do 200 mm</t>
  </si>
  <si>
    <t>-1301020083</t>
  </si>
  <si>
    <t>3,15*0,10*4</t>
  </si>
  <si>
    <t>Vodorovné konstrukce</t>
  </si>
  <si>
    <t>26</t>
  </si>
  <si>
    <t>411121243</t>
  </si>
  <si>
    <t>Montáž prefabrikovaných železobetonových stropů se zalitím spár, včetně podpěrné konstrukce, na cementovou maltu ze stropních desek, šířky do 600 mm a délky přes 1800 do 2700 mm</t>
  </si>
  <si>
    <t>1884784504</t>
  </si>
  <si>
    <t>27</t>
  </si>
  <si>
    <t>59341123</t>
  </si>
  <si>
    <t>deska stropní plná PZD 2390x290x100mm</t>
  </si>
  <si>
    <t>603603191</t>
  </si>
  <si>
    <t>411321414</t>
  </si>
  <si>
    <t>Stropy z betonu železového (bez výztuže) stropů deskových, plochých střech, desek balkonových, desek hřibových stropů včetně hlavic hřibových sloupů tř. C 25/30</t>
  </si>
  <si>
    <t>-238966047</t>
  </si>
  <si>
    <t>"strp v 1.PP"2,40*0,75*0,14</t>
  </si>
  <si>
    <t>29</t>
  </si>
  <si>
    <t>411351011</t>
  </si>
  <si>
    <t>Bednění stropních konstrukcí - bez podpěrné konstrukce desek tloušťky stropní desky přes 5 do 25 cm zřízení</t>
  </si>
  <si>
    <t>-1350265169</t>
  </si>
  <si>
    <t>https://podminky.urs.cz/item/CS_URS_2022_01/411351011</t>
  </si>
  <si>
    <t>2,20*0,75</t>
  </si>
  <si>
    <t>(0,60*4)*0,14</t>
  </si>
  <si>
    <t>30</t>
  </si>
  <si>
    <t>411351012</t>
  </si>
  <si>
    <t>Bednění stropních konstrukcí - bez podpěrné konstrukce desek tloušťky stropní desky přes 5 do 25 cm odstranění</t>
  </si>
  <si>
    <t>1925957892</t>
  </si>
  <si>
    <t>https://podminky.urs.cz/item/CS_URS_2022_01/411351012</t>
  </si>
  <si>
    <t>31</t>
  </si>
  <si>
    <t>411354311</t>
  </si>
  <si>
    <t>Podpěrná konstrukce stropů - desek, kleneb a skořepin výška podepření do 4 m tloušťka stropu přes 5 do 15 cm zřízení</t>
  </si>
  <si>
    <t>-515867976</t>
  </si>
  <si>
    <t>https://podminky.urs.cz/item/CS_URS_2022_01/411354311</t>
  </si>
  <si>
    <t>2,20*0,80</t>
  </si>
  <si>
    <t>32</t>
  </si>
  <si>
    <t>411354312</t>
  </si>
  <si>
    <t>Podpěrná konstrukce stropů - desek, kleneb a skořepin výška podepření do 4 m tloušťka stropu přes 5 do 15 cm odstranění</t>
  </si>
  <si>
    <t>1399283139</t>
  </si>
  <si>
    <t>https://podminky.urs.cz/item/CS_URS_2022_01/411354312</t>
  </si>
  <si>
    <t>33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</si>
  <si>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</si>
  <si>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</si>
  <si>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756447209</t>
  </si>
  <si>
    <t>2,4*0,75*0,00799*1,1</t>
  </si>
  <si>
    <t>34</t>
  </si>
  <si>
    <t>430321515</t>
  </si>
  <si>
    <t>Schodišťové konstrukce a rampy z betonu železového (bez výztuže) stupně, schodnice, ramena, podesty s nosníky tř. C 20/25</t>
  </si>
  <si>
    <t>-590035065</t>
  </si>
  <si>
    <t>0,92*2,20*0,15</t>
  </si>
  <si>
    <t>0,95*0,88*0,10</t>
  </si>
  <si>
    <t>0,95*2,50*0,15</t>
  </si>
  <si>
    <t>2,20*0,80*0,15</t>
  </si>
  <si>
    <t>35</t>
  </si>
  <si>
    <t>430361821</t>
  </si>
  <si>
    <t>Výztuž schodišťových konstrukcí a ramp stupňů, schodnic, ramen, podest s nosníky z betonářské oceli 10 505 (R) nebo BSt 500</t>
  </si>
  <si>
    <t>-1584499055</t>
  </si>
  <si>
    <t>1,008*0,12</t>
  </si>
  <si>
    <t>36</t>
  </si>
  <si>
    <t>431351121</t>
  </si>
  <si>
    <t>Bednění podest, podstupňových desek a ramp včetně podpěrné konstrukce výšky do 4 m půdorysně přímočarých zřízení</t>
  </si>
  <si>
    <t>813618592</t>
  </si>
  <si>
    <t>37</t>
  </si>
  <si>
    <t>431351122</t>
  </si>
  <si>
    <t>Bednění podest, podstupňových desek a ramp včetně podpěrné konstrukce výšky do 4 m půdorysně přímočarých odstranění</t>
  </si>
  <si>
    <t>768560857</t>
  </si>
  <si>
    <t>38</t>
  </si>
  <si>
    <t>434311115</t>
  </si>
  <si>
    <t>Stupně dusané z betonu prostého nebo prokládaného kamenem na terén nebo na desku bez potěru, se zahlazením povrchu tř. C 20/25</t>
  </si>
  <si>
    <t>1409920119</t>
  </si>
  <si>
    <t>0,95*13</t>
  </si>
  <si>
    <t>39</t>
  </si>
  <si>
    <t>434351141</t>
  </si>
  <si>
    <t>Bednění stupňů betonovaných na podstupňové desce nebo na terénu půdorysně přímočarých zřízení</t>
  </si>
  <si>
    <t>358704402</t>
  </si>
  <si>
    <t>0,95*0,177*13</t>
  </si>
  <si>
    <t>40</t>
  </si>
  <si>
    <t>434351142</t>
  </si>
  <si>
    <t>Bednění stupňů betonovaných na podstupňové desce nebo na terénu půdorysně přímočarých odstranění</t>
  </si>
  <si>
    <t>-330313005</t>
  </si>
  <si>
    <t>Komunikace pozemní</t>
  </si>
  <si>
    <t>41</t>
  </si>
  <si>
    <t>113106123</t>
  </si>
  <si>
    <t>Rozebrání dlažeb a dílců komunikací pro pěší, vozovek a ploch s přemístěním hmot na skládku na vzdálenost do 3 m nebo s naložením na dopravní prostředek komunikací pro pěší s ložem z kameniva nebo živice a s výplní spár ze zámkové dlažby</t>
  </si>
  <si>
    <t>1798213892</t>
  </si>
  <si>
    <t>"kolem venkovní šachty a u schodiště"5*5+4*1</t>
  </si>
  <si>
    <t>42</t>
  </si>
  <si>
    <t>564841011</t>
  </si>
  <si>
    <t>Podklad ze štěrkodrti ŠD s rozprostřením a zhutněním plochy jednotlivě do 100 m2, po zhutnění tl. 120 mm</t>
  </si>
  <si>
    <t>-232813610</t>
  </si>
  <si>
    <t>https://podminky.urs.cz/item/CS_URS_2022_01/564841011</t>
  </si>
  <si>
    <t>43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</si>
  <si>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</si>
  <si>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</si>
  <si>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1927736868</t>
  </si>
  <si>
    <t>44</t>
  </si>
  <si>
    <t>979054451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</si>
  <si>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</si>
  <si>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-1118676817</t>
  </si>
  <si>
    <t>Úpravy povrchů, podlahy a osazování výplní</t>
  </si>
  <si>
    <t>45</t>
  </si>
  <si>
    <t>631311125</t>
  </si>
  <si>
    <t>Mazanina z betonu prostého bez zvýšených nároků na prostředí tl. přes 80 do 120 mm tř. C 20/25</t>
  </si>
  <si>
    <t>1734504945</t>
  </si>
  <si>
    <t>"pod schody"2,20*0,92*0,12</t>
  </si>
  <si>
    <t>0,95*1,0*0,12</t>
  </si>
  <si>
    <t>2,0*0,95*0,12</t>
  </si>
  <si>
    <t>0,80*0,95*0,12</t>
  </si>
  <si>
    <t>2,60*0,95*0,12</t>
  </si>
  <si>
    <t>"po vaně"1,90*0,80*0,12</t>
  </si>
  <si>
    <t>46</t>
  </si>
  <si>
    <t>631319173</t>
  </si>
  <si>
    <t>Příplatek k cenám mazanin za stržení povrchu spodní vrstvy mazaniny latí před vložením výztuže nebo pletiva pro tl. obou vrstev mazaniny přes 80 do 120 mm</t>
  </si>
  <si>
    <t>306085885</t>
  </si>
  <si>
    <t>47</t>
  </si>
  <si>
    <t>631362021</t>
  </si>
  <si>
    <t>Výztuž mazanin ze svařovaných sítí z drátů typu KARI</t>
  </si>
  <si>
    <t>-799729219</t>
  </si>
  <si>
    <t>9*0,00799*1,1</t>
  </si>
  <si>
    <t>61</t>
  </si>
  <si>
    <t>Úprava povrchů vnitřních</t>
  </si>
  <si>
    <t>48</t>
  </si>
  <si>
    <t>611131121</t>
  </si>
  <si>
    <t>Podkladní a spojovací vrstva vnitřních omítaných ploch penetrace akrylát-silikonová nanášená ručně stropů</t>
  </si>
  <si>
    <t>1015792759</t>
  </si>
  <si>
    <t>"stropy-1.PP"6,60+4,8+3,32+3,51</t>
  </si>
  <si>
    <t>"stropy 1.NP"6,97+2,0+1,4+4,71+3,04+8,8+18,77+9,61+9,84</t>
  </si>
  <si>
    <t>"stropy 2.NP"9,23+1,98+3,15+9,5+16,16+12,75+10,02</t>
  </si>
  <si>
    <t>"schodiště-ramana"(0,95+0,25)*3,20*2+2,20*(0,30+0,35*2)</t>
  </si>
  <si>
    <t>9,88*2</t>
  </si>
  <si>
    <t>2,20*0,92*2</t>
  </si>
  <si>
    <t>49</t>
  </si>
  <si>
    <t>611131125</t>
  </si>
  <si>
    <t>Podkladní a spojovací vrstva vnitřních omítaných ploch penetrace akrylát-silikonová nanášená ručně schodišťových konstrukcí</t>
  </si>
  <si>
    <t>721924025</t>
  </si>
  <si>
    <t>" stěny schodiště"(2,80*2+2,20+3,70*2+0,95*2)*2,30</t>
  </si>
  <si>
    <t>(3,70*2+2,20+0,45*2+2,775*2)*3,30</t>
  </si>
  <si>
    <t>(4,55*2+2,20*2)*3,40</t>
  </si>
  <si>
    <t>(2,20+3,60*2)*2,46</t>
  </si>
  <si>
    <t>-1,50*0,80</t>
  </si>
  <si>
    <t>-1,50*1,50</t>
  </si>
  <si>
    <t>-0,90*0,60</t>
  </si>
  <si>
    <t>(0,90+0,60*2)*0,20</t>
  </si>
  <si>
    <t>(1,50*3)*0,20</t>
  </si>
  <si>
    <t>-0,90*1,97</t>
  </si>
  <si>
    <t>(1,80+0,80*2)*0,20</t>
  </si>
  <si>
    <t>50</t>
  </si>
  <si>
    <t>612131121</t>
  </si>
  <si>
    <t>Podkladní a spojovací vrstva vnitřních omítaných ploch penetrace akrylát-silikonová nanášená ručně stěn</t>
  </si>
  <si>
    <t>1171068804</t>
  </si>
  <si>
    <t>"1.PP"(4,03*2+1,73*2)*2,10</t>
  </si>
  <si>
    <t>(0,90+2,10*2)*0,45</t>
  </si>
  <si>
    <t>(1,70*1+2,85*2)*2,07</t>
  </si>
  <si>
    <t>(0,70+2,10*2)*0,70</t>
  </si>
  <si>
    <t>(3,08*1+1,18*2+1,375)*2,35</t>
  </si>
  <si>
    <t>(1,275*2+2,75*2)*2,07</t>
  </si>
  <si>
    <t>-0,90*2,10*3</t>
  </si>
  <si>
    <t>-0,70*2,10*3</t>
  </si>
  <si>
    <t>"1.NP"(2,20*1+2,265*2+1,60*2)*3,30</t>
  </si>
  <si>
    <t>(4,975*2+2,62*2+0,45*2)*2,48</t>
  </si>
  <si>
    <t>(4,975*2+4,04*2)*2,75</t>
  </si>
  <si>
    <t>(1,0*2+1,79*2)*(2,75-2,0)</t>
  </si>
  <si>
    <t>(1,38*2+1,0*2)*(3,30-2,0)</t>
  </si>
  <si>
    <t>(1,75*2+2,80*2)*3,30</t>
  </si>
  <si>
    <t>(2,10*2+1,45*2)*(3,30-2,0)</t>
  </si>
  <si>
    <t>(2,76*2+4,50*2+0,30*2)*3,30</t>
  </si>
  <si>
    <t>(3,04*2+6,325*2)*3,30</t>
  </si>
  <si>
    <t>(2,89*2+3,325*2)*3,30</t>
  </si>
  <si>
    <t>(3,325*2+2,96*2)*3,30</t>
  </si>
  <si>
    <t>(1,0+2,10*2)*0,40</t>
  </si>
  <si>
    <t>(0,90+2,10*2)*0,30</t>
  </si>
  <si>
    <t>(1,50+1,75*2)*0,25*4</t>
  </si>
  <si>
    <t>(0,90+1,25*2)*0,30*2</t>
  </si>
  <si>
    <t>-1,50*1,75*4</t>
  </si>
  <si>
    <t>-0,90*1,25*2</t>
  </si>
  <si>
    <t>-0,70*1,97*3</t>
  </si>
  <si>
    <t>-0,80*1,97*14</t>
  </si>
  <si>
    <t>-0,90*1,97*1</t>
  </si>
  <si>
    <t>"2.NP"(2,025*2+5,60*2)*2,70</t>
  </si>
  <si>
    <t>(0,90*2+2,20*2)*(2,96-2,0)</t>
  </si>
  <si>
    <t>(1,225*2+2,685*2)*(2,70-2,0)</t>
  </si>
  <si>
    <t>(3,05*2+0,80+3,0*2)*2,70</t>
  </si>
  <si>
    <t>(5,45*2+2,965*2)*2,70</t>
  </si>
  <si>
    <t>(4,30*2+2,965*2)*2,70</t>
  </si>
  <si>
    <t>(3,30*2+3,035*2)*2,70</t>
  </si>
  <si>
    <t>(2,30+2,55*2)*0,10</t>
  </si>
  <si>
    <t>-0,90*1,50</t>
  </si>
  <si>
    <t>-1,50*1,50*3</t>
  </si>
  <si>
    <t>-1,50*1,20*1</t>
  </si>
  <si>
    <t>-0,60*0,90</t>
  </si>
  <si>
    <t>-0,70*1,397*1</t>
  </si>
  <si>
    <t>-0,60*1,97*1</t>
  </si>
  <si>
    <t>-0,80*1,97*6</t>
  </si>
  <si>
    <t>-2,30*2,55*2</t>
  </si>
  <si>
    <t>(1,50*3)*0,25*3</t>
  </si>
  <si>
    <t>(0,90+1,50*2)*0,30*1</t>
  </si>
  <si>
    <t>(1,20+1,50*2)*0,30*1</t>
  </si>
  <si>
    <t>"3.NP"(2,20+2,25*2)*2,46</t>
  </si>
  <si>
    <t>(2,20*2+0,90*2)*2,46</t>
  </si>
  <si>
    <t>(2,85*2+2,0*2)*2,45</t>
  </si>
  <si>
    <t>(1,95*2+2,20*2)*(2,45-2)</t>
  </si>
  <si>
    <t>(1,45*2+2,0*2)*2,45</t>
  </si>
  <si>
    <t>(1,0+6,50+2,10+3,30+2,10+00,30*4+0,90*2+0,50*2)*2,45</t>
  </si>
  <si>
    <t>9,85*1,06+2,45*1,76</t>
  </si>
  <si>
    <t>(0,90+2,10*2)*0,375</t>
  </si>
  <si>
    <t>(1,50+0,90*2)*0,20*2</t>
  </si>
  <si>
    <t>(0,60+0,90*2)*0,20</t>
  </si>
  <si>
    <t>-0,60*1,97*5</t>
  </si>
  <si>
    <t>-0,80*1,97*4</t>
  </si>
  <si>
    <t>51</t>
  </si>
  <si>
    <t>612142001</t>
  </si>
  <si>
    <t>Potažení vnitřních ploch pletivem v ploše nebo pruzích, na plném podkladu sklovláknitým vtlačením do tmelu stěn</t>
  </si>
  <si>
    <t>-1330265330</t>
  </si>
  <si>
    <t>"nika"1,80*1,80</t>
  </si>
  <si>
    <t>"ostatní plochy k přetažení"60*1</t>
  </si>
  <si>
    <t>52</t>
  </si>
  <si>
    <t>612331161</t>
  </si>
  <si>
    <t>Omítka cementová vnitřních ploch nanášená ručně dvouvrstvá, tloušťky jádrové omítky do 10 mm a tloušťky štuku do 3 mm štuková do černa pálená stěn svislých konstrukcí</t>
  </si>
  <si>
    <t>-1704201057</t>
  </si>
  <si>
    <t>"za vanou"(1,90+0,80)*1,0</t>
  </si>
  <si>
    <t>53</t>
  </si>
  <si>
    <t>612311121</t>
  </si>
  <si>
    <t>Omítka vápenná vnitřních ploch nanášená ručně jednovrstvá hladká, tloušťky do 10 mm svislých konstrukcí stěn</t>
  </si>
  <si>
    <t>1395962422</t>
  </si>
  <si>
    <t>" příčky 80 mm -1.NP-1,10"3,325*3,40</t>
  </si>
  <si>
    <t>"Příčky 140 mm"5,79*2</t>
  </si>
  <si>
    <t>"dozdívky"1,10*2,10*2</t>
  </si>
  <si>
    <t>0,70*0,90*2</t>
  </si>
  <si>
    <t>0,50*3,0*2</t>
  </si>
  <si>
    <t>0,80*2,0*2</t>
  </si>
  <si>
    <t>0,90*2,05*2</t>
  </si>
  <si>
    <t>1,50*1,50</t>
  </si>
  <si>
    <t>"na zdivu 1.PP"68*0,3</t>
  </si>
  <si>
    <t>"pod stáv.obklad"14*1</t>
  </si>
  <si>
    <t>"drobné omítky"65*1</t>
  </si>
  <si>
    <t>"pod svislou izolaci"24*1</t>
  </si>
  <si>
    <t>54</t>
  </si>
  <si>
    <t>611311131</t>
  </si>
  <si>
    <t>Potažení vnitřních ploch štukem tloušťky do 3 mm vodorovných konstrukcí stropů rovných</t>
  </si>
  <si>
    <t>1658705420</t>
  </si>
  <si>
    <t>55</t>
  </si>
  <si>
    <t>611311135</t>
  </si>
  <si>
    <t>Potažení vnitřních ploch štukem tloušťky do 3 mm schodišťových konstrukcí stropů, stěn, ramen nebo nosníků</t>
  </si>
  <si>
    <t>1076476384</t>
  </si>
  <si>
    <t>56</t>
  </si>
  <si>
    <t>612311131</t>
  </si>
  <si>
    <t>Potažení vnitřních ploch štukem tloušťky do 3 mm svislých konstrukcí stěn</t>
  </si>
  <si>
    <t>-1516843635</t>
  </si>
  <si>
    <t>57</t>
  </si>
  <si>
    <t>612325111</t>
  </si>
  <si>
    <t>Vápenocementová nebo vápenná omítka rýh hladká ve stěnách, šířky rýhy do 150 mm</t>
  </si>
  <si>
    <t>820706884</t>
  </si>
  <si>
    <t>58</t>
  </si>
  <si>
    <t>612135101</t>
  </si>
  <si>
    <t>Hrubá výplň rýh maltou jakékoli šířky rýhy ve stěnách</t>
  </si>
  <si>
    <t>-1314886803</t>
  </si>
  <si>
    <t>24,50*0,5</t>
  </si>
  <si>
    <t>59</t>
  </si>
  <si>
    <t>611325111</t>
  </si>
  <si>
    <t>Vápenocementová nebo vápenná omítka rýh hladká ve stropech, šířky rýhy do 150 mm</t>
  </si>
  <si>
    <t>-664164822</t>
  </si>
  <si>
    <t>62</t>
  </si>
  <si>
    <t>Úprava povrchů vnějších</t>
  </si>
  <si>
    <t>60</t>
  </si>
  <si>
    <t>622111121</t>
  </si>
  <si>
    <t>Vyspravení povrchu neomítaných vnějších ploch betonových nebo železobetonových konstrukcí s rozetřením vysprávky do ztracena maltou cementovou lokálně v rozsahu vyspravované plochy do 30 % z celkové plochy stěn</t>
  </si>
  <si>
    <t>1236369519</t>
  </si>
  <si>
    <t>"fasáda pod obklad"0,95*0,50</t>
  </si>
  <si>
    <t>0,70*1,75</t>
  </si>
  <si>
    <t>(0,90+1,25*2)*0,20</t>
  </si>
  <si>
    <t>622142001</t>
  </si>
  <si>
    <t>Potažení vnějších ploch pletivem v ploše nebo pruzích, na plném podkladu sklovláknitým vtlačením do tmelu stěn</t>
  </si>
  <si>
    <t>-1387599503</t>
  </si>
  <si>
    <t>"venkovní fasáda- kout"(4,50+3,30)*3,20</t>
  </si>
  <si>
    <t>-1,0*2,10</t>
  </si>
  <si>
    <t>"ostění"(0,90+1,25*2)*0,25*2</t>
  </si>
  <si>
    <t>(1,0*2,10*2)*0,30</t>
  </si>
  <si>
    <t>(1,80+2,20*2)*0,10</t>
  </si>
  <si>
    <t>63</t>
  </si>
  <si>
    <t>Podlahy a podlahové konstrukce</t>
  </si>
  <si>
    <t>632450123</t>
  </si>
  <si>
    <t>Potěr cementový vyrovnávací ze suchých směsí v pásu o průměrné (střední) tl. přes 30 do 40 mm</t>
  </si>
  <si>
    <t>2091446420</t>
  </si>
  <si>
    <t>"Parapety oken"0,90*0,50*2</t>
  </si>
  <si>
    <t>632450134</t>
  </si>
  <si>
    <t>Potěr cementový vyrovnávací ze suchých směsí v ploše o průměrné (střední) tl. přes 40 do 50 mm</t>
  </si>
  <si>
    <t>1310052755</t>
  </si>
  <si>
    <t>"P1"2,30*3,75</t>
  </si>
  <si>
    <t>"po vaně"1,90*0,80</t>
  </si>
  <si>
    <t>"ryhy v podlze"56*0,20</t>
  </si>
  <si>
    <t>64</t>
  </si>
  <si>
    <t>632451627</t>
  </si>
  <si>
    <t>Potěr pískocementový stupňů a schodnic tl. 20 mm tř. C 30</t>
  </si>
  <si>
    <t>716360216</t>
  </si>
  <si>
    <t>"1.PP"0,95*(0,28+0,177)*13</t>
  </si>
  <si>
    <t>2,20*0,92</t>
  </si>
  <si>
    <t>(0,88+0,52)*0,95</t>
  </si>
  <si>
    <t>0,75*0,70</t>
  </si>
  <si>
    <t>65</t>
  </si>
  <si>
    <t>632453411</t>
  </si>
  <si>
    <t>Potěr průmyslový samonivelační ze suchých směsí podkladní pro středně těžký provoz, tl. 5 mm</t>
  </si>
  <si>
    <t>754811966</t>
  </si>
  <si>
    <t>"1.PP"6,60+4,85+3,32+3,51</t>
  </si>
  <si>
    <t>"1.NP"13,89+17,23</t>
  </si>
  <si>
    <t>Osazování výplní otvorů</t>
  </si>
  <si>
    <t>66</t>
  </si>
  <si>
    <t>642942611</t>
  </si>
  <si>
    <t>Osazování zárubní nebo rámů kovových dveřních lisovaných nebo z úhelníků bez dveřních křídel, na montážní pěnu, plochy otvoru do 2,5 m2</t>
  </si>
  <si>
    <t>-313869671</t>
  </si>
  <si>
    <t>67</t>
  </si>
  <si>
    <t>642944121</t>
  </si>
  <si>
    <t>Osazení ocelových dveřních zárubní lisovaných nebo z úhelníků dodatečně s vybetonováním prahu, plochy do 2,5 m2</t>
  </si>
  <si>
    <t>-1160956697</t>
  </si>
  <si>
    <t>68</t>
  </si>
  <si>
    <t>642945111</t>
  </si>
  <si>
    <t>Osazování ocelových zárubní protipožárních nebo protiplynových dveří do vynechaného otvoru, s obetonováním, dveří jednokřídlových do 2,5 m2</t>
  </si>
  <si>
    <t>-1331953295</t>
  </si>
  <si>
    <t>69</t>
  </si>
  <si>
    <t>55331435</t>
  </si>
  <si>
    <t>zárubeň jednokřídlá ocelová pro dodatečnou montáž tl stěny 110-150mm rozměru 600/1970, 2100mm</t>
  </si>
  <si>
    <t>668251402</t>
  </si>
  <si>
    <t>P</t>
  </si>
  <si>
    <t>Poznámka k položce:_x000D_
DZUP</t>
  </si>
  <si>
    <t>70</t>
  </si>
  <si>
    <t>55331436</t>
  </si>
  <si>
    <t>zárubeň jednokřídlá ocelová pro dodatečnou montáž tl stěny 110-150mm rozměru 700/1970, 2100mm</t>
  </si>
  <si>
    <t>-1901957708</t>
  </si>
  <si>
    <t>71</t>
  </si>
  <si>
    <t>55331437</t>
  </si>
  <si>
    <t>zárubeň jednokřídlá ocelová pro dodatečnou montáž tl stěny 110-150mm rozměru 800/1970, 2100mm</t>
  </si>
  <si>
    <t>-1925047685</t>
  </si>
  <si>
    <t>72</t>
  </si>
  <si>
    <t>55331438</t>
  </si>
  <si>
    <t>zárubeň jednokřídlá ocelová pro dodatečnou montáž tl stěny 110-150mm rozměru 900/1970, 2100mm</t>
  </si>
  <si>
    <t>-1283804755</t>
  </si>
  <si>
    <t>73</t>
  </si>
  <si>
    <t>55331562</t>
  </si>
  <si>
    <t>zárubeň jednokřídlá ocelová pro zdění s protipožární úpravou tl stěny 110-150mm rozměru 800/1970, 2100mm</t>
  </si>
  <si>
    <t>865091873</t>
  </si>
  <si>
    <t>Poznámka k položce:_x000D_
YZP s PP ochranou</t>
  </si>
  <si>
    <t>74</t>
  </si>
  <si>
    <t>644941112</t>
  </si>
  <si>
    <t>Montáž průvětrníků nebo mřížek odvětrávacích velikosti přes 150 x 200 do 300 x 300 mm</t>
  </si>
  <si>
    <t>355579392</t>
  </si>
  <si>
    <t>75</t>
  </si>
  <si>
    <t>55341422</t>
  </si>
  <si>
    <t>průvětrník bez klapek se sítí 300x300mm</t>
  </si>
  <si>
    <t>881981594</t>
  </si>
  <si>
    <t>Trubní vedení</t>
  </si>
  <si>
    <t>76</t>
  </si>
  <si>
    <t>8-1</t>
  </si>
  <si>
    <t>D+M chraniček</t>
  </si>
  <si>
    <t>soubor</t>
  </si>
  <si>
    <t>-1522291979</t>
  </si>
  <si>
    <t>Ostatní konstrukce a práce, bourání</t>
  </si>
  <si>
    <t>241</t>
  </si>
  <si>
    <t>975022241R</t>
  </si>
  <si>
    <t>Podchycení nadzákladového zdiva výztuhou v. podchycení do 3 m, při tl. zdiva do 450 mm a délce podchycení do 3 m</t>
  </si>
  <si>
    <t>334038265</t>
  </si>
  <si>
    <t>Poznámka k položce:_x000D_
dle technologie zvolené zhotovitelem</t>
  </si>
  <si>
    <t>93</t>
  </si>
  <si>
    <t>Různé dokončovací konstrukce a práce inženýrských staveb</t>
  </si>
  <si>
    <t>77</t>
  </si>
  <si>
    <t>953941211</t>
  </si>
  <si>
    <t>Osazování drobných kovových předmětů se zalitím maltou cementovou, do vysekaných kapes nebo připravených otvorů konzol nebo kotev, např. pro schodišťová madla do zdí, radiátorové konzoly apod.</t>
  </si>
  <si>
    <t>1517143165</t>
  </si>
  <si>
    <t>78</t>
  </si>
  <si>
    <t>953941209</t>
  </si>
  <si>
    <t>Osazování drobných kovových předmětů se zalitím maltou cementovou, do vysekaných kapes nebo připravených otvorů komínových dvířek</t>
  </si>
  <si>
    <t>-2060072090</t>
  </si>
  <si>
    <t>79</t>
  </si>
  <si>
    <t>553990010</t>
  </si>
  <si>
    <t>Dodávka plech.dvířek 200*300 mm- fasáda 1.NP</t>
  </si>
  <si>
    <t>1203032940</t>
  </si>
  <si>
    <t>80</t>
  </si>
  <si>
    <t>952901111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</si>
  <si>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do 4 m</t>
  </si>
  <si>
    <t>1814211601</t>
  </si>
  <si>
    <t>(28+104,39+72,80+64,04)*1,2</t>
  </si>
  <si>
    <t>81</t>
  </si>
  <si>
    <t>952902121</t>
  </si>
  <si>
    <t>Čištění budov při provádění oprav a udržovacích prací podlah drsných nebo chodníků zametením</t>
  </si>
  <si>
    <t>-1568521928</t>
  </si>
  <si>
    <t>"1.PP"28*1</t>
  </si>
  <si>
    <t>"1.NP"104,39*1</t>
  </si>
  <si>
    <t>"2.NP"72,8*1</t>
  </si>
  <si>
    <t>"3.NP"64,04*1</t>
  </si>
  <si>
    <t>82</t>
  </si>
  <si>
    <t>952909999</t>
  </si>
  <si>
    <t>Použití odvlhčovacích přístrojů</t>
  </si>
  <si>
    <t>-898731044</t>
  </si>
  <si>
    <t>83</t>
  </si>
  <si>
    <t>952999998</t>
  </si>
  <si>
    <t xml:space="preserve">D+M protipožární těsnění prostupů </t>
  </si>
  <si>
    <t>-481938464</t>
  </si>
  <si>
    <t>94</t>
  </si>
  <si>
    <t>Lešení a stavební výtahy</t>
  </si>
  <si>
    <t>84</t>
  </si>
  <si>
    <t>941121111</t>
  </si>
  <si>
    <t>Montáž lešení řadového trubkového těžkého pracovního s podlahami z fošen nebo dílců min. tl. 38 mm, s provozním zatížením tř. 4 do 300 kg/m2 šířky tř. W15 přes 1,5 do 1,8 m, výšky do 10 m</t>
  </si>
  <si>
    <t>-1179833468</t>
  </si>
  <si>
    <t>"pro bourání komínů"2,50*3*2,0</t>
  </si>
  <si>
    <t>85</t>
  </si>
  <si>
    <t>941121211</t>
  </si>
  <si>
    <t>Montáž lešení řadového trubkového těžkého pracovního s podlahami Příplatek za první a každý další den použití lešení k ceně -1111</t>
  </si>
  <si>
    <t>192921506</t>
  </si>
  <si>
    <t>15*3</t>
  </si>
  <si>
    <t>86</t>
  </si>
  <si>
    <t>941121811</t>
  </si>
  <si>
    <t>Demontáž lešení řadového trubkového těžkého pracovního s podlahami z fošen nebo dílců min. tl. 38 mm, s provozním zatížením tř. 4 do 300 kg/m2 šířky tř. W15 přes 1,5 do 1,8 m, výšky do 10 m</t>
  </si>
  <si>
    <t>-1508677369</t>
  </si>
  <si>
    <t>87</t>
  </si>
  <si>
    <t>949101111</t>
  </si>
  <si>
    <t>Lešení pomocné pracovní pro objekty pozemních staveb pro zatížení do 150 kg/m2, o výšce lešeňové podlahy do 1,9 m</t>
  </si>
  <si>
    <t>-1055301078</t>
  </si>
  <si>
    <t>"pro podhledy"13,89+17,23</t>
  </si>
  <si>
    <t>"pro okna"2,0*1,50*2</t>
  </si>
  <si>
    <t>88</t>
  </si>
  <si>
    <t>949111122</t>
  </si>
  <si>
    <t>Montáž lešení lehkého kozového trubkového ve schodišti o výšce lešeňové podlahy přes 1,5 do 3,5 m</t>
  </si>
  <si>
    <t>sada</t>
  </si>
  <si>
    <t>-379774845</t>
  </si>
  <si>
    <t>96</t>
  </si>
  <si>
    <t>Bourání konstrukcí</t>
  </si>
  <si>
    <t>89</t>
  </si>
  <si>
    <t>961044111</t>
  </si>
  <si>
    <t>Bourání základů z betonu prostého</t>
  </si>
  <si>
    <t>-747653128</t>
  </si>
  <si>
    <t>90</t>
  </si>
  <si>
    <t>962031132</t>
  </si>
  <si>
    <t>Bourání příček z cihel, tvárnic nebo příčkovek z cihel pálených, plných nebo dutých na maltu vápennou nebo vápenocementovou, tl. do 100 mm</t>
  </si>
  <si>
    <t>-1249828720</t>
  </si>
  <si>
    <t>"1.PP"1,70*2,35-0,80*1,97</t>
  </si>
  <si>
    <t>"1.NP"(1,48+1,0)*3,30</t>
  </si>
  <si>
    <t>-0,60*1,97</t>
  </si>
  <si>
    <t>0,95*3,30-0,70*1,97</t>
  </si>
  <si>
    <t>0,50*2,20</t>
  </si>
  <si>
    <t>"2.NP"(2,30+1,57+1,76+2,685+0,30+2,70)*2,70</t>
  </si>
  <si>
    <t>-0,60*1,97*3</t>
  </si>
  <si>
    <t>0,90*1,97</t>
  </si>
  <si>
    <t>91</t>
  </si>
  <si>
    <t>962031133</t>
  </si>
  <si>
    <t>Bourání příček z cihel, tvárnic nebo příčkovek z cihel pálených, plných nebo dutých na maltu vápennou nebo vápenocementovou, tl. do 150 mm</t>
  </si>
  <si>
    <t>-184017376</t>
  </si>
  <si>
    <t>"1.np"2,58*3,30-0,80*1,97</t>
  </si>
  <si>
    <t>0,40*2,20</t>
  </si>
  <si>
    <t>"2.NP"</t>
  </si>
  <si>
    <t>92</t>
  </si>
  <si>
    <t>962032641</t>
  </si>
  <si>
    <t>Bourání zdiva nadzákladového z cihel nebo tvárnic komínového z cihel pálených, šamotových nebo vápenopískových nad střechou na maltu cementovou</t>
  </si>
  <si>
    <t>-1110023782</t>
  </si>
  <si>
    <t>"komíny"0,77*0,45*3,0</t>
  </si>
  <si>
    <t>0,45*0,45*1,30</t>
  </si>
  <si>
    <t>976086311</t>
  </si>
  <si>
    <t>Vybourání drobných zámečnických a jiných konstrukcí prádelního kotle včetně podezdívky dvojitého</t>
  </si>
  <si>
    <t>998206809</t>
  </si>
  <si>
    <t>963015111</t>
  </si>
  <si>
    <t>Demontáž prefabrikovaných krycích desek kanálů, šachet nebo žump hmotnosti do 0,06 t</t>
  </si>
  <si>
    <t>-674314676</t>
  </si>
  <si>
    <t>95</t>
  </si>
  <si>
    <t>963042819</t>
  </si>
  <si>
    <t>Bourání schodišťových stupňů betonových zhotovených na místě</t>
  </si>
  <si>
    <t>-1137977531</t>
  </si>
  <si>
    <t>1,25*4</t>
  </si>
  <si>
    <t>963051113</t>
  </si>
  <si>
    <t>Bourání železobetonových stropů deskových, tl. přes 80 mm</t>
  </si>
  <si>
    <t>1774951257</t>
  </si>
  <si>
    <t>(2,20*0,92+1,40*1,50+2,20*0,95+2,80*0,95)*0,15</t>
  </si>
  <si>
    <t>97</t>
  </si>
  <si>
    <t>965042141</t>
  </si>
  <si>
    <t>Bourání mazanin betonových nebo z litého asfaltu tl. do 100 mm, plochy přes 4 m2</t>
  </si>
  <si>
    <t>-139017744</t>
  </si>
  <si>
    <t>3,10*2,30*0,10</t>
  </si>
  <si>
    <t>98</t>
  </si>
  <si>
    <t>965081213</t>
  </si>
  <si>
    <t>Bourání podlah z dlaždic bez podkladního lože nebo mazaniny, s jakoukoliv výplní spár keramických nebo xylolitových tl. do 10 mm, plochy přes 1 m2</t>
  </si>
  <si>
    <t>-1355615126</t>
  </si>
  <si>
    <t>"1.NP"6,97+1,40</t>
  </si>
  <si>
    <t>"2.NP"1,98+3,15</t>
  </si>
  <si>
    <t>"3.NP"3,90</t>
  </si>
  <si>
    <t>99</t>
  </si>
  <si>
    <t>9670311321</t>
  </si>
  <si>
    <t>Přisekání (špicování) plošné nebo rovných ostění zdiva z cihel pálených rovných ostění, bez odstupu, po hrubém vybourání otvorů, na maltu vápennou nebo vápenocementovou</t>
  </si>
  <si>
    <t>-1494672315</t>
  </si>
  <si>
    <t>100</t>
  </si>
  <si>
    <t>968062356</t>
  </si>
  <si>
    <t>Vybourání dřevěných rámů oken s křídly, dveřních zárubní, vrat, stěn, ostění nebo obkladů rámů oken s křídly dvojitých, plochy do 4 m2</t>
  </si>
  <si>
    <t>1821198656</t>
  </si>
  <si>
    <t>1,60*1,50</t>
  </si>
  <si>
    <t>101</t>
  </si>
  <si>
    <t>968072355</t>
  </si>
  <si>
    <t>Vybourání kovových rámů oken s křídly, dveřních zárubní, vrat, stěn, ostění nebo obkladů okenních rámů s křídly zdvojených, plochy do 2 m2</t>
  </si>
  <si>
    <t>-1878659989</t>
  </si>
  <si>
    <t>0,90*1,25</t>
  </si>
  <si>
    <t>102</t>
  </si>
  <si>
    <t>968072455</t>
  </si>
  <si>
    <t>Vybourání kovových rámů oken s křídly, dveřních zárubní, vrat, stěn, ostění nebo obkladů dveřních zárubní, plochy do 2 m2</t>
  </si>
  <si>
    <t>-83572592</t>
  </si>
  <si>
    <t>0,60*1,97</t>
  </si>
  <si>
    <t>0,80*1,97*5</t>
  </si>
  <si>
    <t>0,60*1,97*4</t>
  </si>
  <si>
    <t>0,80*1,97*2</t>
  </si>
  <si>
    <t>1,45*1,97*1</t>
  </si>
  <si>
    <t>0,60*1,97*2</t>
  </si>
  <si>
    <t>0,80*1,97*1</t>
  </si>
  <si>
    <t>103</t>
  </si>
  <si>
    <t>971033621</t>
  </si>
  <si>
    <t>Vybourání otvorů ve zdivu základovém nebo nadzákladovém z cihel, tvárnic, příčkovek z cihel pálených na maltu vápennou nebo vápenocementovou plochy do 4 m2, tl. do 100 mm</t>
  </si>
  <si>
    <t>1478082074</t>
  </si>
  <si>
    <t>0,90*2,10</t>
  </si>
  <si>
    <t>0,70*1,97</t>
  </si>
  <si>
    <t>104</t>
  </si>
  <si>
    <t>973031812</t>
  </si>
  <si>
    <t>Vysekání výklenků nebo kapes ve zdivu z cihel na maltu vápennou nebo vápenocementovou kapes pro zavázání nových příček, tl. do 100 mm</t>
  </si>
  <si>
    <t>1893698287</t>
  </si>
  <si>
    <t>2,75*2</t>
  </si>
  <si>
    <t>3,30*5</t>
  </si>
  <si>
    <t>2,70*7</t>
  </si>
  <si>
    <t>105</t>
  </si>
  <si>
    <t>973031813</t>
  </si>
  <si>
    <t>Vysekání výklenků nebo kapes ve zdivu z cihel na maltu vápennou nebo vápenocementovou kapes pro zavázání nových příček, tl. do 150 mm</t>
  </si>
  <si>
    <t>18137281</t>
  </si>
  <si>
    <t>106</t>
  </si>
  <si>
    <t>974031164</t>
  </si>
  <si>
    <t>Vysekání rýh ve zdivu cihelném na maltu vápennou nebo vápenocementovou do hl. 150 mm a šířky do 150 mm</t>
  </si>
  <si>
    <t>1844357379</t>
  </si>
  <si>
    <t>"pro osazení PZD"2,40+3,30+3,30</t>
  </si>
  <si>
    <t>107</t>
  </si>
  <si>
    <t>976085311</t>
  </si>
  <si>
    <t>Vybourání drobných zámečnických a jiných konstrukcí kanalizačních rámů litinových, z rýhovaného plechu nebo betonových včetně poklopů nebo mříží, plochy do 0,60 m2</t>
  </si>
  <si>
    <t>-527715343</t>
  </si>
  <si>
    <t>108</t>
  </si>
  <si>
    <t>978059541</t>
  </si>
  <si>
    <t>Odsekání obkladů stěn včetně otlučení podkladní omítky až na zdivo z obkládaček vnitřních, z jakýchkoliv materiálů, plochy přes 1 m2</t>
  </si>
  <si>
    <t>-1979195939</t>
  </si>
  <si>
    <t>"105"(1,38+1,10)*1,50</t>
  </si>
  <si>
    <t>"304"(1,95*2+2,0*2-0,60)*1,50</t>
  </si>
  <si>
    <t>109</t>
  </si>
  <si>
    <t>978013141</t>
  </si>
  <si>
    <t>Otlučení vápenných nebo vápenocementových omítek vnitřních ploch stěn s vyškrabáním spar, s očištěním zdiva, v rozsahu přes 10 do 30 %</t>
  </si>
  <si>
    <t>-1089792264</t>
  </si>
  <si>
    <t>"omítky 1.PP"68*1</t>
  </si>
  <si>
    <t>110</t>
  </si>
  <si>
    <t>763121811</t>
  </si>
  <si>
    <t>Demontáž předsazených nebo šachtových stěn ze sádrokartonových desek s nosnou konstrukcí z ocelových profilů jednoduchých, opláštění jednoduché</t>
  </si>
  <si>
    <t>1249320680</t>
  </si>
  <si>
    <t>"m.č.2.06"2,97*2,70</t>
  </si>
  <si>
    <t>111</t>
  </si>
  <si>
    <t>775511800</t>
  </si>
  <si>
    <t>Demontáž podlah vlysových s lištami lepených</t>
  </si>
  <si>
    <t>-1424479143</t>
  </si>
  <si>
    <t>"2.NP"16,16+12,75+10,02</t>
  </si>
  <si>
    <t>112</t>
  </si>
  <si>
    <t>633811111R</t>
  </si>
  <si>
    <t>Broušení betonových podlah nerovností do 2 mm (stržení šlemu)</t>
  </si>
  <si>
    <t>-535686269</t>
  </si>
  <si>
    <t>113</t>
  </si>
  <si>
    <t>776201811</t>
  </si>
  <si>
    <t>Demontáž povlakových podlahovin lepených ručně bez podložky</t>
  </si>
  <si>
    <t>-1325453006</t>
  </si>
  <si>
    <t>"1.NP"4,71+3,04+8,8+18,77+9,61+9,84</t>
  </si>
  <si>
    <t>"2.NP"9,23+9,50</t>
  </si>
  <si>
    <t>"3.NP"1,98+2,63</t>
  </si>
  <si>
    <t>114</t>
  </si>
  <si>
    <t>762841812</t>
  </si>
  <si>
    <t>Demontáž podbíjení obkladů stropů a střech sklonu do 60 st. z hrubých prken tl. do 35 mm s omítkou</t>
  </si>
  <si>
    <t>-213599970</t>
  </si>
  <si>
    <t>"m.č.102+103"13,90+17,23</t>
  </si>
  <si>
    <t>115</t>
  </si>
  <si>
    <t>997013212</t>
  </si>
  <si>
    <t>Vnitrostaveništní doprava suti a vybouraných hmot vodorovně do 50 m svisle ručně (nošením po schodech) pro budovy a haly výšky přes 6 do 9 m</t>
  </si>
  <si>
    <t>-226503572</t>
  </si>
  <si>
    <t>116</t>
  </si>
  <si>
    <t>997013501</t>
  </si>
  <si>
    <t>Odvoz suti a vybouraných hmot na skládku nebo meziskládku se složením, na vzdálenost do 1 km</t>
  </si>
  <si>
    <t>1716706742</t>
  </si>
  <si>
    <t>117</t>
  </si>
  <si>
    <t>997013509</t>
  </si>
  <si>
    <t>Odvoz suti a vybouraných hmot na skládku nebo meziskládku se složením, na vzdálenost Příplatek k ceně za každý další i započatý 1 km přes 1 km</t>
  </si>
  <si>
    <t>-1844288555</t>
  </si>
  <si>
    <t>33,167*10</t>
  </si>
  <si>
    <t>118</t>
  </si>
  <si>
    <t>997013861</t>
  </si>
  <si>
    <t>Poplatek za uložení stavebního odpadu na recyklační skládce (skládkovné) z prostého betonu zatříděného do Katalogu odpadů pod kódem 17 01 01</t>
  </si>
  <si>
    <t>505617145</t>
  </si>
  <si>
    <t>https://podminky.urs.cz/item/CS_URS_2022_01/997013861</t>
  </si>
  <si>
    <t>119</t>
  </si>
  <si>
    <t>997013867</t>
  </si>
  <si>
    <t>Poplatek za uložení stavebního odpadu na recyklační skládce (skládkovné) z tašek a keramických výrobků zatříděného do Katalogu odpadů pod kódem 17 01 03</t>
  </si>
  <si>
    <t>1014421879</t>
  </si>
  <si>
    <t>https://podminky.urs.cz/item/CS_URS_2022_01/997013867</t>
  </si>
  <si>
    <t>120</t>
  </si>
  <si>
    <t>997013811</t>
  </si>
  <si>
    <t>Poplatek za uložení stavebního odpadu na skládce (skládkovné) dřevěného</t>
  </si>
  <si>
    <t>1202107735</t>
  </si>
  <si>
    <t>121</t>
  </si>
  <si>
    <t>997013812</t>
  </si>
  <si>
    <t>Poplatek za uložení stavebního odpadu na skládce (skládkovné) z materiálů na bázi sádry</t>
  </si>
  <si>
    <t>-1551260996</t>
  </si>
  <si>
    <t>122</t>
  </si>
  <si>
    <t>975011251</t>
  </si>
  <si>
    <t>Podpěrné dřevení při podezdívání základového zdiva při výšce vyzdívky do 2 m, při tl. zdiva 450 mm a délce podchycení přes 3 do 5 m</t>
  </si>
  <si>
    <t>1392753059</t>
  </si>
  <si>
    <t>Přesun hmot</t>
  </si>
  <si>
    <t>123</t>
  </si>
  <si>
    <t>998018002</t>
  </si>
  <si>
    <t>Přesun hmot pro budovy občanské výstavby, bydlení, výrobu a služby ruční - bez užití mechanizace vodorovná dopravní vzdálenost do 100 m pro budovy s jakoukoliv nosnou konstrukcí výšky přes 6 do 12 m</t>
  </si>
  <si>
    <t>849374219</t>
  </si>
  <si>
    <t>PSV</t>
  </si>
  <si>
    <t>Práce a dodávky PSV</t>
  </si>
  <si>
    <t>711</t>
  </si>
  <si>
    <t>Izolace proti vodě, vlhkosti a plynům</t>
  </si>
  <si>
    <t>124</t>
  </si>
  <si>
    <t>711990001</t>
  </si>
  <si>
    <t>D+M hydroizolační stěrky do sprchy- vodorovná vč. zesílení páskem v rozích</t>
  </si>
  <si>
    <t>-184575897</t>
  </si>
  <si>
    <t>1,23*0,90</t>
  </si>
  <si>
    <t>0,90*0,90*2</t>
  </si>
  <si>
    <t>125</t>
  </si>
  <si>
    <t>711990002</t>
  </si>
  <si>
    <t>Dtto,svislá</t>
  </si>
  <si>
    <t>-1726557119</t>
  </si>
  <si>
    <t>"sprchy(1,225+1,10*2)*2,10</t>
  </si>
  <si>
    <t>(1,0*2*2,10)*2</t>
  </si>
  <si>
    <t>"pod schodištěm"(2,20+2*1,50)*2,20</t>
  </si>
  <si>
    <t>(2,20+0,92*2)*0,90</t>
  </si>
  <si>
    <t>(1,42*2+2,80)*1,55</t>
  </si>
  <si>
    <t>126</t>
  </si>
  <si>
    <t>711111001</t>
  </si>
  <si>
    <t>Provedení izolace proti zemní vlhkosti natěradly a tmely za studena na ploše vodorovné V nátěrem penetračním</t>
  </si>
  <si>
    <t>-1528158155</t>
  </si>
  <si>
    <t>"pod schosištěm"2,20*3,72*1,4</t>
  </si>
  <si>
    <t>127</t>
  </si>
  <si>
    <t>711112001</t>
  </si>
  <si>
    <t>Provedení izolace proti zemní vlhkosti natěradly a tmely za studena na ploše svislé S nátěrem penetračním</t>
  </si>
  <si>
    <t>-756928807</t>
  </si>
  <si>
    <t>128</t>
  </si>
  <si>
    <t>11163150</t>
  </si>
  <si>
    <t>lak penetrační asfaltový</t>
  </si>
  <si>
    <t>849129241</t>
  </si>
  <si>
    <t>Poznámka k položce:_x000D_
Spotřeba 0,3-0,4kg/m2</t>
  </si>
  <si>
    <t>34,2857142857143*0,00035 "Přepočtené koeficientem množství</t>
  </si>
  <si>
    <t>129</t>
  </si>
  <si>
    <t>711141559</t>
  </si>
  <si>
    <t>Provedení izolace proti zemní vlhkosti pásy přitavením NAIP na ploše vodorovné V</t>
  </si>
  <si>
    <t>-297672548</t>
  </si>
  <si>
    <t>130</t>
  </si>
  <si>
    <t>711142559</t>
  </si>
  <si>
    <t>Provedení izolace proti zemní vlhkosti pásy přitavením NAIP na ploše svislé S</t>
  </si>
  <si>
    <t>-109221710</t>
  </si>
  <si>
    <t>131</t>
  </si>
  <si>
    <t>62836110</t>
  </si>
  <si>
    <t>pás asfaltový natavitelný oxidovaný tl 4,0mm s vložkou z hliníkové fólie / hliníkové fólie s textilií, se spalitelnou PE folií nebo jemnozrnným minerálním posypem</t>
  </si>
  <si>
    <t>-1385170523</t>
  </si>
  <si>
    <t>35,5*1,2 "Přepočtené koeficientem množství</t>
  </si>
  <si>
    <t>132</t>
  </si>
  <si>
    <t>711149999</t>
  </si>
  <si>
    <t>Příplatek za napojení izolace na stávající</t>
  </si>
  <si>
    <t>1889121545</t>
  </si>
  <si>
    <t>133</t>
  </si>
  <si>
    <t>998711101</t>
  </si>
  <si>
    <t>Přesun hmot pro izolace proti vodě, vlhkosti a plynům stanovený z hmotnosti přesunovaného materiálu vodorovná dopravní vzdálenost do 50 m v objektech výšky do 6 m</t>
  </si>
  <si>
    <t>-773928932</t>
  </si>
  <si>
    <t>713</t>
  </si>
  <si>
    <t>Izolace tepelné</t>
  </si>
  <si>
    <t>134</t>
  </si>
  <si>
    <t>713111121</t>
  </si>
  <si>
    <t>Montáž tepelné izolace stropů rohožemi, pásy, dílci, deskami, bloky (izolační materiál ve specifikaci) rovných spodem s uchycením (drátem, páskou apod.)</t>
  </si>
  <si>
    <t>2001658524</t>
  </si>
  <si>
    <t>"1.NP-m.č.102"13,89*1</t>
  </si>
  <si>
    <t>"103"17,23*1</t>
  </si>
  <si>
    <t>"druhá vrstva"31,12*1</t>
  </si>
  <si>
    <t>135</t>
  </si>
  <si>
    <t>63148155</t>
  </si>
  <si>
    <t>deska tepelně izolační minerální univerzální λ=0,035 tl 120mm</t>
  </si>
  <si>
    <t>335882851</t>
  </si>
  <si>
    <t>62,24*1</t>
  </si>
  <si>
    <t>62,24*1,02 "Přepočtené koeficientem množství</t>
  </si>
  <si>
    <t>136</t>
  </si>
  <si>
    <t>998713102</t>
  </si>
  <si>
    <t>Přesun hmot pro izolace tepelné stanovený z hmotnosti přesunovaného materiálu vodorovná dopravní vzdálenost do 50 m v objektech výšky přes 6 m do 12 m</t>
  </si>
  <si>
    <t>-1457128209</t>
  </si>
  <si>
    <t>762</t>
  </si>
  <si>
    <t>Konstrukce tesařské</t>
  </si>
  <si>
    <t>137</t>
  </si>
  <si>
    <t>762343911</t>
  </si>
  <si>
    <t>Bednění a laťování střech zabednění jednotlivých otvorů ve střeše prkny tl. do 32 mm (materiál v ceně), otvoru plochy jednotlivě do 1 m2</t>
  </si>
  <si>
    <t>1374452574</t>
  </si>
  <si>
    <t>"po vybourání komínu"0,72*0,50</t>
  </si>
  <si>
    <t>0,50*0,50</t>
  </si>
  <si>
    <t>138</t>
  </si>
  <si>
    <t>762512225</t>
  </si>
  <si>
    <t>Podlahové konstrukce podkladové montáž z desek dřevotřískových, dřevoštěpkových nebo cementotřískových na podklad dřevěný lepením</t>
  </si>
  <si>
    <t>-1623342407</t>
  </si>
  <si>
    <t>139</t>
  </si>
  <si>
    <t>60726285</t>
  </si>
  <si>
    <t>deska dřevoštěpková OSB 3 P+D broušená tl 22mm</t>
  </si>
  <si>
    <t>-1312695075</t>
  </si>
  <si>
    <t>38,93*1,08 "Přepočtené koeficientem množství</t>
  </si>
  <si>
    <t>140</t>
  </si>
  <si>
    <t>762595001</t>
  </si>
  <si>
    <t>Spojovací prostředky podlah a podkladových konstrukcí hřebíky, vruty</t>
  </si>
  <si>
    <t>-1376184920</t>
  </si>
  <si>
    <t>141</t>
  </si>
  <si>
    <t>998762102</t>
  </si>
  <si>
    <t>Přesun hmot pro konstrukce tesařské stanovený z hmotnosti přesunovaného materiálu vodorovná dopravní vzdálenost do 50 m v objektech výšky přes 6 do 12 m</t>
  </si>
  <si>
    <t>-1955401082</t>
  </si>
  <si>
    <t>763</t>
  </si>
  <si>
    <t>Konstrukce suché výstavby</t>
  </si>
  <si>
    <t>142</t>
  </si>
  <si>
    <t>28329282</t>
  </si>
  <si>
    <t>fólie PE vyztužená Al vrstvou pro parotěsnou vrstvu 170g/m2</t>
  </si>
  <si>
    <t>1289175282</t>
  </si>
  <si>
    <t>31,12*1,1 "Přepočtené koeficientem množství</t>
  </si>
  <si>
    <t>143</t>
  </si>
  <si>
    <t>763131431</t>
  </si>
  <si>
    <t>Podhled ze sádrokartonových desek dvouvrstvá zavěšená spodní konstrukce z ocelových profilů CD, UD jednoduše opláštěná deskou protipožární DF, tl. 12,5 mm, bez TI</t>
  </si>
  <si>
    <t>566614286</t>
  </si>
  <si>
    <t>144</t>
  </si>
  <si>
    <t>763131751</t>
  </si>
  <si>
    <t>Podhled ze sádrokartonových desek ostatní práce a konstrukce na podhledech ze sádrokartonových desek montáž parotěsné zábrany</t>
  </si>
  <si>
    <t>1682150341</t>
  </si>
  <si>
    <t>31,12*1</t>
  </si>
  <si>
    <t>145</t>
  </si>
  <si>
    <t>763164541</t>
  </si>
  <si>
    <t>Obklad ze sádrokartonových desek konstrukcí kovových včetně ochranných úhelníků ve tvaru L rozvinuté šíře přes 0,4 do 0,8 m, opláštěný deskou impregnovanou H2, tl. 12,5 mm</t>
  </si>
  <si>
    <t>1738626849</t>
  </si>
  <si>
    <t>"1,05"3,30*1</t>
  </si>
  <si>
    <t>146</t>
  </si>
  <si>
    <t>763251121</t>
  </si>
  <si>
    <t>Podlaha ze sádrovláknitých desek na pero a drážku podlaha tl. 30 mm podlahové desky tl. 2 x 10 mm s podsypem tl. 10 mm</t>
  </si>
  <si>
    <t>441186407</t>
  </si>
  <si>
    <t>147</t>
  </si>
  <si>
    <t>998763101</t>
  </si>
  <si>
    <t>Přesun hmot pro dřevostavby stanovený z hmotnosti přesunovaného materiálu vodorovná dopravní vzdálenost do 50 m v objektech výšky přes 6 do 12 m</t>
  </si>
  <si>
    <t>1590793558</t>
  </si>
  <si>
    <t>764</t>
  </si>
  <si>
    <t>Konstrukce klempířské</t>
  </si>
  <si>
    <t>239</t>
  </si>
  <si>
    <t>764111401</t>
  </si>
  <si>
    <t>Krytina ze svitků nebo tabulí z pozinkovaného plechu s úpravou u okapů, prostupů a výčnělků střechy rovné drážkováním ze svitků rš 500 mm, sklon střechy do 30°</t>
  </si>
  <si>
    <t>-552116771</t>
  </si>
  <si>
    <t>https://podminky.urs.cz/item/CS_URS_2022_01/764111401</t>
  </si>
  <si>
    <t>Poznámka k položce:_x000D_
oprava střechy po vybourání komína</t>
  </si>
  <si>
    <t>2*1</t>
  </si>
  <si>
    <t>148</t>
  </si>
  <si>
    <t>764215405</t>
  </si>
  <si>
    <t>Oplechování horních ploch zdí a nadezdívek (atik) z pozinkovaného plechu celoplošně lepené rš 400 mm</t>
  </si>
  <si>
    <t>-539461538</t>
  </si>
  <si>
    <t>149</t>
  </si>
  <si>
    <t>764215411</t>
  </si>
  <si>
    <t>Oplechování horních ploch zdí a nadezdívek (atik) z pozinkovaného plechu celoplošně lepené přes rš 800 mm</t>
  </si>
  <si>
    <t>-1100429533</t>
  </si>
  <si>
    <t>2*2</t>
  </si>
  <si>
    <t>150</t>
  </si>
  <si>
    <t>764216443</t>
  </si>
  <si>
    <t>Oplechování parapetů z pozinkovaného plechu rovných celoplošně lepené, bez rohů rš 250 mm</t>
  </si>
  <si>
    <t>-1031960817</t>
  </si>
  <si>
    <t>0,95*2</t>
  </si>
  <si>
    <t>151</t>
  </si>
  <si>
    <t>998764102</t>
  </si>
  <si>
    <t>Přesun hmot pro konstrukce klempířské stanovený z hmotnosti přesunovaného materiálu vodorovná dopravní vzdálenost do 50 m v objektech výšky přes 6 do 12 m</t>
  </si>
  <si>
    <t>-2098941050</t>
  </si>
  <si>
    <t>766</t>
  </si>
  <si>
    <t>Konstrukce truhlářské</t>
  </si>
  <si>
    <t>152</t>
  </si>
  <si>
    <t>766622131</t>
  </si>
  <si>
    <t>Montáž oken plastových včetně montáže rámu na polyuretanovou pěnu plochy přes 1 m2 otevíravých nebo sklápěcích do zdiva, výšky do 1,5 m</t>
  </si>
  <si>
    <t>2021212980</t>
  </si>
  <si>
    <t>0,90*1,25*2</t>
  </si>
  <si>
    <t>153</t>
  </si>
  <si>
    <t>611437290</t>
  </si>
  <si>
    <t>okno plastové jednokřídlové otvíravé a sklápěcí 90x120 cm, Uf=1,3</t>
  </si>
  <si>
    <t>1131389643</t>
  </si>
  <si>
    <t>154</t>
  </si>
  <si>
    <t>766660001</t>
  </si>
  <si>
    <t>Montáž dveřních křídel dřevěných nebo plastových otevíravých do ocelové zárubně povrchově upravených jednokřídlových, šířky do 800 mm</t>
  </si>
  <si>
    <t>791323702</t>
  </si>
  <si>
    <t>155</t>
  </si>
  <si>
    <t>766660002</t>
  </si>
  <si>
    <t>Montáž dveřních křídel dřevěných nebo plastových otevíravých do ocelové zárubně povrchově upravených jednokřídlových, šířky přes 800 mm</t>
  </si>
  <si>
    <t>2058613121</t>
  </si>
  <si>
    <t>156</t>
  </si>
  <si>
    <t>611629320</t>
  </si>
  <si>
    <t>dveře vnitřní hladké laminované světlý dub plné 1křídlé 70x197 cm</t>
  </si>
  <si>
    <t>-372152677</t>
  </si>
  <si>
    <t>157</t>
  </si>
  <si>
    <t>611629340</t>
  </si>
  <si>
    <t>dveře vnitřní hladké laminované světlý dub plné 1křídlé 80x197 cm</t>
  </si>
  <si>
    <t>-1571857597</t>
  </si>
  <si>
    <t>158</t>
  </si>
  <si>
    <t>611629360</t>
  </si>
  <si>
    <t>dveře vnitřní hladké laminované světlý dub plné 1křídlé 90x197 cm</t>
  </si>
  <si>
    <t>-1715799313</t>
  </si>
  <si>
    <t>159</t>
  </si>
  <si>
    <t>766660021</t>
  </si>
  <si>
    <t>Montáž dveřních křídel dřevěných nebo plastových otevíravých do ocelové zárubně protipožárních jednokřídlových, šířky do 800 mm</t>
  </si>
  <si>
    <t>2117314703</t>
  </si>
  <si>
    <t>160</t>
  </si>
  <si>
    <t>611656100</t>
  </si>
  <si>
    <t>dveře vnitřní požárně odolné, CPL fólie,odolnost EI (EW) 30 D3, 1křídlové 80 x 197 cm</t>
  </si>
  <si>
    <t>-1895257257</t>
  </si>
  <si>
    <t>161</t>
  </si>
  <si>
    <t>553-1</t>
  </si>
  <si>
    <t>D+M kování nerez standart</t>
  </si>
  <si>
    <t>2084478269</t>
  </si>
  <si>
    <t>162</t>
  </si>
  <si>
    <t>553-2</t>
  </si>
  <si>
    <t>D+M vložka FAB</t>
  </si>
  <si>
    <t>1648135212</t>
  </si>
  <si>
    <t>163</t>
  </si>
  <si>
    <t>766694111</t>
  </si>
  <si>
    <t>Montáž ostatních truhlářských konstrukcí parapetních desek dřevěných nebo plastových šířky do 300 mm, délky do 1000 mm</t>
  </si>
  <si>
    <t>1380491027</t>
  </si>
  <si>
    <t>164</t>
  </si>
  <si>
    <t>60794103</t>
  </si>
  <si>
    <t>parapet dřevotřískový vnitřní povrch laminátový š 300mm</t>
  </si>
  <si>
    <t>-741633057</t>
  </si>
  <si>
    <t>165</t>
  </si>
  <si>
    <t>60794121</t>
  </si>
  <si>
    <t>koncovka PVC k parapetním dřevotřískovým deskám 600mm</t>
  </si>
  <si>
    <t>373344861</t>
  </si>
  <si>
    <t>166</t>
  </si>
  <si>
    <t>7669900-T1</t>
  </si>
  <si>
    <t>D+M kuchyńská linka dl.3255mm včetně vybavení (dřez,varná induk.deska,výsuvný koš,lednice,)</t>
  </si>
  <si>
    <t>1270522635</t>
  </si>
  <si>
    <t>167</t>
  </si>
  <si>
    <t>7669900-T2</t>
  </si>
  <si>
    <t>D+M kuch.linky dl.2,935+3,035 m včetně vybavení</t>
  </si>
  <si>
    <t>-1047566548</t>
  </si>
  <si>
    <t>2,95+3,035-0,60</t>
  </si>
  <si>
    <t>168</t>
  </si>
  <si>
    <t>766695213</t>
  </si>
  <si>
    <t>Montáž ostatních truhlářských konstrukcí prahů dveří jednokřídlových, šířky přes 100 mm</t>
  </si>
  <si>
    <t>-1370957597</t>
  </si>
  <si>
    <t>169</t>
  </si>
  <si>
    <t>61187161</t>
  </si>
  <si>
    <t>práh dveřní dřevěný dubový tl 20mm dl 820mm š 150mm</t>
  </si>
  <si>
    <t>32643200</t>
  </si>
  <si>
    <t>170</t>
  </si>
  <si>
    <t>61187181</t>
  </si>
  <si>
    <t>práh dveřní dřevěný dubový tl 20mm dl 920mm š 150mm</t>
  </si>
  <si>
    <t>-2119865076</t>
  </si>
  <si>
    <t>238</t>
  </si>
  <si>
    <t>7669900-T3</t>
  </si>
  <si>
    <t>Demontáž+montáž původní kuchyně dl. 2,4 m ve 3.NP</t>
  </si>
  <si>
    <t>971869253</t>
  </si>
  <si>
    <t>171</t>
  </si>
  <si>
    <t>998766102</t>
  </si>
  <si>
    <t>Přesun hmot pro konstrukce truhlářské stanovený z hmotnosti přesunovaného materiálu vodorovná dopravní vzdálenost do 50 m v objektech výšky přes 6 do 12 m</t>
  </si>
  <si>
    <t>2096749733</t>
  </si>
  <si>
    <t>767</t>
  </si>
  <si>
    <t>Konstrukce zámečnické</t>
  </si>
  <si>
    <t>172</t>
  </si>
  <si>
    <t>767165114</t>
  </si>
  <si>
    <t>Montáž zábradlí rovného madel z trubek nebo tenkostěnných profilů svařováním</t>
  </si>
  <si>
    <t>-1657228510</t>
  </si>
  <si>
    <t>"odk.Z1+Z2"2,10+1,80</t>
  </si>
  <si>
    <t>173</t>
  </si>
  <si>
    <t>14015024</t>
  </si>
  <si>
    <t>trubka ocelová bezešvá přesná jakost 11 353 40x5,0mm</t>
  </si>
  <si>
    <t>-1143798934</t>
  </si>
  <si>
    <t>174</t>
  </si>
  <si>
    <t>767990001</t>
  </si>
  <si>
    <t>Repase ocel.dveří 80*180 mm  m.č.0,02</t>
  </si>
  <si>
    <t>22643750</t>
  </si>
  <si>
    <t>175</t>
  </si>
  <si>
    <t>767990002</t>
  </si>
  <si>
    <t>Repase dveří ocel.80*197 cm - m.č.0,06</t>
  </si>
  <si>
    <t>1681846364</t>
  </si>
  <si>
    <t>176</t>
  </si>
  <si>
    <t>998767102</t>
  </si>
  <si>
    <t>Přesun hmot pro zámečnické konstrukce stanovený z hmotnosti přesunovaného materiálu vodorovná dopravní vzdálenost do 50 m v objektech výšky přes 6 do 12 m</t>
  </si>
  <si>
    <t>612733586</t>
  </si>
  <si>
    <t>771</t>
  </si>
  <si>
    <t>Podlahy z dlaždic</t>
  </si>
  <si>
    <t>177</t>
  </si>
  <si>
    <t>771474113</t>
  </si>
  <si>
    <t>Montáž soklíků z dlaždic keramických lepených flexibilním lepidlem rovných výšky přes 90 do 120 mm</t>
  </si>
  <si>
    <t>-1283816993</t>
  </si>
  <si>
    <t>"1.PP"0,80*2+0,95+1,40+0,30+0,60*2+0,92*2+2,20</t>
  </si>
  <si>
    <t>"1.NP"(2,20+0,92*2+1,10*2+0,95-0,80)</t>
  </si>
  <si>
    <t>"2.NP"2,20*2+1,25*2+1,10*2-0,80</t>
  </si>
  <si>
    <t>"3.NP"2,20+2,25*2+0,40*2-0,80-0,60+1,25*2+2,20</t>
  </si>
  <si>
    <t>2,20*2+0,90*2-0,60</t>
  </si>
  <si>
    <t>178</t>
  </si>
  <si>
    <t>59761416</t>
  </si>
  <si>
    <t>sokl-dlažba keramická slinutá hladká do interiéru i exteriéru 300x80mm</t>
  </si>
  <si>
    <t>1185463673</t>
  </si>
  <si>
    <t>254,545454545455*1,1 "Přepočtené koeficientem množství</t>
  </si>
  <si>
    <t>179</t>
  </si>
  <si>
    <t>771474133</t>
  </si>
  <si>
    <t>Montáž soklíků z dlaždic keramických lepených flexibilním lepidlem schodišťových stupňovitých výšky přes 90 do 120 mm</t>
  </si>
  <si>
    <t>-1468431345</t>
  </si>
  <si>
    <t>0,45*13*2</t>
  </si>
  <si>
    <t>0,45*21*2</t>
  </si>
  <si>
    <t>0,45*20</t>
  </si>
  <si>
    <t>180</t>
  </si>
  <si>
    <t>771574263</t>
  </si>
  <si>
    <t>Montáž podlah z dlaždic keramických lepených flexibilním lepidlem maloformátových pro vysoké mechanické zatížení protiskluzných nebo reliéfních (bezbariérových) přes 9 do 12 ks/m2</t>
  </si>
  <si>
    <t>-1530910069</t>
  </si>
  <si>
    <t>https://podminky.urs.cz/item/CS_URS_2022_01/771574263</t>
  </si>
  <si>
    <t>"1.NP"6,97+1,4</t>
  </si>
  <si>
    <t>2,20*2,265+0,45*0,90</t>
  </si>
  <si>
    <t>"2.NP"2,20*1,20</t>
  </si>
  <si>
    <t>1,98+3,15</t>
  </si>
  <si>
    <t>"3.NP"1,98+3,90</t>
  </si>
  <si>
    <t>181</t>
  </si>
  <si>
    <t>59761409</t>
  </si>
  <si>
    <t>dlažba keramická slinutá protiskluzná do interiéru i exteriéru pro vysoké mechanické namáhání přes 9 do 12ks/m2</t>
  </si>
  <si>
    <t>835608561</t>
  </si>
  <si>
    <t>27,408*1,1 "Přepočtené koeficientem množství</t>
  </si>
  <si>
    <t>182</t>
  </si>
  <si>
    <t>771577111</t>
  </si>
  <si>
    <t>Montáž podlah z dlaždic keramických lepených flexibilním lepidlem Příplatek k cenám za plochu do 5 m2 jednotlivě</t>
  </si>
  <si>
    <t>279848945</t>
  </si>
  <si>
    <t>https://podminky.urs.cz/item/CS_URS_2022_01/771577111</t>
  </si>
  <si>
    <t>183</t>
  </si>
  <si>
    <t>771577114</t>
  </si>
  <si>
    <t>Montáž podlah z dlaždic keramických lepených flexibilním lepidlem Příplatek k cenám za dvousložkový spárovací tmel</t>
  </si>
  <si>
    <t>1731496567</t>
  </si>
  <si>
    <t>https://podminky.urs.cz/item/CS_URS_2022_01/771577114</t>
  </si>
  <si>
    <t>184</t>
  </si>
  <si>
    <t>771121011</t>
  </si>
  <si>
    <t>Příprava podkladu před provedením dlažby nátěr penetrační na podlahu</t>
  </si>
  <si>
    <t>-1120211980</t>
  </si>
  <si>
    <t>https://podminky.urs.cz/item/CS_URS_2022_01/771121011</t>
  </si>
  <si>
    <t>28+8</t>
  </si>
  <si>
    <t>185</t>
  </si>
  <si>
    <t>771591115</t>
  </si>
  <si>
    <t>Podlahy - ostatní práce spárování silikonem</t>
  </si>
  <si>
    <t>-1294000908</t>
  </si>
  <si>
    <t>186</t>
  </si>
  <si>
    <t>771161021</t>
  </si>
  <si>
    <t>Příprava podkladu před provedením dlažby montáž profilu ukončujícího profilu pro plynulý přechod (dlažba-koberec apod.)</t>
  </si>
  <si>
    <t>-14038215</t>
  </si>
  <si>
    <t>https://podminky.urs.cz/item/CS_URS_2022_01/771161021</t>
  </si>
  <si>
    <t>187</t>
  </si>
  <si>
    <t>59054100</t>
  </si>
  <si>
    <t>profil přechodový Al s pohyblivým ramenem 8x20mm</t>
  </si>
  <si>
    <t>-2095657636</t>
  </si>
  <si>
    <t>12*1</t>
  </si>
  <si>
    <t>12*1,1 "Přepočtené koeficientem množství</t>
  </si>
  <si>
    <t>188</t>
  </si>
  <si>
    <t>771591191</t>
  </si>
  <si>
    <t>Podlahy - ostatní práce Příplatek k cenám za diagonální kladení dlažby</t>
  </si>
  <si>
    <t>353538915</t>
  </si>
  <si>
    <t>189</t>
  </si>
  <si>
    <t>771151022</t>
  </si>
  <si>
    <t>Příprava podkladu před provedením dlažby samonivelační stěrka min.pevnosti 30 MPa, tloušťky přes 3 do 5 mm</t>
  </si>
  <si>
    <t>1251849225</t>
  </si>
  <si>
    <t>https://podminky.urs.cz/item/CS_URS_2022_01/771151022</t>
  </si>
  <si>
    <t>190</t>
  </si>
  <si>
    <t>998771102</t>
  </si>
  <si>
    <t>Přesun hmot pro podlahy z dlaždic stanovený z hmotnosti přesunovaného materiálu vodorovná dopravní vzdálenost do 50 m v objektech výšky přes 6 do 12 m</t>
  </si>
  <si>
    <t>-2084362080</t>
  </si>
  <si>
    <t>773</t>
  </si>
  <si>
    <t>Podlahy z litého teraca</t>
  </si>
  <si>
    <t>191</t>
  </si>
  <si>
    <t>773200940R</t>
  </si>
  <si>
    <t>Opravy obkladů schodišť z litého teraca poškozených hran stupňů nebo schodnic</t>
  </si>
  <si>
    <t>1670956301</t>
  </si>
  <si>
    <t>192</t>
  </si>
  <si>
    <t>773511261R</t>
  </si>
  <si>
    <t>Podlahy z přírodního litého teraca zřízení podlahy z vápencových drtí a cementu nebo suché teracové prosté (drť ve specifikaci) tl. 20 mm</t>
  </si>
  <si>
    <t>564848739</t>
  </si>
  <si>
    <t>0,95*1,10</t>
  </si>
  <si>
    <t>2,20*0,90</t>
  </si>
  <si>
    <t>2,20*2,25+1,0*0,30</t>
  </si>
  <si>
    <t>193</t>
  </si>
  <si>
    <t>773993901</t>
  </si>
  <si>
    <t>Údržba podlah z litého teraca broušení stávající podlahy</t>
  </si>
  <si>
    <t>1315748136</t>
  </si>
  <si>
    <t>https://podminky.urs.cz/item/CS_URS_2022_01/773993901</t>
  </si>
  <si>
    <t>2,20*1,20*2</t>
  </si>
  <si>
    <t>194</t>
  </si>
  <si>
    <t>998773102</t>
  </si>
  <si>
    <t>Přesun hmot pro podlahy teracové lité stanovený z hmotnosti přesunovaného materiálu vodorovná dopravní vzdálenost do 50 m v objektech výšky přes 6 do 12 m</t>
  </si>
  <si>
    <t>1308511865</t>
  </si>
  <si>
    <t>776</t>
  </si>
  <si>
    <t>Podlahy povlakové</t>
  </si>
  <si>
    <t>195</t>
  </si>
  <si>
    <t>776111311</t>
  </si>
  <si>
    <t>Příprava podkladu vysátí podlah</t>
  </si>
  <si>
    <t>-227523808</t>
  </si>
  <si>
    <t>196</t>
  </si>
  <si>
    <t>776121111</t>
  </si>
  <si>
    <t>Příprava podkladu penetrace vodou ředitelná na savý podklad (válečkováním) ředěná v poměru 1:3 podlah</t>
  </si>
  <si>
    <t>1704763862</t>
  </si>
  <si>
    <t>197</t>
  </si>
  <si>
    <t>776141121</t>
  </si>
  <si>
    <t>Příprava podkladu vyrovnání samonivelační stěrkou podlah min.pevnosti 30 MPa, tloušťky do 3 mm</t>
  </si>
  <si>
    <t>1809502293</t>
  </si>
  <si>
    <t>198</t>
  </si>
  <si>
    <t>776231111</t>
  </si>
  <si>
    <t>Montáž podlahovin z vinylu lepením lamel nebo čtverců standardním lepidlem</t>
  </si>
  <si>
    <t>-1058796740</t>
  </si>
  <si>
    <t>"1.NP"4,71+8,80+18,77+9,61+9,84</t>
  </si>
  <si>
    <t>"2.NP"9,23+9,50+16,16+12,75+10,02</t>
  </si>
  <si>
    <t>"3.NP"2,63</t>
  </si>
  <si>
    <t>199</t>
  </si>
  <si>
    <t>28411050</t>
  </si>
  <si>
    <t>dílce vinylové tl 2,0mm, nášlapná vrstva 0,40mm, úprava PUR, třída zátěže 23/32/41, otlak 0,05mm, R10, třída otěru T, hořlavost Bfl S1, bez ftalátů</t>
  </si>
  <si>
    <t>-365357056</t>
  </si>
  <si>
    <t>112*1</t>
  </si>
  <si>
    <t>112*1,1 "Přepočtené koeficientem množství</t>
  </si>
  <si>
    <t>200</t>
  </si>
  <si>
    <t>776411111</t>
  </si>
  <si>
    <t>Montáž soklíků lepením obvodových, výšky do 80 mm</t>
  </si>
  <si>
    <t>-2067701589</t>
  </si>
  <si>
    <t>201</t>
  </si>
  <si>
    <t>28411003</t>
  </si>
  <si>
    <t>lišta soklová PVC 30x30mm</t>
  </si>
  <si>
    <t>-2051316481</t>
  </si>
  <si>
    <t>120*1,05 "Přepočtené koeficientem množství</t>
  </si>
  <si>
    <t>202</t>
  </si>
  <si>
    <t>998776202</t>
  </si>
  <si>
    <t>Přesun hmot pro podlahy povlakové stanovený procentní sazbou (%) z ceny vodorovná dopravní vzdálenost do 50 m v objektech výšky přes 6 do 12 m</t>
  </si>
  <si>
    <t>%</t>
  </si>
  <si>
    <t>129155288</t>
  </si>
  <si>
    <t>777</t>
  </si>
  <si>
    <t>Podlahy lité</t>
  </si>
  <si>
    <t>203</t>
  </si>
  <si>
    <t>777111111</t>
  </si>
  <si>
    <t>Příprava podkladu před provedením litých podlah vysátí</t>
  </si>
  <si>
    <t>-1457214597</t>
  </si>
  <si>
    <t>204</t>
  </si>
  <si>
    <t>777111123</t>
  </si>
  <si>
    <t>Příprava podkladu před provedením litých podlah obroušení strojní</t>
  </si>
  <si>
    <t>846849376</t>
  </si>
  <si>
    <t>205</t>
  </si>
  <si>
    <t>777121105</t>
  </si>
  <si>
    <t>Vyrovnání podkladu epoxidovou stěrkou plněnou pískem, tloušťky do 3 mm, plochy přes 1,0 m2</t>
  </si>
  <si>
    <t>1431435429</t>
  </si>
  <si>
    <t>206</t>
  </si>
  <si>
    <t>777131101</t>
  </si>
  <si>
    <t>Penetrační nátěr podlahy epoxidový, na podklad suchý a vyzrálý</t>
  </si>
  <si>
    <t>1401508825</t>
  </si>
  <si>
    <t>207</t>
  </si>
  <si>
    <t>998777102</t>
  </si>
  <si>
    <t>Přesun hmot pro podlahy lité stanovený z hmotnosti přesunovaného materiálu vodorovná dopravní vzdálenost do 50 m v objektech výšky přes 6 do 12 m</t>
  </si>
  <si>
    <t>-581421801</t>
  </si>
  <si>
    <t>781</t>
  </si>
  <si>
    <t>Dokončovací práce - obklady</t>
  </si>
  <si>
    <t>208</t>
  </si>
  <si>
    <t>781474113</t>
  </si>
  <si>
    <t>Montáž obkladů vnitřních stěn z dlaždic keramických lepených flexibilním lepidlem maloformátových hladkých přes 12 do 19 ks/m2</t>
  </si>
  <si>
    <t>1573546070</t>
  </si>
  <si>
    <t>https://podminky.urs.cz/item/CS_URS_2022_01/781474113</t>
  </si>
  <si>
    <t>"1.NP"</t>
  </si>
  <si>
    <t>"1,04"(1,79*2+1,0*2-0,70)*2,0</t>
  </si>
  <si>
    <t>"1,05"(1,38*2+1,0*2-0,70)*2,0</t>
  </si>
  <si>
    <t>"1.07"(2,10*2+1,45*2-0,70)*2,0</t>
  </si>
  <si>
    <t>"za kuch.linkou"(3,325+0,60*2)*0,60</t>
  </si>
  <si>
    <t>"2.NP-2.03"(0,90*2+2,20*2-0,60)*2,0</t>
  </si>
  <si>
    <t>"2,04"(1,225*2+2,685*2-0,70)*2,0</t>
  </si>
  <si>
    <t>"2,05"(0,70+3,05+3,01+0,60)*0,70</t>
  </si>
  <si>
    <t>"3.NP-3,03"(2,85+0,70*2)*0,70</t>
  </si>
  <si>
    <t>"3,04"(1,95*2+2,0*2-0,60)*2,0</t>
  </si>
  <si>
    <t>209</t>
  </si>
  <si>
    <t>59761066</t>
  </si>
  <si>
    <t>obklad keramický reliéfní pro interiér přes 12 do 19ks/m2</t>
  </si>
  <si>
    <t>-483238918</t>
  </si>
  <si>
    <t>82*1</t>
  </si>
  <si>
    <t>82*1,1 "Přepočtené koeficientem množství</t>
  </si>
  <si>
    <t>210</t>
  </si>
  <si>
    <t>781477111</t>
  </si>
  <si>
    <t>Montáž obkladů vnitřních stěn z dlaždic keramických Příplatek k cenám za plochu do 10 m2 jednotlivě</t>
  </si>
  <si>
    <t>959307422</t>
  </si>
  <si>
    <t>https://podminky.urs.cz/item/CS_URS_2022_01/781477111</t>
  </si>
  <si>
    <t>211</t>
  </si>
  <si>
    <t>781469195</t>
  </si>
  <si>
    <t>Montáž obkladů vnitřních stěn z dlaždic z taveného čediče Příplatek k cenám za spárování cement bílý</t>
  </si>
  <si>
    <t>263630302</t>
  </si>
  <si>
    <t>https://podminky.urs.cz/item/CS_URS_2022_01/781469195</t>
  </si>
  <si>
    <t>212</t>
  </si>
  <si>
    <t>781495115</t>
  </si>
  <si>
    <t>Obklad - dokončující práce ostatní práce spárování silikonem</t>
  </si>
  <si>
    <t>1179503864</t>
  </si>
  <si>
    <t>https://podminky.urs.cz/item/CS_URS_2022_01/781495115</t>
  </si>
  <si>
    <t>213</t>
  </si>
  <si>
    <t>781121011</t>
  </si>
  <si>
    <t>Příprava podkladu před provedením obkladu nátěr penetrační na stěnu</t>
  </si>
  <si>
    <t>1141632570</t>
  </si>
  <si>
    <t>https://podminky.urs.cz/item/CS_URS_2022_01/781121011</t>
  </si>
  <si>
    <t>214</t>
  </si>
  <si>
    <t>781495141</t>
  </si>
  <si>
    <t>Ostatní prvky průnik obkladem kruhový, bez izolace do 30 DN</t>
  </si>
  <si>
    <t>1657206768</t>
  </si>
  <si>
    <t>215</t>
  </si>
  <si>
    <t>781495142</t>
  </si>
  <si>
    <t>Ostatní prvky průnik obkladem kruhový, bez izolace přes 30 do 90 DN</t>
  </si>
  <si>
    <t>1332241613</t>
  </si>
  <si>
    <t>216</t>
  </si>
  <si>
    <t>781495143</t>
  </si>
  <si>
    <t>Ostatní prvky průnik obkladem kruhový, bez izolace přes 90 DN</t>
  </si>
  <si>
    <t>489944819</t>
  </si>
  <si>
    <t>217</t>
  </si>
  <si>
    <t>781734111</t>
  </si>
  <si>
    <t>Montáž obkladů vnějších stěn z obkladaček cihelných lepených flexibilním lepidlem do 50 ks/m2</t>
  </si>
  <si>
    <t>-550957938</t>
  </si>
  <si>
    <t>218</t>
  </si>
  <si>
    <t>597990001</t>
  </si>
  <si>
    <t>Specifikace keram.obkladu (lícovaný pásek- hnědý)</t>
  </si>
  <si>
    <t>1328914382</t>
  </si>
  <si>
    <t>24,19*1,05 "Přepočtené koeficientem množství</t>
  </si>
  <si>
    <t>219</t>
  </si>
  <si>
    <t>998781102</t>
  </si>
  <si>
    <t>Přesun hmot pro obklady keramické stanovený z hmotnosti přesunovaného materiálu vodorovná dopravní vzdálenost do 50 m v objektech výšky přes 6 do 12 m</t>
  </si>
  <si>
    <t>-2030065085</t>
  </si>
  <si>
    <t>783</t>
  </si>
  <si>
    <t>Dokončovací práce - nátěry</t>
  </si>
  <si>
    <t>220</t>
  </si>
  <si>
    <t>783213111</t>
  </si>
  <si>
    <t>Napouštěcí nátěr tesařských konstrukcí zabudovaných do konstrukce proti dřevokazným houbám, hmyzu a plísním jednonásobný syntetický</t>
  </si>
  <si>
    <t>-1962499528</t>
  </si>
  <si>
    <t>"stávající trámy"(0,16+0,20)*2*2,90*6</t>
  </si>
  <si>
    <t>(0,16+0,20)*2*4,10*6</t>
  </si>
  <si>
    <t>"zabednění"1,0*4</t>
  </si>
  <si>
    <t>221</t>
  </si>
  <si>
    <t>783301313</t>
  </si>
  <si>
    <t>Příprava podkladu zámečnických konstrukcí před provedením nátěru odmaštění odmašťovačem ředidlovým</t>
  </si>
  <si>
    <t>-807790530</t>
  </si>
  <si>
    <t>3,90*0,15</t>
  </si>
  <si>
    <t>"zárubně"1,65*5</t>
  </si>
  <si>
    <t>1,75*16</t>
  </si>
  <si>
    <t>1,85*1</t>
  </si>
  <si>
    <t>"dveře 002"0,90*1,90*2,1</t>
  </si>
  <si>
    <t>"004"0,90*2,10*2,1</t>
  </si>
  <si>
    <t>"stávající zábradlí"2,40*1,20*2*3</t>
  </si>
  <si>
    <t>"žebřík na půdu"3,8*0,45*2</t>
  </si>
  <si>
    <t>222</t>
  </si>
  <si>
    <t>783314101</t>
  </si>
  <si>
    <t>Základní nátěr zámečnických konstrukcí jednonásobný syntetický</t>
  </si>
  <si>
    <t>1283808792</t>
  </si>
  <si>
    <t>223</t>
  </si>
  <si>
    <t>783314201</t>
  </si>
  <si>
    <t>Základní antikorozní nátěr zámečnických konstrukcí jednonásobný syntetický standardní</t>
  </si>
  <si>
    <t>711080913</t>
  </si>
  <si>
    <t>224</t>
  </si>
  <si>
    <t>783317101</t>
  </si>
  <si>
    <t>Krycí nátěr (email) zámečnických konstrukcí jednonásobný syntetický standardní</t>
  </si>
  <si>
    <t>204342771</t>
  </si>
  <si>
    <t>225</t>
  </si>
  <si>
    <t>783933151</t>
  </si>
  <si>
    <t>Penetrační nátěr betonových podlah hladkých (z pohledového nebo gletovaného betonu, stěrky apod.) epoxidový</t>
  </si>
  <si>
    <t>802842061</t>
  </si>
  <si>
    <t>3,32+13,89+17,23</t>
  </si>
  <si>
    <t>"m.č.003"1,70*0,10*2</t>
  </si>
  <si>
    <t>226</t>
  </si>
  <si>
    <t>783937161</t>
  </si>
  <si>
    <t>Krycí (uzavírací) nátěr betonových podlah dvojnásobný epoxidový vodou ředitelný</t>
  </si>
  <si>
    <t>2003966933</t>
  </si>
  <si>
    <t>784</t>
  </si>
  <si>
    <t>Dokončovací práce - malby</t>
  </si>
  <si>
    <t>227</t>
  </si>
  <si>
    <t>784121001</t>
  </si>
  <si>
    <t>Oškrabání malby v místnostech výšky do 3,80 m</t>
  </si>
  <si>
    <t>-1508884448</t>
  </si>
  <si>
    <t>1067*1</t>
  </si>
  <si>
    <t>-66,936*2</t>
  </si>
  <si>
    <t>-5,79*2</t>
  </si>
  <si>
    <t>-3,445*1</t>
  </si>
  <si>
    <t>228</t>
  </si>
  <si>
    <t>784121007</t>
  </si>
  <si>
    <t>Oškrabání malby na schodišti o výšce podlaží do 3,80 m</t>
  </si>
  <si>
    <t>-1785105530</t>
  </si>
  <si>
    <t>233,644-26</t>
  </si>
  <si>
    <t>229</t>
  </si>
  <si>
    <t>784121011</t>
  </si>
  <si>
    <t>Rozmývání podkladu po oškrabání malby v místnostech výšky do 3,80 m</t>
  </si>
  <si>
    <t>-847484617</t>
  </si>
  <si>
    <t>230</t>
  </si>
  <si>
    <t>784121017</t>
  </si>
  <si>
    <t>Rozmývání podkladu po oškrabání malby na schodišti o výšce podlaží do 3,80 m</t>
  </si>
  <si>
    <t>-916992318</t>
  </si>
  <si>
    <t>231</t>
  </si>
  <si>
    <t>784171101</t>
  </si>
  <si>
    <t>Zakrytí nemalovaných ploch (materiál ve specifikaci) včetně pozdějšího odkrytí podlah</t>
  </si>
  <si>
    <t>-824515637</t>
  </si>
  <si>
    <t>28+104,39+72,8+54,04</t>
  </si>
  <si>
    <t>232</t>
  </si>
  <si>
    <t>784171111</t>
  </si>
  <si>
    <t>Zakrytí nemalovaných ploch (materiál ve specifikaci) včetně pozdějšího odkrytí svislých ploch např. stěn, oken, dveří v místnostech výšky do 3,80</t>
  </si>
  <si>
    <t>502878461</t>
  </si>
  <si>
    <t>233</t>
  </si>
  <si>
    <t>58124844</t>
  </si>
  <si>
    <t>fólie pro malířské potřeby zakrývací tl 25µ 4x5m</t>
  </si>
  <si>
    <t>572263385</t>
  </si>
  <si>
    <t>358*1</t>
  </si>
  <si>
    <t>358*1,05 "Přepočtené koeficientem množství</t>
  </si>
  <si>
    <t>234</t>
  </si>
  <si>
    <t>784181101</t>
  </si>
  <si>
    <t>Penetrace podkladu jednonásobná základní akrylátová v místnostech výšky do 3,80 m</t>
  </si>
  <si>
    <t>-980167018</t>
  </si>
  <si>
    <t>235</t>
  </si>
  <si>
    <t>784181107</t>
  </si>
  <si>
    <t>Penetrace podkladu jednonásobná základní akrylátová na schodišti o výšce podlaží do 3,80 m</t>
  </si>
  <si>
    <t>-975473687</t>
  </si>
  <si>
    <t>236</t>
  </si>
  <si>
    <t>784221101</t>
  </si>
  <si>
    <t>Malby z malířských směsí otěruvzdorných za sucha dvojnásobné, bílé za sucha otěruvzdorné dobře v místnostech výšky do 3,80 m</t>
  </si>
  <si>
    <t>-1653617675</t>
  </si>
  <si>
    <t>"stropy 1.PP"6,60+4,85+3,32+3,51</t>
  </si>
  <si>
    <t>"stropy 1.NP"6,97+13,89+17,23+2+1,4+4,71+3,04+8,8+18,77+9,61+9,84</t>
  </si>
  <si>
    <t>"stropy 2.NP"9,23+1,98+3,15+9,5+16,16+12,75+10,02+13,89+17,23</t>
  </si>
  <si>
    <t>"stropy 3.NP"1,98+5,7+3,9+2,63+36,52</t>
  </si>
  <si>
    <t>237</t>
  </si>
  <si>
    <t>784221107</t>
  </si>
  <si>
    <t>Malby z malířských směsí otěruvzdorných za sucha dvojnásobné, bílé za sucha otěruvzdorné dobře na schodišti o výšce podlaží do 3,80 m</t>
  </si>
  <si>
    <t>961727244</t>
  </si>
  <si>
    <t>"stropy"(7,32+8,13)*1,4+10,01</t>
  </si>
  <si>
    <t>"stěny"(2,20*2+2,80*2+3,72*2)*2,30</t>
  </si>
  <si>
    <t>(2,20*2+5,96*2+0,45*2+2,75*2)*3,60</t>
  </si>
  <si>
    <t>(4,55*2+2,20*2)*3,20</t>
  </si>
  <si>
    <t>(6,0*2+2,20*2)*2,25</t>
  </si>
  <si>
    <t>02 - Zdravotní instalace</t>
  </si>
  <si>
    <t xml:space="preserve">    35 - Stoky</t>
  </si>
  <si>
    <t xml:space="preserve">    63 - Kompletní konstrukce</t>
  </si>
  <si>
    <t xml:space="preserve">    89 - Ostatní konstrukce a práce-bourání</t>
  </si>
  <si>
    <t xml:space="preserve">      99 - Přesun hmot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</si>
  <si>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</si>
  <si>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</si>
  <si>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</si>
  <si>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</si>
  <si>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 xml:space="preserve">    734 - Ústřední vytápění - armatury</t>
  </si>
  <si>
    <t>132212121</t>
  </si>
  <si>
    <t>Hloubení zapažených rýh šířky do 800 mm ručně s urovnáním dna do předepsaného profilu a spádu v hornině třídy těžitelnosti I skupiny 3 soudržných</t>
  </si>
  <si>
    <t>447107072</t>
  </si>
  <si>
    <t>https://podminky.urs.cz/item/CS_URS_2022_01/132212121</t>
  </si>
  <si>
    <t>151101101</t>
  </si>
  <si>
    <t>Zřízení příložného pažení a rozepření stěn rýh hl do 2 m</t>
  </si>
  <si>
    <t>-820611150</t>
  </si>
  <si>
    <t>151101111</t>
  </si>
  <si>
    <t>Odstranění příložného pažení a rozepření stěn rýh hl do 2 m</t>
  </si>
  <si>
    <t>-872480392</t>
  </si>
  <si>
    <t>-647602670</t>
  </si>
  <si>
    <t>981056255</t>
  </si>
  <si>
    <t>171251201</t>
  </si>
  <si>
    <t>Uložení sypaniny na skládky nebo meziskládky bez hutnění s upravením uložené sypaniny do předepsaného tvaru</t>
  </si>
  <si>
    <t>104612937</t>
  </si>
  <si>
    <t>https://podminky.urs.cz/item/CS_URS_2022_01/171251201</t>
  </si>
  <si>
    <t>-1437766479</t>
  </si>
  <si>
    <t>174111101</t>
  </si>
  <si>
    <t>Zásyp sypaninou z jakékoliv horniny ručně s uložením výkopku ve vrstvách se zhutněním jam, šachet, rýh nebo kolem objektů v těchto vykopávkách</t>
  </si>
  <si>
    <t>1511938043</t>
  </si>
  <si>
    <t>https://podminky.urs.cz/item/CS_URS_2022_01/174111101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</si>
  <si>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</si>
  <si>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</si>
  <si>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-1706342093</t>
  </si>
  <si>
    <t>https://podminky.urs.cz/item/CS_URS_2022_01/175111101</t>
  </si>
  <si>
    <t>58331351</t>
  </si>
  <si>
    <t>kamenivo těžené drobné frakce 0/4</t>
  </si>
  <si>
    <t>990803873</t>
  </si>
  <si>
    <t>310236261</t>
  </si>
  <si>
    <t>Zazdívka otvorů ve zdivu nadzákladovém cihlami pálenými plochy přes 0,0225 m2 do 0,09 m2, ve zdi tl. přes 450 do 600 mm</t>
  </si>
  <si>
    <t>395511324</t>
  </si>
  <si>
    <t>https://podminky.urs.cz/item/CS_URS_2022_01/310236261</t>
  </si>
  <si>
    <t>Stoky</t>
  </si>
  <si>
    <t>359901111</t>
  </si>
  <si>
    <t>vyčištění stok, jakékoliv výšky</t>
  </si>
  <si>
    <t>867459319</t>
  </si>
  <si>
    <t>359901211</t>
  </si>
  <si>
    <t>Monitoring stoky (kamerový systém), nová kanalizace</t>
  </si>
  <si>
    <t>321673368</t>
  </si>
  <si>
    <t>359901212</t>
  </si>
  <si>
    <t>Monitoring stoky (kamerový systém), stávající kanalizace</t>
  </si>
  <si>
    <t>1520463283</t>
  </si>
  <si>
    <t>411386611</t>
  </si>
  <si>
    <t>Zabetonování prostupů ze suchých směsí pl do 0,09 m2 ve stropech</t>
  </si>
  <si>
    <t>-774395620</t>
  </si>
  <si>
    <t>451572111</t>
  </si>
  <si>
    <t>Lože pod potrubí otevřený výkop z kameniva drobného těženého</t>
  </si>
  <si>
    <t>186470477</t>
  </si>
  <si>
    <t>Kompletní konstrukce</t>
  </si>
  <si>
    <t>631311225</t>
  </si>
  <si>
    <t>Mazanina z betonu prostého vodostavebného V4, tl. přes 80 do 120 mm, B 25</t>
  </si>
  <si>
    <t>1387484154</t>
  </si>
  <si>
    <t>871R00001</t>
  </si>
  <si>
    <t>Napojení splaškové kanalizace na kanalizační šachty</t>
  </si>
  <si>
    <t>1036991575</t>
  </si>
  <si>
    <t>28611113</t>
  </si>
  <si>
    <t>trubka kanalizační PVC DN 110x1000mm SN4</t>
  </si>
  <si>
    <t>775738391</t>
  </si>
  <si>
    <t>3.5+2.3</t>
  </si>
  <si>
    <t>28611126</t>
  </si>
  <si>
    <t>trubka kanalizační PVC DN 125x1000mm SN4</t>
  </si>
  <si>
    <t>-598582010</t>
  </si>
  <si>
    <t>10.9+3</t>
  </si>
  <si>
    <t>877355221</t>
  </si>
  <si>
    <t>Montáž tvarovek na kanalizačním potrubí z trub z plastu z tvrdého PVC systém KG nebo z polypropylenu systém KG 2000 v otevřeném výkopu, dvouosých DN125</t>
  </si>
  <si>
    <t>-889644448</t>
  </si>
  <si>
    <t>877265271</t>
  </si>
  <si>
    <t>Montáž tvarovek na kanalizačním potrubí z trub z plastu z tvrdého PVC systém KG nebo z polypropylenu systém KG 2000 v otevřeném výkopu, lapačů střešních splavenin, DN100</t>
  </si>
  <si>
    <t>-1077055805</t>
  </si>
  <si>
    <t>R01</t>
  </si>
  <si>
    <t>Monolitická železobet. obdélníková nádrž, beton tř. C 25/30 - XA1, XC4, XF2, tl. stěny 200 mm, atyp</t>
  </si>
  <si>
    <t>9450580</t>
  </si>
  <si>
    <t>R02</t>
  </si>
  <si>
    <t>výztuž 10 505 R průměr 10mm</t>
  </si>
  <si>
    <t>-273883768</t>
  </si>
  <si>
    <t>R03</t>
  </si>
  <si>
    <t>Zřízení bednění betonových stěn v zapažené jámě, zřízení</t>
  </si>
  <si>
    <t>674980519</t>
  </si>
  <si>
    <t>R04</t>
  </si>
  <si>
    <t>Odstranění bednění betonových stěn v zapažené jámě,</t>
  </si>
  <si>
    <t>1649026</t>
  </si>
  <si>
    <t>R05</t>
  </si>
  <si>
    <t>Lože pod drobné objekty v otevřeném výkopu ze štěrkodrtě 0-63 tl. 150mm</t>
  </si>
  <si>
    <t>-1660916672</t>
  </si>
  <si>
    <t>R06</t>
  </si>
  <si>
    <t>Osazení poklopů litinových a ocelových včetně rámů, hmotnosti jednotlivě do 50 kg</t>
  </si>
  <si>
    <t>58441353</t>
  </si>
  <si>
    <t>R07</t>
  </si>
  <si>
    <t>Vodotěsný a plynotěsný poklop s nosností 1,5 t, určeno k předláždění dlažbou tl. 10mm, v rozích závitové sloupce se šroubem ke zvedání a zamykání, rozměru 600x600 mm</t>
  </si>
  <si>
    <t>-1502253450</t>
  </si>
  <si>
    <t>R08</t>
  </si>
  <si>
    <t>Požární ucpávka na svislém odpadním potrubí DN 110 - požární manžeta</t>
  </si>
  <si>
    <t>512129589</t>
  </si>
  <si>
    <t>Ostatní konstrukce a práce-bourání</t>
  </si>
  <si>
    <t>892271111</t>
  </si>
  <si>
    <t>Tlakové zkoušky vodou - DN100 nebo DN125</t>
  </si>
  <si>
    <t>1552350390</t>
  </si>
  <si>
    <t>953992311</t>
  </si>
  <si>
    <t>Dodání a osazení hmoždinek profilu 6 až 8 mm v ŽB stropech</t>
  </si>
  <si>
    <t>1725804305</t>
  </si>
  <si>
    <t>972054141</t>
  </si>
  <si>
    <t>Vybourání otvorů v ŽB stropech nebo klenbách pl do 0,0225 m2 tl do 150 mm</t>
  </si>
  <si>
    <t>615481487</t>
  </si>
  <si>
    <t>16,00</t>
  </si>
  <si>
    <t>981511116</t>
  </si>
  <si>
    <t>Demolice konstrukcí objektů z betonu prostého - 2,2 t/m3</t>
  </si>
  <si>
    <t>-1228942925</t>
  </si>
  <si>
    <t>997013112</t>
  </si>
  <si>
    <t>Vnitrostaveništní doprava suti a vybouraných hmot pro budovy v do 9 m s použitím mechanizace</t>
  </si>
  <si>
    <t>556830679</t>
  </si>
  <si>
    <t>Odvoz suti na skládku a vybouraných hmot nebo meziskládku do 1 km se složením</t>
  </si>
  <si>
    <t>479841477</t>
  </si>
  <si>
    <t>997013871</t>
  </si>
  <si>
    <t>Poplatek za uložení stavebního odpadu na recyklační skládce (skládkovné) směsného stavebního a demoličního zatříděného do Katalogu odpadů pod kódem 17 09 04</t>
  </si>
  <si>
    <t>-1489805192</t>
  </si>
  <si>
    <t>https://podminky.urs.cz/item/CS_URS_2022_01/997013871</t>
  </si>
  <si>
    <t>998011001</t>
  </si>
  <si>
    <t>Přesun hmot pro budovy zděné v do 6 m</t>
  </si>
  <si>
    <t>363211403</t>
  </si>
  <si>
    <t>997006006</t>
  </si>
  <si>
    <t>Drcení stavebního odpadu z demolic s dopravou na vzdálenost 100 m a s naložením do drtícího zařízení, betonového zdiva</t>
  </si>
  <si>
    <t>-242884001</t>
  </si>
  <si>
    <t>997006512</t>
  </si>
  <si>
    <t>Vodorovná doprava suti na skládku s naložením na dopravní prostředek a složením přes 100m do 1km</t>
  </si>
  <si>
    <t>-850862118</t>
  </si>
  <si>
    <t>997006519</t>
  </si>
  <si>
    <t>Příplatek k ceně z každý další i započatý 1km</t>
  </si>
  <si>
    <t>-1622211461</t>
  </si>
  <si>
    <t>721</t>
  </si>
  <si>
    <t>Zdravotechnika - vnitřní kanalizace</t>
  </si>
  <si>
    <t>721174043</t>
  </si>
  <si>
    <t>Potrubí kanalizační z PP odpadní systém HT DN 50</t>
  </si>
  <si>
    <t>-51730914</t>
  </si>
  <si>
    <t>721174024</t>
  </si>
  <si>
    <t>Potrubí kanalizační z PP odpadní systém HT DN 70</t>
  </si>
  <si>
    <t>1276458482</t>
  </si>
  <si>
    <t>721174025</t>
  </si>
  <si>
    <t>Potrubí kanalizační z PP odpadní systém HT DN 110</t>
  </si>
  <si>
    <t>-610393107</t>
  </si>
  <si>
    <t>721194105</t>
  </si>
  <si>
    <t>Vyvedení a upevnění odpadních výpustek DN 50</t>
  </si>
  <si>
    <t>1881461487</t>
  </si>
  <si>
    <t>721194107</t>
  </si>
  <si>
    <t>Vyvedení a upevnění odpadních výpustek DN 70</t>
  </si>
  <si>
    <t>377186565</t>
  </si>
  <si>
    <t>721194109</t>
  </si>
  <si>
    <t>Vyvedení a upevnění odpadních výpustek DN 100</t>
  </si>
  <si>
    <t>-1879551544</t>
  </si>
  <si>
    <t>7212265R1</t>
  </si>
  <si>
    <t>Kondenzační sifon podomítkový HL138 zápachová uzávěrka</t>
  </si>
  <si>
    <t>-1998777751</t>
  </si>
  <si>
    <t>721273153</t>
  </si>
  <si>
    <t>Ventilační hlavice z polypropylenu (PP) DN 110 (HL 810)</t>
  </si>
  <si>
    <t>528120231</t>
  </si>
  <si>
    <t>721274121</t>
  </si>
  <si>
    <t>Přivzdušňovací ventil vnitřní odpadních potrubí do DN 50</t>
  </si>
  <si>
    <t>-293213782</t>
  </si>
  <si>
    <t>721290111</t>
  </si>
  <si>
    <t>Zkouška těsnosti kanalizace v objektech vodou do DN 125</t>
  </si>
  <si>
    <t>1365572978</t>
  </si>
  <si>
    <t>https://podminky.urs.cz/item/CS_URS_2022_01/721290111</t>
  </si>
  <si>
    <t>998721202</t>
  </si>
  <si>
    <t>Přesun hmot procentní sazbou pro vnitřní kanalizace v objektech v od 6 do 12 m</t>
  </si>
  <si>
    <t>216498227</t>
  </si>
  <si>
    <t>722</t>
  </si>
  <si>
    <t>Zdravotechnika - vnitřní vodovod</t>
  </si>
  <si>
    <t>722174022</t>
  </si>
  <si>
    <t>Potrubí vodovodní plastové PPR svar polyfuze PN 20 D 20 x 3,4 mm</t>
  </si>
  <si>
    <t>742105229</t>
  </si>
  <si>
    <t>722174023</t>
  </si>
  <si>
    <t>Potrubí vodovodní plastové PPR svar polyfuze PN 20 D 25 x 4,2 mm</t>
  </si>
  <si>
    <t>53581884</t>
  </si>
  <si>
    <t>722174024</t>
  </si>
  <si>
    <t>Potrubí vodovodní plastové PPR svar polyfuze PN 20 D 32 x5,4 mm</t>
  </si>
  <si>
    <t>419928059</t>
  </si>
  <si>
    <t>722174025</t>
  </si>
  <si>
    <t>Potrubí vodovodní plastové PPR svar polyfuze PN 20 D 40 x 6,7 mm</t>
  </si>
  <si>
    <t>1086497333</t>
  </si>
  <si>
    <t>722181252</t>
  </si>
  <si>
    <t>Ochrana vodovodního potrubí přilepenými tepelně izolačními trubicemi z PE tl přes 20 do 25 mm DN přes 22 do 42 mm</t>
  </si>
  <si>
    <t>1167365619</t>
  </si>
  <si>
    <t>722181253</t>
  </si>
  <si>
    <t>Ochrana vodovodního potrubí přilepenými tepelně izolačními trubicemi z PE tl přes 20 do 25 mm DN přes 42 do 62 mm</t>
  </si>
  <si>
    <t>-1278683295</t>
  </si>
  <si>
    <t>722190401</t>
  </si>
  <si>
    <t>Vyvedení a upevnění výpustku do DN 25</t>
  </si>
  <si>
    <t>-2039612309</t>
  </si>
  <si>
    <t>722230103</t>
  </si>
  <si>
    <t>Ventil přímý G 1 se dvěma závity</t>
  </si>
  <si>
    <t>1638482667</t>
  </si>
  <si>
    <t>722230104</t>
  </si>
  <si>
    <t>Ventil přímý G 5/4 se dvěma závity</t>
  </si>
  <si>
    <t>-699666843</t>
  </si>
  <si>
    <t>722230105</t>
  </si>
  <si>
    <t>Ventil přímý G 6/4 se dvěma závity</t>
  </si>
  <si>
    <t>-1821717319</t>
  </si>
  <si>
    <t>722231142</t>
  </si>
  <si>
    <t>Ventil závitový pojistný rohový G 3/4</t>
  </si>
  <si>
    <t>-1054827800</t>
  </si>
  <si>
    <t>722262164</t>
  </si>
  <si>
    <t>Vodoměr horizontální DN 25 x 260mm, Qn 5</t>
  </si>
  <si>
    <t>-1969250023</t>
  </si>
  <si>
    <t>722270105</t>
  </si>
  <si>
    <t>Vodoměrná sestava - závitová G 2</t>
  </si>
  <si>
    <t>951311277</t>
  </si>
  <si>
    <t>722290215</t>
  </si>
  <si>
    <t>Zkouška těsnosti vodovodního potrubí hrdlového nebo přírubového do DN 100</t>
  </si>
  <si>
    <t>-1695051355</t>
  </si>
  <si>
    <t>722290234</t>
  </si>
  <si>
    <t>Proplach a dezinfekce vodovodního potrubí do DN 80</t>
  </si>
  <si>
    <t>659324001</t>
  </si>
  <si>
    <t>998722202</t>
  </si>
  <si>
    <t>Přesun hmot procentní sazbou pro vnitřní vodovod v objektech v přes 6 do 12 m</t>
  </si>
  <si>
    <t>-683360294</t>
  </si>
  <si>
    <t>724</t>
  </si>
  <si>
    <t>Zdravotechnika - strojní vybavení</t>
  </si>
  <si>
    <t>724231127</t>
  </si>
  <si>
    <t>Příslušenství domovních vodáren měřící manometr s membránou typ 1593</t>
  </si>
  <si>
    <t>-121703362</t>
  </si>
  <si>
    <t>rozbor pitné vody, z vod podzemních dle Vyhl. č. 252/2004 Sb., příloha č. 5 (pitná voda ze zdrojů vody povrchových nebo podzemních ovlivněné vodou povrchovou)</t>
  </si>
  <si>
    <t>-260602071</t>
  </si>
  <si>
    <t>55347201</t>
  </si>
  <si>
    <t>dvířka vanová nerezová, NVD 200X300 (servisní dvířka pro uzávěry a čistící kusy)</t>
  </si>
  <si>
    <t>1794272678</t>
  </si>
  <si>
    <t>724242513</t>
  </si>
  <si>
    <t>filtry domácí na teplou vodu se zpětným proplachem, 5/4"</t>
  </si>
  <si>
    <t>1897894830</t>
  </si>
  <si>
    <t>725</t>
  </si>
  <si>
    <t>Zdravotechnika - zařizovací předměty</t>
  </si>
  <si>
    <t>725112022</t>
  </si>
  <si>
    <t>Zařízení záchodů klozety keramické závěsné na nosné stěny s hlubokým splachováním odpad vodorovný</t>
  </si>
  <si>
    <t>599758187</t>
  </si>
  <si>
    <t>https://podminky.urs.cz/item/CS_URS_2022_01/725112022</t>
  </si>
  <si>
    <t>725119121</t>
  </si>
  <si>
    <t>montáž klozetových mís, kombi</t>
  </si>
  <si>
    <t>557818643</t>
  </si>
  <si>
    <t>725211602</t>
  </si>
  <si>
    <t>Umyvadla keramická bez výtokových armatur se zápachovou uzávěrkou připevněná na stěnu šrouby bílá bez sloupu nebo krytu na sifon 550 mm</t>
  </si>
  <si>
    <t>1371208164</t>
  </si>
  <si>
    <t>725219101</t>
  </si>
  <si>
    <t>montáž umyvadel na konzoly</t>
  </si>
  <si>
    <t>422499417</t>
  </si>
  <si>
    <t>721220801</t>
  </si>
  <si>
    <t>Demontáž zápachových uzávěrek, do DN 70 (0.00310 t - suť)</t>
  </si>
  <si>
    <t>-21060422</t>
  </si>
  <si>
    <t>721220802</t>
  </si>
  <si>
    <t>Demontáž zápachových uzávěrek, DN 100 (0.00420 t - suť)</t>
  </si>
  <si>
    <t>-1465147076</t>
  </si>
  <si>
    <t>722170801</t>
  </si>
  <si>
    <t>Demontáž rozvodů vody z plastů do Ø 25 mm</t>
  </si>
  <si>
    <t>-1550630333</t>
  </si>
  <si>
    <t>https://podminky.urs.cz/item/CS_URS_2022_01/722170801</t>
  </si>
  <si>
    <t>722220873</t>
  </si>
  <si>
    <t>Demontáž armatur závitových se závitem a šroubením G 1 (0.00547 t - suť)</t>
  </si>
  <si>
    <t>1010287082</t>
  </si>
  <si>
    <t>725110811</t>
  </si>
  <si>
    <t>Demontáž zařizovacích předmětů, demontáž klozetů, splachovacích (0.01933 t - suť)</t>
  </si>
  <si>
    <t>1252762764</t>
  </si>
  <si>
    <t>725210821</t>
  </si>
  <si>
    <t>Demontáž umyvadel bez výtokových armatur, umyvadel (0.01946 t - suť)</t>
  </si>
  <si>
    <t>-1513141550</t>
  </si>
  <si>
    <t>725240811</t>
  </si>
  <si>
    <t>Demontáž sprchových kabin a vaniček, bez výtokových armatur, kabin (0.08800 t - suť)</t>
  </si>
  <si>
    <t>-1139242800</t>
  </si>
  <si>
    <t>725590811</t>
  </si>
  <si>
    <t>Vnitrostaveništní přemístění vybouraných hmot, zařizovacích předmětů do 6 m</t>
  </si>
  <si>
    <t>-1090186736</t>
  </si>
  <si>
    <t>721290821</t>
  </si>
  <si>
    <t>Vnitrostaveništní přemístění vybouraných hmot, vnitřní kanalizace do 6 m</t>
  </si>
  <si>
    <t>2010357340</t>
  </si>
  <si>
    <t>722290821</t>
  </si>
  <si>
    <t>Vnitrostaveništní přemístění vybouraných hmot, vnitřní vodovod do 6 m</t>
  </si>
  <si>
    <t>2062259791</t>
  </si>
  <si>
    <t>998725101</t>
  </si>
  <si>
    <t>Přesun hmot tonážní pro zařizovací předměty v objektech v do 6 m</t>
  </si>
  <si>
    <t>-1091989347</t>
  </si>
  <si>
    <t>726141031</t>
  </si>
  <si>
    <t>Předstěnový instalační systém do kombinovaných stěn, pro závěsné klozety</t>
  </si>
  <si>
    <t>-416840104</t>
  </si>
  <si>
    <t>Poznámka k položce:_x000D_
3 × WC, 1 × výlevka</t>
  </si>
  <si>
    <t>726191002</t>
  </si>
  <si>
    <t>souprava pro předstěnovou montáž</t>
  </si>
  <si>
    <t>-675409028</t>
  </si>
  <si>
    <t>72524113R</t>
  </si>
  <si>
    <t>Vanička sprchová atypická akrylátová</t>
  </si>
  <si>
    <t>-423606611</t>
  </si>
  <si>
    <t>72524510R</t>
  </si>
  <si>
    <t>Zástěna sprchová jednokřídlá do výšky 2000 mm atypické vaničky</t>
  </si>
  <si>
    <t>888987795</t>
  </si>
  <si>
    <t>725243902</t>
  </si>
  <si>
    <t>Sprchové boxy montáž sprchových boxů</t>
  </si>
  <si>
    <t>-1047432639</t>
  </si>
  <si>
    <t>https://podminky.urs.cz/item/CS_URS_2022_01/725243902</t>
  </si>
  <si>
    <t>725319111</t>
  </si>
  <si>
    <t>Montáž dřezů ostatních typů</t>
  </si>
  <si>
    <t>1765734117</t>
  </si>
  <si>
    <t>725331111</t>
  </si>
  <si>
    <t>Výlevka bez výtokové armatury a splachovací nádrže, keramická se sklopnou plastovou mřížkou, 425 mm</t>
  </si>
  <si>
    <t>1317890652</t>
  </si>
  <si>
    <t>725339111</t>
  </si>
  <si>
    <t>Montáž výlevky</t>
  </si>
  <si>
    <t>-263905319</t>
  </si>
  <si>
    <t>725813111</t>
  </si>
  <si>
    <t>Ventil rohový bez připojovací trubičky nebo flexi hadičky G 1/2</t>
  </si>
  <si>
    <t>-769880798</t>
  </si>
  <si>
    <t>725819401</t>
  </si>
  <si>
    <t>montáž ventilů ostatních typů, s připojovací trubičkou</t>
  </si>
  <si>
    <t>1669944250</t>
  </si>
  <si>
    <t>725821326</t>
  </si>
  <si>
    <t>Baterie dřezové stojánkové pákové s otáčivým kulatým ústím a délkou ramínka 265 mm</t>
  </si>
  <si>
    <t>-582578345</t>
  </si>
  <si>
    <t>725822611</t>
  </si>
  <si>
    <t>Baterie umyvadlové stojánkové pákové bez výpusti</t>
  </si>
  <si>
    <t>-1459530110</t>
  </si>
  <si>
    <t>725822612</t>
  </si>
  <si>
    <t>Baterie umyvadlové stojánkové pákové s výpustí</t>
  </si>
  <si>
    <t>320880755</t>
  </si>
  <si>
    <t>725839101</t>
  </si>
  <si>
    <t>Montáž ostatních typů nástěnných nebo stojánkových baterií, G 1/2</t>
  </si>
  <si>
    <t>489038073</t>
  </si>
  <si>
    <t>725841331</t>
  </si>
  <si>
    <t>Baterie sprchové podomítkové (zápustné) kompletní</t>
  </si>
  <si>
    <t>-849398978</t>
  </si>
  <si>
    <t>725849412</t>
  </si>
  <si>
    <t>Montáž nástěnných baterií s pevnou výškou sprchy</t>
  </si>
  <si>
    <t>1607185140</t>
  </si>
  <si>
    <t>725851315</t>
  </si>
  <si>
    <t>Ventil odpadní pro zařizovací předměty, dřezy s přepadem, G 6/4 (HL 15u)</t>
  </si>
  <si>
    <t>1016905605</t>
  </si>
  <si>
    <t>725851325</t>
  </si>
  <si>
    <t>Ventil odpadní pro zařizovací předměty, umyvadla bez přepadu, G 5/4 (HL 15.1)</t>
  </si>
  <si>
    <t>546019641</t>
  </si>
  <si>
    <t>725859102</t>
  </si>
  <si>
    <t>montáž ventilů přes 32 do DN 50</t>
  </si>
  <si>
    <t>-1960623028</t>
  </si>
  <si>
    <t>725861102</t>
  </si>
  <si>
    <t>Zápachové uzávěrky zařizovacích předmětů, pro umyvadla DN 40 (HL 132/40)</t>
  </si>
  <si>
    <t>2111752605</t>
  </si>
  <si>
    <t>725862103</t>
  </si>
  <si>
    <t>Zápachové uzávěrky zařizovacích předmětů, pro dřezy DN 40/50 (HL 100G)</t>
  </si>
  <si>
    <t>1978128139</t>
  </si>
  <si>
    <t>725865322</t>
  </si>
  <si>
    <t>Zápachové uzávěrky zařizovacích předmětů, pro vany sprchových koutů s kulovým kloubem na odtoku, DN 40/50 (HL 524) a přepadovou trubicí</t>
  </si>
  <si>
    <t>-1558605340</t>
  </si>
  <si>
    <t>725869101</t>
  </si>
  <si>
    <t>montáž zápachových uzávěrek, umyvadlových do DN 40</t>
  </si>
  <si>
    <t>-2045059864</t>
  </si>
  <si>
    <t>725869204</t>
  </si>
  <si>
    <t>montáž zápachových uzávěrek, dřezových jednodílných DN 50</t>
  </si>
  <si>
    <t>-556055168</t>
  </si>
  <si>
    <t>998725202</t>
  </si>
  <si>
    <t>Přesun hmot stanovený procentní sazbou z ceny pro zařizovací předměty , vodorovná dopravní vzdálenost do 50m, v objektech výšky přes 6 do 12 m</t>
  </si>
  <si>
    <t>-1559761844</t>
  </si>
  <si>
    <t>734</t>
  </si>
  <si>
    <t>Ústřední vytápění - armatury</t>
  </si>
  <si>
    <t>734220102</t>
  </si>
  <si>
    <t>Ventil závitový regulační přímý G 1 PN 20 do 100°C vyvažovací</t>
  </si>
  <si>
    <t>-437674633</t>
  </si>
  <si>
    <t>998734101</t>
  </si>
  <si>
    <t>Přesun hmot tonážní pro armatury v objektech v do 6 m</t>
  </si>
  <si>
    <t>268572593</t>
  </si>
  <si>
    <t>76780001R</t>
  </si>
  <si>
    <t>Montáž podpěrných konstrukcí pro vedení potrubí</t>
  </si>
  <si>
    <t>567081780</t>
  </si>
  <si>
    <t>6,00                "Konstrukce pro potrubí vedené pod stropem"</t>
  </si>
  <si>
    <t>42390275</t>
  </si>
  <si>
    <t>objímka potrubí 2 1/2" rozpětí 76-81mm</t>
  </si>
  <si>
    <t>-755684971</t>
  </si>
  <si>
    <t>6,00</t>
  </si>
  <si>
    <t>31197002</t>
  </si>
  <si>
    <t>tyč závitová Pz 4.6 M8</t>
  </si>
  <si>
    <t>1229085440</t>
  </si>
  <si>
    <t>15,00/3/1,02</t>
  </si>
  <si>
    <t>Přesun hmot tonážní pro zámečnické konstrukce v objektech v do 12 m</t>
  </si>
  <si>
    <t>1121488065</t>
  </si>
  <si>
    <t>03 - Vytápění</t>
  </si>
  <si>
    <t xml:space="preserve">    731 - Ústřední vytápění - kotelny</t>
  </si>
  <si>
    <t xml:space="preserve">    732 - Ústřední vytápění - strojovny</t>
  </si>
  <si>
    <t xml:space="preserve">    733 - Ústřední vytápění - potrubí</t>
  </si>
  <si>
    <t xml:space="preserve">    735 - Ústřední vytápění - otopná tělesa</t>
  </si>
  <si>
    <t xml:space="preserve">    900 - Koordinace</t>
  </si>
  <si>
    <t xml:space="preserve">    901 - Topná zkouška</t>
  </si>
  <si>
    <t xml:space="preserve">    903 - Demontáže topného systému</t>
  </si>
  <si>
    <t xml:space="preserve">    930 - Stavební přípomoc</t>
  </si>
  <si>
    <t>R713000001</t>
  </si>
  <si>
    <t>pouzdrová izolace tl. 0,6mm do DN20, D+M</t>
  </si>
  <si>
    <t>1989598371</t>
  </si>
  <si>
    <t>Poznámka k položce:_x000D_
v drážkách ve zdivu a v podlaze, Potrubí v 1PP není izolované, "topí"</t>
  </si>
  <si>
    <t>R722000001</t>
  </si>
  <si>
    <t>sestava pro napojení SV, D+M</t>
  </si>
  <si>
    <t>ks</t>
  </si>
  <si>
    <t>559488090</t>
  </si>
  <si>
    <t>Poznámka k položce:_x000D_
obsahuje 2x kulový kohout KK15 se šroubením na hadici, hadici do 4m délky , Voéda se dopouští na základě sledování manometru. Hadice se po dopuštění musí odpojit!</t>
  </si>
  <si>
    <t>731</t>
  </si>
  <si>
    <t>Ústřední vytápění - kotelny</t>
  </si>
  <si>
    <t>731191945</t>
  </si>
  <si>
    <t>Napuštění kotle po opravě plocha kotle do 100 m2</t>
  </si>
  <si>
    <t>-1204465574</t>
  </si>
  <si>
    <t>731391815</t>
  </si>
  <si>
    <t>Vypuštění vody z kotle samospádem plocha kotle do 100 m2</t>
  </si>
  <si>
    <t>2076457936</t>
  </si>
  <si>
    <t>R731</t>
  </si>
  <si>
    <t>Demontáž, přesun do 10 m a zpětná montáž stávajícího kotle na tuhá paliva</t>
  </si>
  <si>
    <t>336216808</t>
  </si>
  <si>
    <t>732</t>
  </si>
  <si>
    <t>Ústřední vytápění - strojovny</t>
  </si>
  <si>
    <t>R732000001</t>
  </si>
  <si>
    <t>pol.E,tl.exp.nádoba Reflex 80l/6bar, D+M</t>
  </si>
  <si>
    <t>499214612</t>
  </si>
  <si>
    <t>R7320000011</t>
  </si>
  <si>
    <t>pol.MK, spec.ventil 1", D+M</t>
  </si>
  <si>
    <t>-645467835</t>
  </si>
  <si>
    <t>Poznámka k položce:_x000D_
dodávka s expanzní nádobou</t>
  </si>
  <si>
    <t>R732000002</t>
  </si>
  <si>
    <t>pol.Č., čerpadlo DN 32, D+M</t>
  </si>
  <si>
    <t>563992901</t>
  </si>
  <si>
    <t>Poznámka k položce:_x000D_
s proměnným průtokem, 1892l/h, při 3,5 m v.sl.,, výpočtový průtok 80/65C</t>
  </si>
  <si>
    <t>733</t>
  </si>
  <si>
    <t>Ústřední vytápění - potrubí</t>
  </si>
  <si>
    <t>733111123</t>
  </si>
  <si>
    <t>Potrubí ocelové závitové bezešvé běžné nízkotlaké nebo středotlaké DN 15</t>
  </si>
  <si>
    <t>1653943349</t>
  </si>
  <si>
    <t>733111124</t>
  </si>
  <si>
    <t>Potrubí ocelové závitové bezešvé běžné nízkotlaké nebo středotlaké DN 20</t>
  </si>
  <si>
    <t>-496390872</t>
  </si>
  <si>
    <t>733111125</t>
  </si>
  <si>
    <t>Potrubí ocelové závitové bezešvé běžné nízkotlaké nebo středotlaké DN 25</t>
  </si>
  <si>
    <t>1452929933</t>
  </si>
  <si>
    <t>733111126</t>
  </si>
  <si>
    <t>Potrubí ocelové závitové bezešvé běžné nízkotlaké nebo středotlaké DN 32</t>
  </si>
  <si>
    <t>-1422915092</t>
  </si>
  <si>
    <t>733111127</t>
  </si>
  <si>
    <t>Potrubí ocelové závitové bezešvé běžné nízkotlaké nebo středotlaké DN 40</t>
  </si>
  <si>
    <t>-1617369442</t>
  </si>
  <si>
    <t xml:space="preserve">2*0.5   </t>
  </si>
  <si>
    <t>733113113</t>
  </si>
  <si>
    <t>Příplatek k porubí z trubek ocelových závitových za zhotovení závitové ocelové přípojky DN 15</t>
  </si>
  <si>
    <t>172004553</t>
  </si>
  <si>
    <t>Poznámka k položce:_x000D_
nové připojení 16ti těles</t>
  </si>
  <si>
    <t>733190107</t>
  </si>
  <si>
    <t>Zkouška těsnosti potrubí ocelové závitové do DN 40</t>
  </si>
  <si>
    <t>-1732535240</t>
  </si>
  <si>
    <t>Poznámka k položce:_x000D_
včetně rozvodů ve 3NP</t>
  </si>
  <si>
    <t>733191112</t>
  </si>
  <si>
    <t>Manžeta prostupová pro ocelové potrubí přes 20 do DN 32</t>
  </si>
  <si>
    <t>-708176566</t>
  </si>
  <si>
    <t>733191924</t>
  </si>
  <si>
    <t>Navaření odbočky na potrubí ocelové závitové DN 20</t>
  </si>
  <si>
    <t>469190286</t>
  </si>
  <si>
    <t>Poznámka k položce:_x000D_
navaření potrubí na tři stávající stoupačky</t>
  </si>
  <si>
    <t>733191927</t>
  </si>
  <si>
    <t>Navaření odbočky na potrubí ocelové závitové DN 40</t>
  </si>
  <si>
    <t>1240463269</t>
  </si>
  <si>
    <t>Poznámka k položce:_x000D_
připojení kotle</t>
  </si>
  <si>
    <t>R734000001</t>
  </si>
  <si>
    <t>Radiátorový ventil s předregulací DN 15, D+M</t>
  </si>
  <si>
    <t>1774715791</t>
  </si>
  <si>
    <t>Poznámka k položce:_x000D_
Například Danfoss</t>
  </si>
  <si>
    <t>R734000002</t>
  </si>
  <si>
    <t>termostatická hlavice, D+M</t>
  </si>
  <si>
    <t>-2067729761</t>
  </si>
  <si>
    <t>Poznámka k položce:_x000D_
kompatibilní s ventilem</t>
  </si>
  <si>
    <t>R734000003</t>
  </si>
  <si>
    <t>Automatický odvzdušňovací ventil, D+M</t>
  </si>
  <si>
    <t>970585763</t>
  </si>
  <si>
    <t>Poznámka k položce:_x000D_
v nejvyšších místech otopné soustavy</t>
  </si>
  <si>
    <t>734251135</t>
  </si>
  <si>
    <t>Ventil pojistný čepový rohový G 1 PN 16 do 200°C</t>
  </si>
  <si>
    <t>1074010257</t>
  </si>
  <si>
    <t>734261233</t>
  </si>
  <si>
    <t>Šroubení topenářské přímé G 1/2 PN 16 do 120°C</t>
  </si>
  <si>
    <t>1029856759</t>
  </si>
  <si>
    <t>734291124</t>
  </si>
  <si>
    <t>Kohout plnící a vypouštěcí G 3/4 PN 10 do 110°C závitový</t>
  </si>
  <si>
    <t>555309174</t>
  </si>
  <si>
    <t>734411101</t>
  </si>
  <si>
    <t>Teploměr technický s pevným stonkem a jímkou zadní připojení průměr 63 mm délky 50 mm</t>
  </si>
  <si>
    <t>1753947262</t>
  </si>
  <si>
    <t>734421101</t>
  </si>
  <si>
    <t>Tlakoměr s pevným stonkem a zpětnou klapkou tlak 0-16 bar průměr 50 mm spodní připojení</t>
  </si>
  <si>
    <t>226892948</t>
  </si>
  <si>
    <t>Poznámka k položce:_x000D_
Na tlakoměru se vyznačí tlak vody za studena-9,7mv.sl., tlak provozní a tlak max.</t>
  </si>
  <si>
    <t>735</t>
  </si>
  <si>
    <t>Ústřední vytápění - otopná tělesa</t>
  </si>
  <si>
    <t>735141112</t>
  </si>
  <si>
    <t>Montáž otopných těles lamelových na stěnu výšky tělesa přes 1400 mm</t>
  </si>
  <si>
    <t>K225050K</t>
  </si>
  <si>
    <t>Deskový radiátor KORADO RADIK Klasik 22/500/500, výkon 726 W</t>
  </si>
  <si>
    <t>Poznámka k položce:_x000D_
KORADO a.s.</t>
  </si>
  <si>
    <t>K226080K</t>
  </si>
  <si>
    <t>Deskový radiátor KORADO RADIK Klasik 22/600/800, výkon 1343 W</t>
  </si>
  <si>
    <t>1*2 'Přepočtené koeficientem množství</t>
  </si>
  <si>
    <t>R783000001</t>
  </si>
  <si>
    <t>2x základní nátěr do DN 20, D+M</t>
  </si>
  <si>
    <t>-1974728412</t>
  </si>
  <si>
    <t>R783000002</t>
  </si>
  <si>
    <t>2xz.n+2x vrchní nátěr do DN32</t>
  </si>
  <si>
    <t>-100440513</t>
  </si>
  <si>
    <t>900</t>
  </si>
  <si>
    <t>Koordinace</t>
  </si>
  <si>
    <t>R900000001</t>
  </si>
  <si>
    <t>Obhlídka stavby před objednávkou materiálu</t>
  </si>
  <si>
    <t>h</t>
  </si>
  <si>
    <t>-963350316</t>
  </si>
  <si>
    <t>R900000002</t>
  </si>
  <si>
    <t>Koordinace při stavbě</t>
  </si>
  <si>
    <t>-1017227383</t>
  </si>
  <si>
    <t>Poznámka k položce:_x000D_
se stavbou, elektro a pod.</t>
  </si>
  <si>
    <t>901</t>
  </si>
  <si>
    <t>Topná zkouška</t>
  </si>
  <si>
    <t>R901000001</t>
  </si>
  <si>
    <t>odzkoušení a doregulace systému</t>
  </si>
  <si>
    <t>52142696</t>
  </si>
  <si>
    <t>Poznámka k položce:_x000D_
ukončeno zápisem</t>
  </si>
  <si>
    <t>903</t>
  </si>
  <si>
    <t>Demontáže topného systému</t>
  </si>
  <si>
    <t>R903000001</t>
  </si>
  <si>
    <t>Nutné demontáže stáv.systému</t>
  </si>
  <si>
    <t>1046750095</t>
  </si>
  <si>
    <t>Poznámka k položce:_x000D_
Bez odvozu na skládku</t>
  </si>
  <si>
    <t>930</t>
  </si>
  <si>
    <t>Stavební přípomoc</t>
  </si>
  <si>
    <t>R930000001</t>
  </si>
  <si>
    <t>Práce bourací, bez zapravení</t>
  </si>
  <si>
    <t>-1922384143</t>
  </si>
  <si>
    <t>Poznámka k položce:_x000D_
bez odvozu na skládku</t>
  </si>
  <si>
    <t>930000002</t>
  </si>
  <si>
    <t>Revize kouřovodu a komína</t>
  </si>
  <si>
    <t>66744682</t>
  </si>
  <si>
    <t>04 - Elektroinstalace</t>
  </si>
  <si>
    <t xml:space="preserve">    741 - Elektroinstalace - silnoproud</t>
  </si>
  <si>
    <t xml:space="preserve">    742 - Elektroinstalace - slaboproud</t>
  </si>
  <si>
    <t xml:space="preserve">    749 - Elektromontáže - součásti elektrozařízení</t>
  </si>
  <si>
    <t>M - Práce a dodávky M</t>
  </si>
  <si>
    <t xml:space="preserve">    21-M - Elektromontáže</t>
  </si>
  <si>
    <t xml:space="preserve">    46-M - Zemní práce při extr.mont.pracích</t>
  </si>
  <si>
    <t>HZS - Hodinové zúčtovací sazby</t>
  </si>
  <si>
    <t>OST - Ostatní</t>
  </si>
  <si>
    <t>R - Revize</t>
  </si>
  <si>
    <t>VRN1 - Ostatní  náklady</t>
  </si>
  <si>
    <t>741</t>
  </si>
  <si>
    <t>Elektroinstalace - silnoproud</t>
  </si>
  <si>
    <t>741110061</t>
  </si>
  <si>
    <t>Montáž trubek elektroinstalačních s nasunutím nebo našroubováním do krabic plastových ohebných, uložených pod omítku, vnější D přes 11 do 23 mm</t>
  </si>
  <si>
    <t>-332388738</t>
  </si>
  <si>
    <t>741110063</t>
  </si>
  <si>
    <t>Montáž trubek elektroinstalačních s nasunutím nebo našroubováním do krabic plastových ohebných, uložených pod omítku, vnější D přes 35 mm</t>
  </si>
  <si>
    <t>427382845</t>
  </si>
  <si>
    <t>741112061</t>
  </si>
  <si>
    <t>Montáž krabic elektroinstalačních bez napojení na trubky a lišty, demontáže a montáže víčka a přístroje přístrojových zapuštěných plastových kruhových</t>
  </si>
  <si>
    <t>-2063808558</t>
  </si>
  <si>
    <t>741112101</t>
  </si>
  <si>
    <t>Montáž krabic elektroinstalačních bez napojení na trubky a lišty, demontáže a montáže víčka a přístroje rozvodek se zapojením vodičů na svorkovnici zapuštěných plastových kruhových</t>
  </si>
  <si>
    <t>520715466</t>
  </si>
  <si>
    <t>741120001</t>
  </si>
  <si>
    <t>Montáž vodičů izolovaných měděných bez ukončení uložených pod omítku plných a laněných (CY), průřezu žíly 0,35 až 6 mm2</t>
  </si>
  <si>
    <t>-83442957</t>
  </si>
  <si>
    <t>741120003</t>
  </si>
  <si>
    <t>Montáž vodičů izolovaných měděných bez ukončení uložených pod omítku plných a laněných (CY), průřezu žíly 10 až 16 mm2</t>
  </si>
  <si>
    <t>1650454222</t>
  </si>
  <si>
    <t>741122016</t>
  </si>
  <si>
    <t>Montáž kabelů měděných bez ukončení uložených pod omítku plných kulatých (CYKY), počtu a průřezu žil 3x2,5 až 6 mm2</t>
  </si>
  <si>
    <t>29362243</t>
  </si>
  <si>
    <t>741122031</t>
  </si>
  <si>
    <t>Montáž kabelů měděných bez ukončení uložených pod omítku plných kulatých (CYKY), počtu a průřezu žil 5x1,5 až 2,5 mm2</t>
  </si>
  <si>
    <t>1815248104</t>
  </si>
  <si>
    <t>741122032</t>
  </si>
  <si>
    <t>Montáž kabelů měděných bez ukončení uložených pod omítku plných kulatých (CYKY), počtu a průřezu žil 5x4 až 6 mm2</t>
  </si>
  <si>
    <t>-496940443</t>
  </si>
  <si>
    <t>741122234</t>
  </si>
  <si>
    <t>Montáž kabelů měděných bez ukončení uložených volně nebo v liště plných kulatých (CYKY) počtu a průřezu žil 5x16 mm2</t>
  </si>
  <si>
    <t>-128517432</t>
  </si>
  <si>
    <t>34111005</t>
  </si>
  <si>
    <t>kabel instalační jádro Cu plné izolace PVC plášť PVC 450/750V (CYKY) 2x1,5mm2</t>
  </si>
  <si>
    <t>-1294816697</t>
  </si>
  <si>
    <t>Poznámka k položce:_x000D_
CYKY, průměr kabelu 8,1mm</t>
  </si>
  <si>
    <t>34111030</t>
  </si>
  <si>
    <t>kabel instalační jádro Cu plné izolace PVC plášť PVC 450/750V (CYKY) 3x1,5mm2</t>
  </si>
  <si>
    <t>1879974573</t>
  </si>
  <si>
    <t>Poznámka k položce:_x000D_
CYKY, průměr kabelu 8,6mm</t>
  </si>
  <si>
    <t>898670903</t>
  </si>
  <si>
    <t>34111036</t>
  </si>
  <si>
    <t>kabel instalační jádro Cu plné izolace PVC plášť PVC 450/750V (CYKY) 3x2,5mm2</t>
  </si>
  <si>
    <t>1785396619</t>
  </si>
  <si>
    <t>Poznámka k položce:_x000D_
CYKY, průměr kabelu 9,5mm</t>
  </si>
  <si>
    <t>34111090</t>
  </si>
  <si>
    <t>kabel instalační jádro Cu plné izolace PVC plášť PVC 450/750V (CYKY) 5x1,5mm2</t>
  </si>
  <si>
    <t>952563865</t>
  </si>
  <si>
    <t>Poznámka k položce:_x000D_
CYKY, průměr kabelu 10,1mm</t>
  </si>
  <si>
    <t>34111094</t>
  </si>
  <si>
    <t>kabel instalační jádro Cu plné izolace PVC plášť PVC 450/750V (CYKY) 5x2,5mm2</t>
  </si>
  <si>
    <t>1273271016</t>
  </si>
  <si>
    <t>Poznámka k položce:_x000D_
CYKY, průměr kabelu 11,2mm</t>
  </si>
  <si>
    <t>34111100</t>
  </si>
  <si>
    <t>kabel instalační jádro Cu plné izolace PVC plášť PVC 450/750V (CYKY) 5x6mm2</t>
  </si>
  <si>
    <t>1706399705</t>
  </si>
  <si>
    <t>Poznámka k položce:_x000D_
CYKY, průměr kabelu 15,1mm</t>
  </si>
  <si>
    <t>34113035</t>
  </si>
  <si>
    <t>kabel instalační jádro Cu plné izolace PVC plášť PVC 450/750V (CYKY) 5x16mm2</t>
  </si>
  <si>
    <t>157272474</t>
  </si>
  <si>
    <t>Poznámka k položce:_x000D_
CYKY, průměr kabelu 20,4mm</t>
  </si>
  <si>
    <t>34141026</t>
  </si>
  <si>
    <t>vodič propojovací flexibilní jádro Cu lanované izolace PVC 450/750V (H07V-K) 1x4mm2</t>
  </si>
  <si>
    <t>2068115442</t>
  </si>
  <si>
    <t>Poznámka k položce:_x000D_
H07V-K CYA, průměr vodiče 4,8mm</t>
  </si>
  <si>
    <t>34141028</t>
  </si>
  <si>
    <t>vodič propojovací flexibilní jádro Cu lanované izolace PVC 450/750V (H07V-K) 1x10mm2</t>
  </si>
  <si>
    <t>1787782973</t>
  </si>
  <si>
    <t>Poznámka k položce:_x000D_
H07V-K CYA, průměr vodiče 6,8mm</t>
  </si>
  <si>
    <t>34141142</t>
  </si>
  <si>
    <t>vodič propojovací jádro Cu lanované izolace PVC 450/750V (H07V-R) 1x16mm2</t>
  </si>
  <si>
    <t>274330360</t>
  </si>
  <si>
    <t>Poznámka k položce:_x000D_
H07V-R, průměr vodiče 6,9mm</t>
  </si>
  <si>
    <t>741132103</t>
  </si>
  <si>
    <t>Ukončení kabelů smršťovací záklopkou nebo páskou se zapojením bez letování, počtu a průřezu žil 3x1,5 až 4 mm2</t>
  </si>
  <si>
    <t>1044467855</t>
  </si>
  <si>
    <t>741132145</t>
  </si>
  <si>
    <t>Ukončení kabelů smršťovací záklopkou nebo páskou se zapojením bez letování, počtu a průřezu žil 5x1,5 až 4 mm2</t>
  </si>
  <si>
    <t>942150341</t>
  </si>
  <si>
    <t>741132146</t>
  </si>
  <si>
    <t>Ukončení kabelů smršťovací záklopkou nebo páskou se zapojením bez letování, počtu a průřezu žil 5x6 mm2</t>
  </si>
  <si>
    <t>1653211202</t>
  </si>
  <si>
    <t>741132148</t>
  </si>
  <si>
    <t>Ukončení kabelů smršťovací záklopkou nebo páskou se zapojením bez letování, počtu a průřezu žil 5x16 mm2</t>
  </si>
  <si>
    <t>-1095495697</t>
  </si>
  <si>
    <t>741210001</t>
  </si>
  <si>
    <t>Montáž rozvodnic oceloplechových nebo plastových bez zapojení vodičů běžných, hmotnosti do 20 kg</t>
  </si>
  <si>
    <t>1132011964</t>
  </si>
  <si>
    <t>R100.1</t>
  </si>
  <si>
    <t>Hlavní ochranná přípojnice - HOP</t>
  </si>
  <si>
    <t>-1189903945</t>
  </si>
  <si>
    <t>R101</t>
  </si>
  <si>
    <t>Rozváděč R3 - viz. výkres č. E.17.38.01.07</t>
  </si>
  <si>
    <t>-1928981384</t>
  </si>
  <si>
    <t>R102</t>
  </si>
  <si>
    <t>Rozváděč R4 - viz. výkres č. E.17.38.01.08</t>
  </si>
  <si>
    <t>-364944216</t>
  </si>
  <si>
    <t>R102.3</t>
  </si>
  <si>
    <t>Rozváděč 3RMS1</t>
  </si>
  <si>
    <t>-1356705142</t>
  </si>
  <si>
    <t>741210002</t>
  </si>
  <si>
    <t>Montáž rozvodnic oceloplechových nebo plastových bez zapojení vodičů běžných, hmotnosti do 50 kg</t>
  </si>
  <si>
    <t>-726065549</t>
  </si>
  <si>
    <t>741310201</t>
  </si>
  <si>
    <t>Montáž spínačů jedno nebo dvoupólových polozapuštěných nebo zapuštěných se zapojením vodičů šroubové připojení vypínačů, řazení 1-jednopólových</t>
  </si>
  <si>
    <t>564398586</t>
  </si>
  <si>
    <t>741310231</t>
  </si>
  <si>
    <t>Montáž spínačů jedno nebo dvoupólových polozapuštěných nebo zapuštěných se zapojením vodičů šroubové připojení přepínačů, řazení 5-sériových</t>
  </si>
  <si>
    <t>1727708955</t>
  </si>
  <si>
    <t>741310233</t>
  </si>
  <si>
    <t>Montáž spínačů jedno nebo dvoupólových polozapuštěných nebo zapuštěných se zapojením vodičů šroubové připojení přepínačů, řazení 6-střídavých</t>
  </si>
  <si>
    <t>-1316491557</t>
  </si>
  <si>
    <t>741310239</t>
  </si>
  <si>
    <t>Montáž spínačů jedno nebo dvoupólových polozapuštěných nebo zapuštěných se zapojením vodičů šroubové připojení přepínačů, řazení 7-křížových</t>
  </si>
  <si>
    <t>-1248672786</t>
  </si>
  <si>
    <t>741311021</t>
  </si>
  <si>
    <t>Montáž spínačů speciálních se zapojením vodičů sporákových přípojek s doutnavkou</t>
  </si>
  <si>
    <t>14588230</t>
  </si>
  <si>
    <t>34536398</t>
  </si>
  <si>
    <t>spínač zapuštěný trojpólový páčkový se signalizační doutnavkou, řazení 3S, 25A, 400V, IP55, šroubové svorky</t>
  </si>
  <si>
    <t>548569932</t>
  </si>
  <si>
    <t>34531735</t>
  </si>
  <si>
    <t>ovladač zvonkový tlačítkový 3171-8011 jednonásobný</t>
  </si>
  <si>
    <t>95220209</t>
  </si>
  <si>
    <t>37414135</t>
  </si>
  <si>
    <t>zvonek bytový, melodie</t>
  </si>
  <si>
    <t>-398778141</t>
  </si>
  <si>
    <t>374511230</t>
  </si>
  <si>
    <t>zásuvka tv+r slonová kost</t>
  </si>
  <si>
    <t>1285752493</t>
  </si>
  <si>
    <t>374512430</t>
  </si>
  <si>
    <t>zásuvka data 1xRJ45 slonová kost</t>
  </si>
  <si>
    <t>-91885474</t>
  </si>
  <si>
    <t>R.201</t>
  </si>
  <si>
    <t>Požární hlásič</t>
  </si>
  <si>
    <t>835767887</t>
  </si>
  <si>
    <t>741313002</t>
  </si>
  <si>
    <t>Montáž zásuvek domovních se zapojením vodičů bezšroubové připojení polozapuštěných nebo zapuštěných 10/16 A, provedení 2P + PE dvojí zapojení pro průběžnou montáž</t>
  </si>
  <si>
    <t>1936636681</t>
  </si>
  <si>
    <t>R221</t>
  </si>
  <si>
    <t>SPÍNAČ řaz.1; POD OMÍTKU, BÍLÁ</t>
  </si>
  <si>
    <t>619391151</t>
  </si>
  <si>
    <t>R221.1</t>
  </si>
  <si>
    <t>SPÍNAČ řaz.1; POD OMÍTKU, BÍLÁ, IP44</t>
  </si>
  <si>
    <t>-1403287653</t>
  </si>
  <si>
    <t>R222</t>
  </si>
  <si>
    <t>SPÍNAČ řaz.5; POD OMÍTKU, BÍLÁ</t>
  </si>
  <si>
    <t>-1446678097</t>
  </si>
  <si>
    <t>222.1</t>
  </si>
  <si>
    <t>1947667270</t>
  </si>
  <si>
    <t>R223</t>
  </si>
  <si>
    <t>SPÍNAČ řaz.6; POD OMÍTKU, BÍLÁ</t>
  </si>
  <si>
    <t>1978002958</t>
  </si>
  <si>
    <t>R223.1</t>
  </si>
  <si>
    <t>SPÍNAČ řaz.6; POD OMÍTKU, BÍLÁ, IP44</t>
  </si>
  <si>
    <t>-323919683</t>
  </si>
  <si>
    <t>R225</t>
  </si>
  <si>
    <t>SPÍNAČ řaz.7; POD OMÍTKU, BÍLÁ</t>
  </si>
  <si>
    <t>-382277807</t>
  </si>
  <si>
    <t>R227</t>
  </si>
  <si>
    <t>ZÁSUVKA JEDN. POD OMÍTKU S OCHR.CLONKAMI, 16A,250V~,BÍLÁ</t>
  </si>
  <si>
    <t>-1007817100</t>
  </si>
  <si>
    <t>R227.1</t>
  </si>
  <si>
    <t>Zásuvka</t>
  </si>
  <si>
    <t>1845942040</t>
  </si>
  <si>
    <t>R228</t>
  </si>
  <si>
    <t>ZÁS.DVOJ. POD OMÍTKU S OCHR.CLONKAMI,S NATOČENOU DUTINKOU 16A,250V~,bílá</t>
  </si>
  <si>
    <t>-480517828</t>
  </si>
  <si>
    <t>R229</t>
  </si>
  <si>
    <t>ZÁS.DVOJ. POD OMÍTKU S OCHR.CLONKAMI, S NATOČENOU DUT. 16A,250V~,HNĚDÁ</t>
  </si>
  <si>
    <t>343698460</t>
  </si>
  <si>
    <t>R230</t>
  </si>
  <si>
    <t>ZÁS.DVOJ. POD OMÍTKU S OCHR.CLONK.S NAT.DUT.16A,250V~,HNĚDÁ, S PŘEPĚŤ.OCHR.</t>
  </si>
  <si>
    <t>-1795722449</t>
  </si>
  <si>
    <t>R230.1</t>
  </si>
  <si>
    <t>ZÁSUVKA. POD OMÍTKU S OCHR.CLONK.S .16A,250V~,HNĚDÁ, S PŘEPĚŤ.OCHR.</t>
  </si>
  <si>
    <t>-1524279852</t>
  </si>
  <si>
    <t>R233</t>
  </si>
  <si>
    <t>přístrojová krabice KU68/2 1901</t>
  </si>
  <si>
    <t>-959416050</t>
  </si>
  <si>
    <t>R234</t>
  </si>
  <si>
    <t>krabice KU68/2 1903-s víčkem a svorkovnicí</t>
  </si>
  <si>
    <t>711464166</t>
  </si>
  <si>
    <t>R235</t>
  </si>
  <si>
    <t>Trubka ochranná PVC ohebná průměr 25/18,3mm</t>
  </si>
  <si>
    <t>-1623121476</t>
  </si>
  <si>
    <t>R236</t>
  </si>
  <si>
    <t>Trubka ochranná PVC ohebná průměr 50/39,6mm</t>
  </si>
  <si>
    <t>506826835</t>
  </si>
  <si>
    <t>R.101.1</t>
  </si>
  <si>
    <t>Stropní a nástěnné LED svítidlo, Beghelli SpA 160210/A3 A24-10076C, těleso:ocelový plech povrchově chráněný lakem ,nanášeným práškovou technologií, barva: bílá RAL 9003, difuzér:skleněný opálový kryt, Stupeň krytí: IP40, IP44,Jmenovité napětí: 230 V/50 Hz, na přání možnost osazení nouzovým zdrojem (jen pro verzi A24-10075 a A24-10076)_x000D__x000D__x000D_
označeno - A</t>
  </si>
  <si>
    <t>1612317097</t>
  </si>
  <si>
    <t>R.101.2</t>
  </si>
  <si>
    <t>Průmyslové svítidlo LED, Beghelli SpA 236LED BS102 LED 236 4000K, těleso: vyrobeno vstřikovací technologií z polykarbonátu, se samozhášecími vlastnostmi; stabilizováno vůči UV záření, barva: šedá RAL 7035, reflektor: ocelový,difuzér:polykarbonátový,krytí: IP65,Teplota okolí: -20 °C až 40°C, Jmenovité napětí: 230 V/50Hz , možnost osazení nouz.zdrojem ve verzi AT/LG nebo LGFM_x000D__x000D__x000D_
označeno - B</t>
  </si>
  <si>
    <t>673875597</t>
  </si>
  <si>
    <t>R.101.3</t>
  </si>
  <si>
    <t>Vestavná LED svítidla do podhledových systémů M600,Beghelli SpA 70011,těleso: hliníkový rámeček, difuzér: opálový PMMA Teplota okolí: -20 ÷ 40°C, Stupeň krytí: IP40 Jmenovité napětí: 230 V/50 Hz Zapojení: LED driver, možnost osazení nouzovým zdrojem LED ,Životnost: 35 000 hodin,70035 - box pro přisazenou montáž PaneLED 600x600_x000D__x000D__x000D_
označeno - C</t>
  </si>
  <si>
    <t>-1731527958</t>
  </si>
  <si>
    <t>R.101.4</t>
  </si>
  <si>
    <t>LED svítidlo - lens Panel leD, 32W,Beghelli SpA LP236ED LENS PAN 236 300x1200 UGR19 ED 4K_x000D__x000D__x000D_
označeno - D</t>
  </si>
  <si>
    <t>-1762095258</t>
  </si>
  <si>
    <t>R.101.5</t>
  </si>
  <si>
    <t>LED svítidlo - lens Panel leD, 50W,Beghelli SpA LP258ED LENS PAN 258 300x1200 UGR19 ED 4K, ozn - E</t>
  </si>
  <si>
    <t>1898680944</t>
  </si>
  <si>
    <t>R.101.6</t>
  </si>
  <si>
    <t>Stropní a nástěnné svítidlo LED,Beghelli-Elplast A44-10170CM Lunako LED,těleso: ocelový plech, barva:bílá, difuzér:opálový (PMMA), IP 65, Jmenovité napětí: 230V/50Hz, A44-10170CM, 26W, Svět.tok-1575 lm, 60lm/W, Teplota chrom, 4000K,Ra80, rozměr 385x116mm _x000D__x000D__x000D_
Označeno - F</t>
  </si>
  <si>
    <t>-246404206</t>
  </si>
  <si>
    <t>R.101.7</t>
  </si>
  <si>
    <t>Zářivkové (LED)svítidlo , nástěnné,kuch.linka dle výběru investora- 18W,  IP20, označení - G</t>
  </si>
  <si>
    <t>-160042689</t>
  </si>
  <si>
    <t>R.101.8</t>
  </si>
  <si>
    <t>LED nouzové svítidlo 16221 -6W, typ-6W SE 1H, Samostatnost-1h, Baterie-NiMH 3,6 V 1,2 Ah,počet LED 10ks, Sv. tok v nouzovém režimu-75 lm, příkon-0,7W , označení - N</t>
  </si>
  <si>
    <t>-1487702846</t>
  </si>
  <si>
    <t>R.101.9</t>
  </si>
  <si>
    <t>LED nouzové svítidlo s piktogramem16221 + difuzér s piktogramem dolů-16232, označeno - N1</t>
  </si>
  <si>
    <t>1612739387</t>
  </si>
  <si>
    <t>R.101.10</t>
  </si>
  <si>
    <t>LED nouzové svítidlo s piktogramem16221 + difuzér s piktogramem vpravo-16230, označeno - N2</t>
  </si>
  <si>
    <t>-928012363</t>
  </si>
  <si>
    <t>R.501</t>
  </si>
  <si>
    <t>RECYKLACE SVÍTIDEL</t>
  </si>
  <si>
    <t>712374163</t>
  </si>
  <si>
    <t>R.502</t>
  </si>
  <si>
    <t>RECYKLACE ZDROJŮ</t>
  </si>
  <si>
    <t>-849304174</t>
  </si>
  <si>
    <t>R.503</t>
  </si>
  <si>
    <t>kabelovy stitek</t>
  </si>
  <si>
    <t>-612774306</t>
  </si>
  <si>
    <t>R.504</t>
  </si>
  <si>
    <t>lustrhák</t>
  </si>
  <si>
    <t>-172830560</t>
  </si>
  <si>
    <t>741372022</t>
  </si>
  <si>
    <t>Montáž svítidel LED se zapojením vodičů bytových nebo společenských místností přisazených nástěnných panelových, obsahu přes 0,09 do 0,36 m2</t>
  </si>
  <si>
    <t>-1523713282</t>
  </si>
  <si>
    <t>741372062</t>
  </si>
  <si>
    <t>Montáž svítidel LED se zapojením vodičů bytových nebo společenských místností přisazených stropních panelových, obsahu přes 0,09 do 0,36 m2</t>
  </si>
  <si>
    <t>1836762738</t>
  </si>
  <si>
    <t>741372151</t>
  </si>
  <si>
    <t>Montáž svítidel LED se zapojením vodičů průmyslových závěsných lamp</t>
  </si>
  <si>
    <t>1901426604</t>
  </si>
  <si>
    <t>741410003</t>
  </si>
  <si>
    <t>Montáž uzemňovacího vedení s upevněním, propojením a připojením pomocí svorek na povrchu drátu nebo lana D do 10 mm</t>
  </si>
  <si>
    <t>204321833</t>
  </si>
  <si>
    <t>35441072</t>
  </si>
  <si>
    <t>drát D 8mm FeZn pro hromosvod</t>
  </si>
  <si>
    <t>kg</t>
  </si>
  <si>
    <t>-293578963</t>
  </si>
  <si>
    <t>-634308906</t>
  </si>
  <si>
    <t>R_101</t>
  </si>
  <si>
    <t>Demontáž stávající elektroinstalace vč. ochrany před bleskem (cca 160 hod)</t>
  </si>
  <si>
    <t>1390351895</t>
  </si>
  <si>
    <t>R_102</t>
  </si>
  <si>
    <t>Likvidace demontovaného materiálu</t>
  </si>
  <si>
    <t>-1517517790</t>
  </si>
  <si>
    <t>742</t>
  </si>
  <si>
    <t>Elektroinstalace - slaboproud</t>
  </si>
  <si>
    <t>742121001</t>
  </si>
  <si>
    <t>Montáž kabelů sdělovacích pro vnitřní rozvody počtu žil do 15</t>
  </si>
  <si>
    <t>-716992381</t>
  </si>
  <si>
    <t>https://podminky.urs.cz/item/CS_URS_2022_01/742121001</t>
  </si>
  <si>
    <t>34121274</t>
  </si>
  <si>
    <t>kabel datový celkově stíněný Al fólií jádro Cu plné plášť PVC (F/UTP) kategorie 5e</t>
  </si>
  <si>
    <t>1064073789</t>
  </si>
  <si>
    <t>Poznámka k položce:_x000D_
F/UTP, průměr kabelu 6,2mm</t>
  </si>
  <si>
    <t>40*1,2 'Přepočtené koeficientem množství</t>
  </si>
  <si>
    <t>-359620737</t>
  </si>
  <si>
    <t>34121300</t>
  </si>
  <si>
    <t>kabel koaxiální, jádro CU, izolace PVC, bílý, impedance 75 Ohm, pr. 6,5 mm</t>
  </si>
  <si>
    <t>-1811980532</t>
  </si>
  <si>
    <t>742330041</t>
  </si>
  <si>
    <t>Montáž strukturované kabeláže zásuvek datových pod omítku, do nábytku, do parapetního žlabu nebo podlahové krabice jednozásuvky</t>
  </si>
  <si>
    <t>443725883</t>
  </si>
  <si>
    <t>https://podminky.urs.cz/item/CS_URS_2022_01/742330041</t>
  </si>
  <si>
    <t>8501605179R</t>
  </si>
  <si>
    <t>Zásuvka datová a anténní  CAT6 1× RJ45, TV bílá</t>
  </si>
  <si>
    <t>1118553896</t>
  </si>
  <si>
    <t>749</t>
  </si>
  <si>
    <t>Elektromontáže - součásti elektrozařízení</t>
  </si>
  <si>
    <t>RK-010</t>
  </si>
  <si>
    <t>Podružný materiál</t>
  </si>
  <si>
    <t>980674534</t>
  </si>
  <si>
    <t>RK-011</t>
  </si>
  <si>
    <t>Prořez</t>
  </si>
  <si>
    <t>-2028615008</t>
  </si>
  <si>
    <t>Práce a dodávky M</t>
  </si>
  <si>
    <t>21-M</t>
  </si>
  <si>
    <t>Elektromontáže</t>
  </si>
  <si>
    <t>210220321</t>
  </si>
  <si>
    <t>Montáž hromosvodného vedení svorek na potrubí se zhotovením pásku</t>
  </si>
  <si>
    <t>-56120740</t>
  </si>
  <si>
    <t>46-M</t>
  </si>
  <si>
    <t>Zemní práce při extr.mont.pracích</t>
  </si>
  <si>
    <t>460600041</t>
  </si>
  <si>
    <t>Přemístění (odvoz) horniny, suti a vybouraných hmot svislá doprava suti a vybouraných hmot za první podlaží</t>
  </si>
  <si>
    <t>-1058872819</t>
  </si>
  <si>
    <t>460600051</t>
  </si>
  <si>
    <t>Přemístění (odvoz) horniny, suti a vybouraných hmot svislá doprava suti a vybouraných hmot Příplatek k ceně za každé další podlaží</t>
  </si>
  <si>
    <t>-1967891844</t>
  </si>
  <si>
    <t>460600061</t>
  </si>
  <si>
    <t>Přemístění (odvoz) horniny, suti a vybouraných hmot odvoz suti a vybouraných hmot do 1 km</t>
  </si>
  <si>
    <t>1468837362</t>
  </si>
  <si>
    <t>460680401</t>
  </si>
  <si>
    <t>Prorážení otvorů a ostatní bourací práce vysekání kapes nebo výklenků ve zdivu z lehkých betonů, dutých cihel nebo tvárnic pro osazení špalíků, kotevních prvků nebo krabic, velikosti 7x7x5 cm</t>
  </si>
  <si>
    <t>857652644</t>
  </si>
  <si>
    <t>460680611</t>
  </si>
  <si>
    <t>Prorážení otvorů a ostatní bourací práce vysekání rýh pro montáž trubek a kabelů v omítce vápenné nebo vápenocementové stěn, šířky rýhy do 3 cm</t>
  </si>
  <si>
    <t>-296859894</t>
  </si>
  <si>
    <t>460680613</t>
  </si>
  <si>
    <t>Prorážení otvorů a ostatní bourací práce vysekání rýh pro montáž trubek a kabelů v omítce vápenné nebo vápenocementové stěn, šířky rýhy přes 5 do 7 cm</t>
  </si>
  <si>
    <t>-1217440321</t>
  </si>
  <si>
    <t>460680615</t>
  </si>
  <si>
    <t>Prorážení otvorů a ostatní bourací práce vysekání rýh pro montáž trubek a kabelů v omítce vápenné nebo vápenocementové stěn, šířky rýhy přes 10 do 15 cm</t>
  </si>
  <si>
    <t>-1240436636</t>
  </si>
  <si>
    <t>460710001</t>
  </si>
  <si>
    <t>Vyplnění rýh a otvorů vyplnění a omítnutí rýh ve stropech hloubky do 3 cm a šířky do 3 cm</t>
  </si>
  <si>
    <t>-1752879683</t>
  </si>
  <si>
    <t>460710003</t>
  </si>
  <si>
    <t>Vyplnění rýh a otvorů vyplnění a omítnutí rýh ve stropech hloubky do 3 cm a šířky přes 5 do 7 cm</t>
  </si>
  <si>
    <t>-1620160169</t>
  </si>
  <si>
    <t>460710015</t>
  </si>
  <si>
    <t>Vyplnění rýh a otvorů vyplnění a omítnutí rýh ve stropech hloubky přes 3 do 5 cm a šířky přes 10 do 15 cm</t>
  </si>
  <si>
    <t>1568358056</t>
  </si>
  <si>
    <t>HZS</t>
  </si>
  <si>
    <t>Hodinové zúčtovací sazby</t>
  </si>
  <si>
    <t>RK-013</t>
  </si>
  <si>
    <t>Práce související s napojení z rozvodny (RH-73)</t>
  </si>
  <si>
    <t>hod</t>
  </si>
  <si>
    <t>512</t>
  </si>
  <si>
    <t>1272084899</t>
  </si>
  <si>
    <t>OST</t>
  </si>
  <si>
    <t>Ostatní</t>
  </si>
  <si>
    <t>R_301</t>
  </si>
  <si>
    <t>příprava pracoviště a materiálu( zakrytí ploch, oblepení…)</t>
  </si>
  <si>
    <t>-1185879612</t>
  </si>
  <si>
    <t>R_305</t>
  </si>
  <si>
    <t>hrubý úklid</t>
  </si>
  <si>
    <t>-552668200</t>
  </si>
  <si>
    <t>R</t>
  </si>
  <si>
    <t>Revize</t>
  </si>
  <si>
    <t>RK-012</t>
  </si>
  <si>
    <t>-878074949</t>
  </si>
  <si>
    <t>VRN1</t>
  </si>
  <si>
    <t>Ostatní  náklady</t>
  </si>
  <si>
    <t>013254000</t>
  </si>
  <si>
    <t>Průzkumné, geodetické a projektové práce projektové práce dokumentace stavby (výkresová a textová) skutečného provedení stavby</t>
  </si>
  <si>
    <t>1024</t>
  </si>
  <si>
    <t>874496957</t>
  </si>
  <si>
    <t>N-001</t>
  </si>
  <si>
    <t>Mimostaveništní doprava</t>
  </si>
  <si>
    <t>-560852088</t>
  </si>
  <si>
    <t>N-002</t>
  </si>
  <si>
    <t>Přesun dodávek</t>
  </si>
  <si>
    <t>-2101168763</t>
  </si>
  <si>
    <t>N-003</t>
  </si>
  <si>
    <t>Podíl přidružených výkonů PPV</t>
  </si>
  <si>
    <t>Soubor</t>
  </si>
  <si>
    <t>-916269037</t>
  </si>
  <si>
    <t>05 - Vzduchotechnika</t>
  </si>
  <si>
    <t xml:space="preserve">    751 - Vzduchotechnika</t>
  </si>
  <si>
    <t xml:space="preserve">    900 - koordinace</t>
  </si>
  <si>
    <t xml:space="preserve">    930 - Stavební přípomoce</t>
  </si>
  <si>
    <t>751</t>
  </si>
  <si>
    <t>R751000001</t>
  </si>
  <si>
    <t>pol.V1, ventilátor do potrubí (stěny), D</t>
  </si>
  <si>
    <t>1668346755</t>
  </si>
  <si>
    <t>Poznámka k položce:_x000D_
Axiální do potrubí zabudovaný ventilátor, 150m3/h při 60Pa,, 230V /60W, včetně doběhu a zpětné klapky, Ovládání dodá profese Elektro</t>
  </si>
  <si>
    <t>R751000011</t>
  </si>
  <si>
    <t>pol.PK, přetlaková klapka pro DN 100, D</t>
  </si>
  <si>
    <t>2062066063</t>
  </si>
  <si>
    <t>Poznámka k položce:_x000D_
plechová s rámečkem a okapničkou</t>
  </si>
  <si>
    <t>R7510000111</t>
  </si>
  <si>
    <t>pol.PK, přetlaková klapka pro DN 125, D</t>
  </si>
  <si>
    <t>-1652801574</t>
  </si>
  <si>
    <t>R751000016</t>
  </si>
  <si>
    <t>pol.M1, mřížka 300x300, D</t>
  </si>
  <si>
    <t>-903605814</t>
  </si>
  <si>
    <t>Poznámka k položce:_x000D_
včetně rámečku, stavebně je nutné otvor upravit</t>
  </si>
  <si>
    <t>R751000017</t>
  </si>
  <si>
    <t>pol.M3, mřížka 150x150mm, D</t>
  </si>
  <si>
    <t>609128394</t>
  </si>
  <si>
    <t>R751000021</t>
  </si>
  <si>
    <t>potr.kruh.poz.tl.0,6mm, DN 100, 45% tv., D</t>
  </si>
  <si>
    <t>101733493</t>
  </si>
  <si>
    <t>R751000022</t>
  </si>
  <si>
    <t>potr.kruh.poz.tl.0,6mm, DN 125, 45% tv., D</t>
  </si>
  <si>
    <t>610814286</t>
  </si>
  <si>
    <t>R751000023</t>
  </si>
  <si>
    <t>potr.kruh.poz.tl.0,6mm, DN 150, 30% tv., D</t>
  </si>
  <si>
    <t>-1019689196</t>
  </si>
  <si>
    <t>R751000029</t>
  </si>
  <si>
    <t>Závěsy potrubí, D</t>
  </si>
  <si>
    <t>-1650543987</t>
  </si>
  <si>
    <t>R751000051</t>
  </si>
  <si>
    <t>montáž VZT</t>
  </si>
  <si>
    <t>-1303125286</t>
  </si>
  <si>
    <t>Poznámka k položce:_x000D_
včetně drobného materiálu</t>
  </si>
  <si>
    <t>koordinace</t>
  </si>
  <si>
    <t>obhlídka stavby před objednávkou materiálu</t>
  </si>
  <si>
    <t>-963815039</t>
  </si>
  <si>
    <t>koordinace při stavbě</t>
  </si>
  <si>
    <t>-1958947695</t>
  </si>
  <si>
    <t>Poznámka k položce:_x000D_
se stavbou, s profesí elektro</t>
  </si>
  <si>
    <t>Stavební přípomoce</t>
  </si>
  <si>
    <t>930000001</t>
  </si>
  <si>
    <t>Práce bourací bez zapravení</t>
  </si>
  <si>
    <t>-373176481</t>
  </si>
  <si>
    <t>Poznámka k položce:_x000D_
bez odvozu na skádku</t>
  </si>
  <si>
    <t>revize větracího komína</t>
  </si>
  <si>
    <t>-2130846875</t>
  </si>
  <si>
    <t>06 - Vedlejší rozpočtové náklady+ostatní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</si>
  <si>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</si>
  <si>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</si>
  <si>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</si>
  <si>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</si>
  <si>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</si>
  <si>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D1</t>
  </si>
  <si>
    <t>Publicita projektu</t>
  </si>
  <si>
    <t>-918482740</t>
  </si>
  <si>
    <t>Dokumentace skutečného provedení stavby</t>
  </si>
  <si>
    <t>https://podminky.urs.cz/item/CS_URS_2022_01/013254000</t>
  </si>
  <si>
    <t>VRN</t>
  </si>
  <si>
    <t>Vedlejší rozpočtové náklady</t>
  </si>
  <si>
    <t>Průzkumné, geodetické a projektové práce</t>
  </si>
  <si>
    <t>013002000</t>
  </si>
  <si>
    <t>Projektové práce</t>
  </si>
  <si>
    <t>-1650264420</t>
  </si>
  <si>
    <t>VRN3</t>
  </si>
  <si>
    <t>Zařízení staveniště</t>
  </si>
  <si>
    <t>030001000</t>
  </si>
  <si>
    <t>1867160489</t>
  </si>
  <si>
    <t>VRN4</t>
  </si>
  <si>
    <t>Inženýrská činnost</t>
  </si>
  <si>
    <t>045002000</t>
  </si>
  <si>
    <t>Kompletační a koordinační činnost</t>
  </si>
  <si>
    <t>573462581</t>
  </si>
  <si>
    <t>VRN7</t>
  </si>
  <si>
    <t>Provozní vlivy</t>
  </si>
  <si>
    <t>070001000</t>
  </si>
  <si>
    <t>-1441787390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</si>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</sst>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40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23" xfId="0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37" fillId="2" borderId="20" xfId="0" applyFont="1" applyFill="1" applyBorder="1" applyAlignment="1" applyProtection="1">
      <alignment horizontal="left" vertical="center"/>
      <protection locked="0"/>
    </xf>
    <xf numFmtId="0" fontId="37" fillId="0" borderId="21" xfId="0" applyFont="1" applyBorder="1" applyAlignment="1" applyProtection="1">
      <alignment horizontal="center"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49" fontId="43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274351121" TargetMode="External"/><Relationship Id="rId13" Type="http://schemas.openxmlformats.org/officeDocument/2006/relationships/hyperlink" Target="https://podminky.urs.cz/item/CS_URS_2022_01/411351011" TargetMode="External"/><Relationship Id="rId18" Type="http://schemas.openxmlformats.org/officeDocument/2006/relationships/hyperlink" Target="https://podminky.urs.cz/item/CS_URS_2022_01/997013861" TargetMode="External"/><Relationship Id="rId26" Type="http://schemas.openxmlformats.org/officeDocument/2006/relationships/hyperlink" Target="https://podminky.urs.cz/item/CS_URS_2022_01/771151022" TargetMode="External"/><Relationship Id="rId3" Type="http://schemas.openxmlformats.org/officeDocument/2006/relationships/hyperlink" Target="https://podminky.urs.cz/item/CS_URS_2022_01/162211311" TargetMode="External"/><Relationship Id="rId21" Type="http://schemas.openxmlformats.org/officeDocument/2006/relationships/hyperlink" Target="https://podminky.urs.cz/item/CS_URS_2022_01/771574263" TargetMode="External"/><Relationship Id="rId7" Type="http://schemas.openxmlformats.org/officeDocument/2006/relationships/hyperlink" Target="https://podminky.urs.cz/item/CS_URS_2022_01/171201231" TargetMode="External"/><Relationship Id="rId12" Type="http://schemas.openxmlformats.org/officeDocument/2006/relationships/hyperlink" Target="https://podminky.urs.cz/item/CS_URS_2022_01/342244221" TargetMode="External"/><Relationship Id="rId17" Type="http://schemas.openxmlformats.org/officeDocument/2006/relationships/hyperlink" Target="https://podminky.urs.cz/item/CS_URS_2022_01/564841011" TargetMode="External"/><Relationship Id="rId25" Type="http://schemas.openxmlformats.org/officeDocument/2006/relationships/hyperlink" Target="https://podminky.urs.cz/item/CS_URS_2022_01/771161021" TargetMode="External"/><Relationship Id="rId33" Type="http://schemas.openxmlformats.org/officeDocument/2006/relationships/drawing" Target="../drawings/drawing2.xml"/><Relationship Id="rId2" Type="http://schemas.openxmlformats.org/officeDocument/2006/relationships/hyperlink" Target="https://podminky.urs.cz/item/CS_URS_2022_01/161111502" TargetMode="External"/><Relationship Id="rId16" Type="http://schemas.openxmlformats.org/officeDocument/2006/relationships/hyperlink" Target="https://podminky.urs.cz/item/CS_URS_2022_01/411354312" TargetMode="External"/><Relationship Id="rId20" Type="http://schemas.openxmlformats.org/officeDocument/2006/relationships/hyperlink" Target="https://podminky.urs.cz/item/CS_URS_2022_01/764111401" TargetMode="External"/><Relationship Id="rId29" Type="http://schemas.openxmlformats.org/officeDocument/2006/relationships/hyperlink" Target="https://podminky.urs.cz/item/CS_URS_2022_01/781477111" TargetMode="External"/><Relationship Id="rId1" Type="http://schemas.openxmlformats.org/officeDocument/2006/relationships/hyperlink" Target="https://podminky.urs.cz/item/CS_URS_2022_01/139751101" TargetMode="External"/><Relationship Id="rId6" Type="http://schemas.openxmlformats.org/officeDocument/2006/relationships/hyperlink" Target="https://podminky.urs.cz/item/CS_URS_2022_01/167151101" TargetMode="External"/><Relationship Id="rId11" Type="http://schemas.openxmlformats.org/officeDocument/2006/relationships/hyperlink" Target="https://podminky.urs.cz/item/CS_URS_2022_01/342244201" TargetMode="External"/><Relationship Id="rId24" Type="http://schemas.openxmlformats.org/officeDocument/2006/relationships/hyperlink" Target="https://podminky.urs.cz/item/CS_URS_2022_01/771121011" TargetMode="External"/><Relationship Id="rId32" Type="http://schemas.openxmlformats.org/officeDocument/2006/relationships/hyperlink" Target="https://podminky.urs.cz/item/CS_URS_2022_01/781121011" TargetMode="External"/><Relationship Id="rId5" Type="http://schemas.openxmlformats.org/officeDocument/2006/relationships/hyperlink" Target="https://podminky.urs.cz/item/CS_URS_2022_01/162751119" TargetMode="External"/><Relationship Id="rId15" Type="http://schemas.openxmlformats.org/officeDocument/2006/relationships/hyperlink" Target="https://podminky.urs.cz/item/CS_URS_2022_01/411354311" TargetMode="External"/><Relationship Id="rId23" Type="http://schemas.openxmlformats.org/officeDocument/2006/relationships/hyperlink" Target="https://podminky.urs.cz/item/CS_URS_2022_01/771577114" TargetMode="External"/><Relationship Id="rId28" Type="http://schemas.openxmlformats.org/officeDocument/2006/relationships/hyperlink" Target="https://podminky.urs.cz/item/CS_URS_2022_01/781474113" TargetMode="External"/><Relationship Id="rId10" Type="http://schemas.openxmlformats.org/officeDocument/2006/relationships/hyperlink" Target="https://podminky.urs.cz/item/CS_URS_2022_01/317168022" TargetMode="External"/><Relationship Id="rId19" Type="http://schemas.openxmlformats.org/officeDocument/2006/relationships/hyperlink" Target="https://podminky.urs.cz/item/CS_URS_2022_01/997013867" TargetMode="External"/><Relationship Id="rId31" Type="http://schemas.openxmlformats.org/officeDocument/2006/relationships/hyperlink" Target="https://podminky.urs.cz/item/CS_URS_2022_01/781495115" TargetMode="External"/><Relationship Id="rId4" Type="http://schemas.openxmlformats.org/officeDocument/2006/relationships/hyperlink" Target="https://podminky.urs.cz/item/CS_URS_2022_01/162751117" TargetMode="External"/><Relationship Id="rId9" Type="http://schemas.openxmlformats.org/officeDocument/2006/relationships/hyperlink" Target="https://podminky.urs.cz/item/CS_URS_2022_01/274351122" TargetMode="External"/><Relationship Id="rId14" Type="http://schemas.openxmlformats.org/officeDocument/2006/relationships/hyperlink" Target="https://podminky.urs.cz/item/CS_URS_2022_01/411351012" TargetMode="External"/><Relationship Id="rId22" Type="http://schemas.openxmlformats.org/officeDocument/2006/relationships/hyperlink" Target="https://podminky.urs.cz/item/CS_URS_2022_01/771577111" TargetMode="External"/><Relationship Id="rId27" Type="http://schemas.openxmlformats.org/officeDocument/2006/relationships/hyperlink" Target="https://podminky.urs.cz/item/CS_URS_2022_01/773993901" TargetMode="External"/><Relationship Id="rId30" Type="http://schemas.openxmlformats.org/officeDocument/2006/relationships/hyperlink" Target="https://podminky.urs.cz/item/CS_URS_2022_01/781469195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310236261" TargetMode="External"/><Relationship Id="rId13" Type="http://schemas.openxmlformats.org/officeDocument/2006/relationships/hyperlink" Target="https://podminky.urs.cz/item/CS_URS_2022_01/725243902" TargetMode="External"/><Relationship Id="rId3" Type="http://schemas.openxmlformats.org/officeDocument/2006/relationships/hyperlink" Target="https://podminky.urs.cz/item/CS_URS_2022_01/167151101" TargetMode="External"/><Relationship Id="rId7" Type="http://schemas.openxmlformats.org/officeDocument/2006/relationships/hyperlink" Target="https://podminky.urs.cz/item/CS_URS_2022_01/175111101" TargetMode="External"/><Relationship Id="rId12" Type="http://schemas.openxmlformats.org/officeDocument/2006/relationships/hyperlink" Target="https://podminky.urs.cz/item/CS_URS_2022_01/722170801" TargetMode="External"/><Relationship Id="rId2" Type="http://schemas.openxmlformats.org/officeDocument/2006/relationships/hyperlink" Target="https://podminky.urs.cz/item/CS_URS_2022_01/162751117" TargetMode="External"/><Relationship Id="rId1" Type="http://schemas.openxmlformats.org/officeDocument/2006/relationships/hyperlink" Target="https://podminky.urs.cz/item/CS_URS_2022_01/132212121" TargetMode="External"/><Relationship Id="rId6" Type="http://schemas.openxmlformats.org/officeDocument/2006/relationships/hyperlink" Target="https://podminky.urs.cz/item/CS_URS_2022_01/174111101" TargetMode="External"/><Relationship Id="rId11" Type="http://schemas.openxmlformats.org/officeDocument/2006/relationships/hyperlink" Target="https://podminky.urs.cz/item/CS_URS_2022_01/725112022" TargetMode="External"/><Relationship Id="rId5" Type="http://schemas.openxmlformats.org/officeDocument/2006/relationships/hyperlink" Target="https://podminky.urs.cz/item/CS_URS_2022_01/171201231" TargetMode="External"/><Relationship Id="rId10" Type="http://schemas.openxmlformats.org/officeDocument/2006/relationships/hyperlink" Target="https://podminky.urs.cz/item/CS_URS_2022_01/721290111" TargetMode="External"/><Relationship Id="rId4" Type="http://schemas.openxmlformats.org/officeDocument/2006/relationships/hyperlink" Target="https://podminky.urs.cz/item/CS_URS_2022_01/171251201" TargetMode="External"/><Relationship Id="rId9" Type="http://schemas.openxmlformats.org/officeDocument/2006/relationships/hyperlink" Target="https://podminky.urs.cz/item/CS_URS_2022_01/997013871" TargetMode="External"/><Relationship Id="rId1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1/742330041" TargetMode="External"/><Relationship Id="rId2" Type="http://schemas.openxmlformats.org/officeDocument/2006/relationships/hyperlink" Target="https://podminky.urs.cz/item/CS_URS_2022_01/742121001" TargetMode="External"/><Relationship Id="rId1" Type="http://schemas.openxmlformats.org/officeDocument/2006/relationships/hyperlink" Target="https://podminky.urs.cz/item/CS_URS_2022_01/742121001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podminky.urs.cz/item/CS_URS_2022_01/013254000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2"/>
  <sheetViews>
    <sheetView showGridLines="0" tabSelected="1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" customHeight="1">
      <c r="AR2" s="382"/>
      <c r="AS2" s="382"/>
      <c r="AT2" s="382"/>
      <c r="AU2" s="382"/>
      <c r="AV2" s="382"/>
      <c r="AW2" s="382"/>
      <c r="AX2" s="382"/>
      <c r="AY2" s="382"/>
      <c r="AZ2" s="382"/>
      <c r="BA2" s="382"/>
      <c r="BB2" s="382"/>
      <c r="BC2" s="382"/>
      <c r="BD2" s="382"/>
      <c r="BE2" s="382"/>
      <c r="BS2" s="19" t="s">
        <v>6</v>
      </c>
      <c r="BT2" s="19" t="s">
        <v>7</v>
      </c>
    </row>
    <row r="3" spans="1:74" s="1" customFormat="1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66" t="s">
        <v>14</v>
      </c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367"/>
      <c r="AC5" s="367"/>
      <c r="AD5" s="367"/>
      <c r="AE5" s="367"/>
      <c r="AF5" s="367"/>
      <c r="AG5" s="367"/>
      <c r="AH5" s="367"/>
      <c r="AI5" s="367"/>
      <c r="AJ5" s="367"/>
      <c r="AK5" s="367"/>
      <c r="AL5" s="367"/>
      <c r="AM5" s="367"/>
      <c r="AN5" s="367"/>
      <c r="AO5" s="367"/>
      <c r="AP5" s="24"/>
      <c r="AQ5" s="24"/>
      <c r="AR5" s="22"/>
      <c r="BE5" s="363" t="s">
        <v>15</v>
      </c>
      <c r="BS5" s="19" t="s">
        <v>6</v>
      </c>
    </row>
    <row r="6" spans="1:74" s="1" customFormat="1" ht="36.9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68" t="s">
        <v>17</v>
      </c>
      <c r="L6" s="367"/>
      <c r="M6" s="367"/>
      <c r="N6" s="367"/>
      <c r="O6" s="367"/>
      <c r="P6" s="367"/>
      <c r="Q6" s="367"/>
      <c r="R6" s="367"/>
      <c r="S6" s="367"/>
      <c r="T6" s="367"/>
      <c r="U6" s="367"/>
      <c r="V6" s="367"/>
      <c r="W6" s="367"/>
      <c r="X6" s="367"/>
      <c r="Y6" s="367"/>
      <c r="Z6" s="367"/>
      <c r="AA6" s="367"/>
      <c r="AB6" s="367"/>
      <c r="AC6" s="367"/>
      <c r="AD6" s="367"/>
      <c r="AE6" s="367"/>
      <c r="AF6" s="367"/>
      <c r="AG6" s="367"/>
      <c r="AH6" s="367"/>
      <c r="AI6" s="367"/>
      <c r="AJ6" s="367"/>
      <c r="AK6" s="367"/>
      <c r="AL6" s="367"/>
      <c r="AM6" s="367"/>
      <c r="AN6" s="367"/>
      <c r="AO6" s="367"/>
      <c r="AP6" s="24"/>
      <c r="AQ6" s="24"/>
      <c r="AR6" s="22"/>
      <c r="BE6" s="364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64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64"/>
      <c r="BS8" s="19" t="s">
        <v>6</v>
      </c>
    </row>
    <row r="9" spans="1:74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64"/>
      <c r="BS9" s="19" t="s">
        <v>6</v>
      </c>
    </row>
    <row r="10" spans="1:74" s="1" customFormat="1" ht="12" customHeight="1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64"/>
      <c r="BS10" s="19" t="s">
        <v>6</v>
      </c>
    </row>
    <row r="11" spans="1:74" s="1" customFormat="1" ht="18.45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64"/>
      <c r="BS11" s="19" t="s">
        <v>6</v>
      </c>
    </row>
    <row r="12" spans="1:74" s="1" customFormat="1" ht="6.9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64"/>
      <c r="BS12" s="19" t="s">
        <v>6</v>
      </c>
    </row>
    <row r="13" spans="1:74" s="1" customFormat="1" ht="12" customHeight="1">
      <c r="B13" s="23"/>
      <c r="C13" s="24"/>
      <c r="D13" s="31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30</v>
      </c>
      <c r="AO13" s="24"/>
      <c r="AP13" s="24"/>
      <c r="AQ13" s="24"/>
      <c r="AR13" s="22"/>
      <c r="BE13" s="364"/>
      <c r="BS13" s="19" t="s">
        <v>6</v>
      </c>
    </row>
    <row r="14" spans="1:74" ht="13.2">
      <c r="B14" s="23"/>
      <c r="C14" s="24"/>
      <c r="D14" s="24"/>
      <c r="E14" s="369" t="s">
        <v>30</v>
      </c>
      <c r="F14" s="370"/>
      <c r="G14" s="370"/>
      <c r="H14" s="370"/>
      <c r="I14" s="370"/>
      <c r="J14" s="370"/>
      <c r="K14" s="370"/>
      <c r="L14" s="370"/>
      <c r="M14" s="370"/>
      <c r="N14" s="370"/>
      <c r="O14" s="370"/>
      <c r="P14" s="370"/>
      <c r="Q14" s="370"/>
      <c r="R14" s="370"/>
      <c r="S14" s="370"/>
      <c r="T14" s="370"/>
      <c r="U14" s="370"/>
      <c r="V14" s="370"/>
      <c r="W14" s="370"/>
      <c r="X14" s="370"/>
      <c r="Y14" s="370"/>
      <c r="Z14" s="370"/>
      <c r="AA14" s="370"/>
      <c r="AB14" s="370"/>
      <c r="AC14" s="370"/>
      <c r="AD14" s="370"/>
      <c r="AE14" s="370"/>
      <c r="AF14" s="370"/>
      <c r="AG14" s="370"/>
      <c r="AH14" s="370"/>
      <c r="AI14" s="370"/>
      <c r="AJ14" s="370"/>
      <c r="AK14" s="31" t="s">
        <v>28</v>
      </c>
      <c r="AL14" s="24"/>
      <c r="AM14" s="24"/>
      <c r="AN14" s="33" t="s">
        <v>30</v>
      </c>
      <c r="AO14" s="24"/>
      <c r="AP14" s="24"/>
      <c r="AQ14" s="24"/>
      <c r="AR14" s="22"/>
      <c r="BE14" s="364"/>
      <c r="BS14" s="19" t="s">
        <v>6</v>
      </c>
    </row>
    <row r="15" spans="1:74" s="1" customFormat="1" ht="6.9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64"/>
      <c r="BS15" s="19" t="s">
        <v>4</v>
      </c>
    </row>
    <row r="16" spans="1:74" s="1" customFormat="1" ht="12" customHeight="1">
      <c r="B16" s="23"/>
      <c r="C16" s="24"/>
      <c r="D16" s="31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64"/>
      <c r="BS16" s="19" t="s">
        <v>4</v>
      </c>
    </row>
    <row r="17" spans="1:71" s="1" customFormat="1" ht="18.45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64"/>
      <c r="BS17" s="19" t="s">
        <v>33</v>
      </c>
    </row>
    <row r="18" spans="1:71" s="1" customFormat="1" ht="6.9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64"/>
      <c r="BS18" s="19" t="s">
        <v>6</v>
      </c>
    </row>
    <row r="19" spans="1:71" s="1" customFormat="1" ht="12" customHeight="1">
      <c r="B19" s="23"/>
      <c r="C19" s="24"/>
      <c r="D19" s="31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64"/>
      <c r="BS19" s="19" t="s">
        <v>6</v>
      </c>
    </row>
    <row r="20" spans="1:71" s="1" customFormat="1" ht="18.45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64"/>
      <c r="BS20" s="19" t="s">
        <v>4</v>
      </c>
    </row>
    <row r="21" spans="1:71" s="1" customFormat="1" ht="6.9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64"/>
    </row>
    <row r="22" spans="1:71" s="1" customFormat="1" ht="12" customHeight="1">
      <c r="B22" s="23"/>
      <c r="C22" s="24"/>
      <c r="D22" s="31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64"/>
    </row>
    <row r="23" spans="1:71" s="1" customFormat="1" ht="16.5" customHeight="1">
      <c r="B23" s="23"/>
      <c r="C23" s="24"/>
      <c r="D23" s="24"/>
      <c r="E23" s="371" t="s">
        <v>19</v>
      </c>
      <c r="F23" s="371"/>
      <c r="G23" s="371"/>
      <c r="H23" s="371"/>
      <c r="I23" s="371"/>
      <c r="J23" s="371"/>
      <c r="K23" s="371"/>
      <c r="L23" s="371"/>
      <c r="M23" s="371"/>
      <c r="N23" s="371"/>
      <c r="O23" s="371"/>
      <c r="P23" s="371"/>
      <c r="Q23" s="371"/>
      <c r="R23" s="371"/>
      <c r="S23" s="371"/>
      <c r="T23" s="371"/>
      <c r="U23" s="371"/>
      <c r="V23" s="371"/>
      <c r="W23" s="371"/>
      <c r="X23" s="371"/>
      <c r="Y23" s="371"/>
      <c r="Z23" s="371"/>
      <c r="AA23" s="371"/>
      <c r="AB23" s="371"/>
      <c r="AC23" s="371"/>
      <c r="AD23" s="371"/>
      <c r="AE23" s="371"/>
      <c r="AF23" s="371"/>
      <c r="AG23" s="371"/>
      <c r="AH23" s="371"/>
      <c r="AI23" s="371"/>
      <c r="AJ23" s="371"/>
      <c r="AK23" s="371"/>
      <c r="AL23" s="371"/>
      <c r="AM23" s="371"/>
      <c r="AN23" s="371"/>
      <c r="AO23" s="24"/>
      <c r="AP23" s="24"/>
      <c r="AQ23" s="24"/>
      <c r="AR23" s="22"/>
      <c r="BE23" s="364"/>
    </row>
    <row r="24" spans="1:71" s="1" customFormat="1" ht="6.9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64"/>
    </row>
    <row r="25" spans="1:71" s="1" customFormat="1" ht="6.9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64"/>
    </row>
    <row r="26" spans="1:71" s="2" customFormat="1" ht="25.95" customHeight="1">
      <c r="A26" s="36"/>
      <c r="B26" s="37"/>
      <c r="C26" s="38"/>
      <c r="D26" s="39" t="s">
        <v>37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72">
        <f>ROUND(AG54,2)</f>
        <v>0</v>
      </c>
      <c r="AL26" s="373"/>
      <c r="AM26" s="373"/>
      <c r="AN26" s="373"/>
      <c r="AO26" s="373"/>
      <c r="AP26" s="38"/>
      <c r="AQ26" s="38"/>
      <c r="AR26" s="41"/>
      <c r="BE26" s="364"/>
    </row>
    <row r="27" spans="1:71" s="2" customFormat="1" ht="6.9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64"/>
    </row>
    <row r="28" spans="1:71" s="2" customFormat="1" ht="13.2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74" t="s">
        <v>38</v>
      </c>
      <c r="M28" s="374"/>
      <c r="N28" s="374"/>
      <c r="O28" s="374"/>
      <c r="P28" s="374"/>
      <c r="Q28" s="38"/>
      <c r="R28" s="38"/>
      <c r="S28" s="38"/>
      <c r="T28" s="38"/>
      <c r="U28" s="38"/>
      <c r="V28" s="38"/>
      <c r="W28" s="374" t="s">
        <v>39</v>
      </c>
      <c r="X28" s="374"/>
      <c r="Y28" s="374"/>
      <c r="Z28" s="374"/>
      <c r="AA28" s="374"/>
      <c r="AB28" s="374"/>
      <c r="AC28" s="374"/>
      <c r="AD28" s="374"/>
      <c r="AE28" s="374"/>
      <c r="AF28" s="38"/>
      <c r="AG28" s="38"/>
      <c r="AH28" s="38"/>
      <c r="AI28" s="38"/>
      <c r="AJ28" s="38"/>
      <c r="AK28" s="374" t="s">
        <v>40</v>
      </c>
      <c r="AL28" s="374"/>
      <c r="AM28" s="374"/>
      <c r="AN28" s="374"/>
      <c r="AO28" s="374"/>
      <c r="AP28" s="38"/>
      <c r="AQ28" s="38"/>
      <c r="AR28" s="41"/>
      <c r="BE28" s="364"/>
    </row>
    <row r="29" spans="1:71" s="3" customFormat="1" ht="14.4" customHeight="1">
      <c r="B29" s="42"/>
      <c r="C29" s="43"/>
      <c r="D29" s="31" t="s">
        <v>41</v>
      </c>
      <c r="E29" s="43"/>
      <c r="F29" s="31" t="s">
        <v>42</v>
      </c>
      <c r="G29" s="43"/>
      <c r="H29" s="43"/>
      <c r="I29" s="43"/>
      <c r="J29" s="43"/>
      <c r="K29" s="43"/>
      <c r="L29" s="377">
        <v>0.21</v>
      </c>
      <c r="M29" s="376"/>
      <c r="N29" s="376"/>
      <c r="O29" s="376"/>
      <c r="P29" s="376"/>
      <c r="Q29" s="43"/>
      <c r="R29" s="43"/>
      <c r="S29" s="43"/>
      <c r="T29" s="43"/>
      <c r="U29" s="43"/>
      <c r="V29" s="43"/>
      <c r="W29" s="375">
        <f>ROUND(AZ54, 2)</f>
        <v>0</v>
      </c>
      <c r="X29" s="376"/>
      <c r="Y29" s="376"/>
      <c r="Z29" s="376"/>
      <c r="AA29" s="376"/>
      <c r="AB29" s="376"/>
      <c r="AC29" s="376"/>
      <c r="AD29" s="376"/>
      <c r="AE29" s="376"/>
      <c r="AF29" s="43"/>
      <c r="AG29" s="43"/>
      <c r="AH29" s="43"/>
      <c r="AI29" s="43"/>
      <c r="AJ29" s="43"/>
      <c r="AK29" s="375">
        <f>ROUND(AV54, 2)</f>
        <v>0</v>
      </c>
      <c r="AL29" s="376"/>
      <c r="AM29" s="376"/>
      <c r="AN29" s="376"/>
      <c r="AO29" s="376"/>
      <c r="AP29" s="43"/>
      <c r="AQ29" s="43"/>
      <c r="AR29" s="44"/>
      <c r="BE29" s="365"/>
    </row>
    <row r="30" spans="1:71" s="3" customFormat="1" ht="14.4" customHeight="1">
      <c r="B30" s="42"/>
      <c r="C30" s="43"/>
      <c r="D30" s="43"/>
      <c r="E30" s="43"/>
      <c r="F30" s="31" t="s">
        <v>43</v>
      </c>
      <c r="G30" s="43"/>
      <c r="H30" s="43"/>
      <c r="I30" s="43"/>
      <c r="J30" s="43"/>
      <c r="K30" s="43"/>
      <c r="L30" s="377">
        <v>0.15</v>
      </c>
      <c r="M30" s="376"/>
      <c r="N30" s="376"/>
      <c r="O30" s="376"/>
      <c r="P30" s="376"/>
      <c r="Q30" s="43"/>
      <c r="R30" s="43"/>
      <c r="S30" s="43"/>
      <c r="T30" s="43"/>
      <c r="U30" s="43"/>
      <c r="V30" s="43"/>
      <c r="W30" s="375">
        <f>ROUND(BA54, 2)</f>
        <v>0</v>
      </c>
      <c r="X30" s="376"/>
      <c r="Y30" s="376"/>
      <c r="Z30" s="376"/>
      <c r="AA30" s="376"/>
      <c r="AB30" s="376"/>
      <c r="AC30" s="376"/>
      <c r="AD30" s="376"/>
      <c r="AE30" s="376"/>
      <c r="AF30" s="43"/>
      <c r="AG30" s="43"/>
      <c r="AH30" s="43"/>
      <c r="AI30" s="43"/>
      <c r="AJ30" s="43"/>
      <c r="AK30" s="375">
        <f>ROUND(AW54, 2)</f>
        <v>0</v>
      </c>
      <c r="AL30" s="376"/>
      <c r="AM30" s="376"/>
      <c r="AN30" s="376"/>
      <c r="AO30" s="376"/>
      <c r="AP30" s="43"/>
      <c r="AQ30" s="43"/>
      <c r="AR30" s="44"/>
      <c r="BE30" s="365"/>
    </row>
    <row r="31" spans="1:71" s="3" customFormat="1" ht="14.4" hidden="1" customHeight="1">
      <c r="B31" s="42"/>
      <c r="C31" s="43"/>
      <c r="D31" s="43"/>
      <c r="E31" s="43"/>
      <c r="F31" s="31" t="s">
        <v>44</v>
      </c>
      <c r="G31" s="43"/>
      <c r="H31" s="43"/>
      <c r="I31" s="43"/>
      <c r="J31" s="43"/>
      <c r="K31" s="43"/>
      <c r="L31" s="377">
        <v>0.21</v>
      </c>
      <c r="M31" s="376"/>
      <c r="N31" s="376"/>
      <c r="O31" s="376"/>
      <c r="P31" s="376"/>
      <c r="Q31" s="43"/>
      <c r="R31" s="43"/>
      <c r="S31" s="43"/>
      <c r="T31" s="43"/>
      <c r="U31" s="43"/>
      <c r="V31" s="43"/>
      <c r="W31" s="375">
        <f>ROUND(BB54, 2)</f>
        <v>0</v>
      </c>
      <c r="X31" s="376"/>
      <c r="Y31" s="376"/>
      <c r="Z31" s="376"/>
      <c r="AA31" s="376"/>
      <c r="AB31" s="376"/>
      <c r="AC31" s="376"/>
      <c r="AD31" s="376"/>
      <c r="AE31" s="376"/>
      <c r="AF31" s="43"/>
      <c r="AG31" s="43"/>
      <c r="AH31" s="43"/>
      <c r="AI31" s="43"/>
      <c r="AJ31" s="43"/>
      <c r="AK31" s="375">
        <v>0</v>
      </c>
      <c r="AL31" s="376"/>
      <c r="AM31" s="376"/>
      <c r="AN31" s="376"/>
      <c r="AO31" s="376"/>
      <c r="AP31" s="43"/>
      <c r="AQ31" s="43"/>
      <c r="AR31" s="44"/>
      <c r="BE31" s="365"/>
    </row>
    <row r="32" spans="1:71" s="3" customFormat="1" ht="14.4" hidden="1" customHeight="1">
      <c r="B32" s="42"/>
      <c r="C32" s="43"/>
      <c r="D32" s="43"/>
      <c r="E32" s="43"/>
      <c r="F32" s="31" t="s">
        <v>45</v>
      </c>
      <c r="G32" s="43"/>
      <c r="H32" s="43"/>
      <c r="I32" s="43"/>
      <c r="J32" s="43"/>
      <c r="K32" s="43"/>
      <c r="L32" s="377">
        <v>0.15</v>
      </c>
      <c r="M32" s="376"/>
      <c r="N32" s="376"/>
      <c r="O32" s="376"/>
      <c r="P32" s="376"/>
      <c r="Q32" s="43"/>
      <c r="R32" s="43"/>
      <c r="S32" s="43"/>
      <c r="T32" s="43"/>
      <c r="U32" s="43"/>
      <c r="V32" s="43"/>
      <c r="W32" s="375">
        <f>ROUND(BC54, 2)</f>
        <v>0</v>
      </c>
      <c r="X32" s="376"/>
      <c r="Y32" s="376"/>
      <c r="Z32" s="376"/>
      <c r="AA32" s="376"/>
      <c r="AB32" s="376"/>
      <c r="AC32" s="376"/>
      <c r="AD32" s="376"/>
      <c r="AE32" s="376"/>
      <c r="AF32" s="43"/>
      <c r="AG32" s="43"/>
      <c r="AH32" s="43"/>
      <c r="AI32" s="43"/>
      <c r="AJ32" s="43"/>
      <c r="AK32" s="375">
        <v>0</v>
      </c>
      <c r="AL32" s="376"/>
      <c r="AM32" s="376"/>
      <c r="AN32" s="376"/>
      <c r="AO32" s="376"/>
      <c r="AP32" s="43"/>
      <c r="AQ32" s="43"/>
      <c r="AR32" s="44"/>
      <c r="BE32" s="365"/>
    </row>
    <row r="33" spans="1:57" s="3" customFormat="1" ht="14.4" hidden="1" customHeight="1">
      <c r="B33" s="42"/>
      <c r="C33" s="43"/>
      <c r="D33" s="43"/>
      <c r="E33" s="43"/>
      <c r="F33" s="31" t="s">
        <v>46</v>
      </c>
      <c r="G33" s="43"/>
      <c r="H33" s="43"/>
      <c r="I33" s="43"/>
      <c r="J33" s="43"/>
      <c r="K33" s="43"/>
      <c r="L33" s="377">
        <v>0</v>
      </c>
      <c r="M33" s="376"/>
      <c r="N33" s="376"/>
      <c r="O33" s="376"/>
      <c r="P33" s="376"/>
      <c r="Q33" s="43"/>
      <c r="R33" s="43"/>
      <c r="S33" s="43"/>
      <c r="T33" s="43"/>
      <c r="U33" s="43"/>
      <c r="V33" s="43"/>
      <c r="W33" s="375">
        <f>ROUND(BD54, 2)</f>
        <v>0</v>
      </c>
      <c r="X33" s="376"/>
      <c r="Y33" s="376"/>
      <c r="Z33" s="376"/>
      <c r="AA33" s="376"/>
      <c r="AB33" s="376"/>
      <c r="AC33" s="376"/>
      <c r="AD33" s="376"/>
      <c r="AE33" s="376"/>
      <c r="AF33" s="43"/>
      <c r="AG33" s="43"/>
      <c r="AH33" s="43"/>
      <c r="AI33" s="43"/>
      <c r="AJ33" s="43"/>
      <c r="AK33" s="375">
        <v>0</v>
      </c>
      <c r="AL33" s="376"/>
      <c r="AM33" s="376"/>
      <c r="AN33" s="376"/>
      <c r="AO33" s="376"/>
      <c r="AP33" s="43"/>
      <c r="AQ33" s="43"/>
      <c r="AR33" s="44"/>
    </row>
    <row r="34" spans="1:57" s="2" customFormat="1" ht="6.9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5" customHeight="1">
      <c r="A35" s="36"/>
      <c r="B35" s="37"/>
      <c r="C35" s="45"/>
      <c r="D35" s="46" t="s">
        <v>47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48</v>
      </c>
      <c r="U35" s="47"/>
      <c r="V35" s="47"/>
      <c r="W35" s="47"/>
      <c r="X35" s="381" t="s">
        <v>49</v>
      </c>
      <c r="Y35" s="379"/>
      <c r="Z35" s="379"/>
      <c r="AA35" s="379"/>
      <c r="AB35" s="379"/>
      <c r="AC35" s="47"/>
      <c r="AD35" s="47"/>
      <c r="AE35" s="47"/>
      <c r="AF35" s="47"/>
      <c r="AG35" s="47"/>
      <c r="AH35" s="47"/>
      <c r="AI35" s="47"/>
      <c r="AJ35" s="47"/>
      <c r="AK35" s="378">
        <f>SUM(AK26:AK33)</f>
        <v>0</v>
      </c>
      <c r="AL35" s="379"/>
      <c r="AM35" s="379"/>
      <c r="AN35" s="379"/>
      <c r="AO35" s="380"/>
      <c r="AP35" s="45"/>
      <c r="AQ35" s="45"/>
      <c r="AR35" s="41"/>
      <c r="BE35" s="36"/>
    </row>
    <row r="36" spans="1:57" s="2" customFormat="1" ht="6.9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" customHeight="1">
      <c r="A42" s="36"/>
      <c r="B42" s="37"/>
      <c r="C42" s="25" t="s">
        <v>50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JP275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43" t="str">
        <f>K6</f>
        <v>Správní budova VD Plumlov-rekonstrukce zázemí pro dělníky</v>
      </c>
      <c r="M45" s="344"/>
      <c r="N45" s="344"/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  <c r="AN45" s="344"/>
      <c r="AO45" s="344"/>
      <c r="AP45" s="58"/>
      <c r="AQ45" s="58"/>
      <c r="AR45" s="59"/>
    </row>
    <row r="46" spans="1:57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Plumlov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45" t="str">
        <f>IF(AN8= "","",AN8)</f>
        <v>20. 12. 2017</v>
      </c>
      <c r="AN47" s="345"/>
      <c r="AO47" s="38"/>
      <c r="AP47" s="38"/>
      <c r="AQ47" s="38"/>
      <c r="AR47" s="41"/>
      <c r="BE47" s="36"/>
    </row>
    <row r="48" spans="1:57" s="2" customFormat="1" ht="6.9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15" customHeight="1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Povodí Moravy s.p. Dřevařská 932/11,Brno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31</v>
      </c>
      <c r="AJ49" s="38"/>
      <c r="AK49" s="38"/>
      <c r="AL49" s="38"/>
      <c r="AM49" s="346" t="str">
        <f>IF(E17="","",E17)</f>
        <v>ing.arch.Lukáš Doubrava</v>
      </c>
      <c r="AN49" s="347"/>
      <c r="AO49" s="347"/>
      <c r="AP49" s="347"/>
      <c r="AQ49" s="38"/>
      <c r="AR49" s="41"/>
      <c r="AS49" s="348" t="s">
        <v>51</v>
      </c>
      <c r="AT49" s="349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15" customHeight="1">
      <c r="A50" s="36"/>
      <c r="B50" s="37"/>
      <c r="C50" s="31" t="s">
        <v>29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34</v>
      </c>
      <c r="AJ50" s="38"/>
      <c r="AK50" s="38"/>
      <c r="AL50" s="38"/>
      <c r="AM50" s="346" t="str">
        <f>IF(E20="","",E20)</f>
        <v xml:space="preserve"> </v>
      </c>
      <c r="AN50" s="347"/>
      <c r="AO50" s="347"/>
      <c r="AP50" s="347"/>
      <c r="AQ50" s="38"/>
      <c r="AR50" s="41"/>
      <c r="AS50" s="350"/>
      <c r="AT50" s="351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8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52"/>
      <c r="AT51" s="353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54" t="s">
        <v>52</v>
      </c>
      <c r="D52" s="355"/>
      <c r="E52" s="355"/>
      <c r="F52" s="355"/>
      <c r="G52" s="355"/>
      <c r="H52" s="68"/>
      <c r="I52" s="357" t="s">
        <v>53</v>
      </c>
      <c r="J52" s="355"/>
      <c r="K52" s="355"/>
      <c r="L52" s="355"/>
      <c r="M52" s="355"/>
      <c r="N52" s="355"/>
      <c r="O52" s="355"/>
      <c r="P52" s="355"/>
      <c r="Q52" s="355"/>
      <c r="R52" s="355"/>
      <c r="S52" s="355"/>
      <c r="T52" s="355"/>
      <c r="U52" s="355"/>
      <c r="V52" s="355"/>
      <c r="W52" s="355"/>
      <c r="X52" s="355"/>
      <c r="Y52" s="355"/>
      <c r="Z52" s="355"/>
      <c r="AA52" s="355"/>
      <c r="AB52" s="355"/>
      <c r="AC52" s="355"/>
      <c r="AD52" s="355"/>
      <c r="AE52" s="355"/>
      <c r="AF52" s="355"/>
      <c r="AG52" s="356" t="s">
        <v>54</v>
      </c>
      <c r="AH52" s="355"/>
      <c r="AI52" s="355"/>
      <c r="AJ52" s="355"/>
      <c r="AK52" s="355"/>
      <c r="AL52" s="355"/>
      <c r="AM52" s="355"/>
      <c r="AN52" s="357" t="s">
        <v>55</v>
      </c>
      <c r="AO52" s="355"/>
      <c r="AP52" s="355"/>
      <c r="AQ52" s="69" t="s">
        <v>56</v>
      </c>
      <c r="AR52" s="41"/>
      <c r="AS52" s="70" t="s">
        <v>57</v>
      </c>
      <c r="AT52" s="71" t="s">
        <v>58</v>
      </c>
      <c r="AU52" s="71" t="s">
        <v>59</v>
      </c>
      <c r="AV52" s="71" t="s">
        <v>60</v>
      </c>
      <c r="AW52" s="71" t="s">
        <v>61</v>
      </c>
      <c r="AX52" s="71" t="s">
        <v>62</v>
      </c>
      <c r="AY52" s="71" t="s">
        <v>63</v>
      </c>
      <c r="AZ52" s="71" t="s">
        <v>64</v>
      </c>
      <c r="BA52" s="71" t="s">
        <v>65</v>
      </c>
      <c r="BB52" s="71" t="s">
        <v>66</v>
      </c>
      <c r="BC52" s="71" t="s">
        <v>67</v>
      </c>
      <c r="BD52" s="72" t="s">
        <v>68</v>
      </c>
      <c r="BE52" s="36"/>
    </row>
    <row r="53" spans="1:91" s="2" customFormat="1" ht="10.8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" customHeight="1">
      <c r="B54" s="76"/>
      <c r="C54" s="77" t="s">
        <v>69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61">
        <f>ROUND(SUM(AG55:AG60),2)</f>
        <v>0</v>
      </c>
      <c r="AH54" s="361"/>
      <c r="AI54" s="361"/>
      <c r="AJ54" s="361"/>
      <c r="AK54" s="361"/>
      <c r="AL54" s="361"/>
      <c r="AM54" s="361"/>
      <c r="AN54" s="362">
        <f t="shared" ref="AN54:AN60" si="0">SUM(AG54,AT54)</f>
        <v>0</v>
      </c>
      <c r="AO54" s="362"/>
      <c r="AP54" s="362"/>
      <c r="AQ54" s="80" t="s">
        <v>19</v>
      </c>
      <c r="AR54" s="81"/>
      <c r="AS54" s="82">
        <f>ROUND(SUM(AS55:AS60),2)</f>
        <v>0</v>
      </c>
      <c r="AT54" s="83">
        <f t="shared" ref="AT54:AT60" si="1">ROUND(SUM(AV54:AW54),2)</f>
        <v>0</v>
      </c>
      <c r="AU54" s="84">
        <f>ROUND(SUM(AU55:AU60),5)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ROUND(SUM(AZ55:AZ60),2)</f>
        <v>0</v>
      </c>
      <c r="BA54" s="83">
        <f>ROUND(SUM(BA55:BA60),2)</f>
        <v>0</v>
      </c>
      <c r="BB54" s="83">
        <f>ROUND(SUM(BB55:BB60),2)</f>
        <v>0</v>
      </c>
      <c r="BC54" s="83">
        <f>ROUND(SUM(BC55:BC60),2)</f>
        <v>0</v>
      </c>
      <c r="BD54" s="85">
        <f>ROUND(SUM(BD55:BD60),2)</f>
        <v>0</v>
      </c>
      <c r="BS54" s="86" t="s">
        <v>70</v>
      </c>
      <c r="BT54" s="86" t="s">
        <v>71</v>
      </c>
      <c r="BU54" s="87" t="s">
        <v>72</v>
      </c>
      <c r="BV54" s="86" t="s">
        <v>73</v>
      </c>
      <c r="BW54" s="86" t="s">
        <v>5</v>
      </c>
      <c r="BX54" s="86" t="s">
        <v>74</v>
      </c>
      <c r="CL54" s="86" t="s">
        <v>19</v>
      </c>
    </row>
    <row r="55" spans="1:91" s="7" customFormat="1" ht="16.5" customHeight="1">
      <c r="A55" s="88" t="s">
        <v>75</v>
      </c>
      <c r="B55" s="89"/>
      <c r="C55" s="90"/>
      <c r="D55" s="358" t="s">
        <v>76</v>
      </c>
      <c r="E55" s="358"/>
      <c r="F55" s="358"/>
      <c r="G55" s="358"/>
      <c r="H55" s="358"/>
      <c r="I55" s="91"/>
      <c r="J55" s="358" t="s">
        <v>77</v>
      </c>
      <c r="K55" s="358"/>
      <c r="L55" s="358"/>
      <c r="M55" s="358"/>
      <c r="N55" s="358"/>
      <c r="O55" s="358"/>
      <c r="P55" s="358"/>
      <c r="Q55" s="358"/>
      <c r="R55" s="358"/>
      <c r="S55" s="358"/>
      <c r="T55" s="358"/>
      <c r="U55" s="358"/>
      <c r="V55" s="358"/>
      <c r="W55" s="358"/>
      <c r="X55" s="358"/>
      <c r="Y55" s="358"/>
      <c r="Z55" s="358"/>
      <c r="AA55" s="358"/>
      <c r="AB55" s="358"/>
      <c r="AC55" s="358"/>
      <c r="AD55" s="358"/>
      <c r="AE55" s="358"/>
      <c r="AF55" s="358"/>
      <c r="AG55" s="359">
        <f>'01 - Stavební část- rekon...'!J30</f>
        <v>0</v>
      </c>
      <c r="AH55" s="360"/>
      <c r="AI55" s="360"/>
      <c r="AJ55" s="360"/>
      <c r="AK55" s="360"/>
      <c r="AL55" s="360"/>
      <c r="AM55" s="360"/>
      <c r="AN55" s="359">
        <f t="shared" si="0"/>
        <v>0</v>
      </c>
      <c r="AO55" s="360"/>
      <c r="AP55" s="360"/>
      <c r="AQ55" s="92" t="s">
        <v>78</v>
      </c>
      <c r="AR55" s="93"/>
      <c r="AS55" s="94">
        <v>0</v>
      </c>
      <c r="AT55" s="95">
        <f t="shared" si="1"/>
        <v>0</v>
      </c>
      <c r="AU55" s="96">
        <f>'01 - Stavební část- rekon...'!P112</f>
        <v>0</v>
      </c>
      <c r="AV55" s="95">
        <f>'01 - Stavební část- rekon...'!J33</f>
        <v>0</v>
      </c>
      <c r="AW55" s="95">
        <f>'01 - Stavební část- rekon...'!J34</f>
        <v>0</v>
      </c>
      <c r="AX55" s="95">
        <f>'01 - Stavební část- rekon...'!J35</f>
        <v>0</v>
      </c>
      <c r="AY55" s="95">
        <f>'01 - Stavební část- rekon...'!J36</f>
        <v>0</v>
      </c>
      <c r="AZ55" s="95">
        <f>'01 - Stavební část- rekon...'!F33</f>
        <v>0</v>
      </c>
      <c r="BA55" s="95">
        <f>'01 - Stavební část- rekon...'!F34</f>
        <v>0</v>
      </c>
      <c r="BB55" s="95">
        <f>'01 - Stavební část- rekon...'!F35</f>
        <v>0</v>
      </c>
      <c r="BC55" s="95">
        <f>'01 - Stavební část- rekon...'!F36</f>
        <v>0</v>
      </c>
      <c r="BD55" s="97">
        <f>'01 - Stavební část- rekon...'!F37</f>
        <v>0</v>
      </c>
      <c r="BT55" s="98" t="s">
        <v>79</v>
      </c>
      <c r="BV55" s="98" t="s">
        <v>73</v>
      </c>
      <c r="BW55" s="98" t="s">
        <v>80</v>
      </c>
      <c r="BX55" s="98" t="s">
        <v>5</v>
      </c>
      <c r="CL55" s="98" t="s">
        <v>19</v>
      </c>
      <c r="CM55" s="98" t="s">
        <v>81</v>
      </c>
    </row>
    <row r="56" spans="1:91" s="7" customFormat="1" ht="16.5" customHeight="1">
      <c r="A56" s="88" t="s">
        <v>75</v>
      </c>
      <c r="B56" s="89"/>
      <c r="C56" s="90"/>
      <c r="D56" s="358" t="s">
        <v>82</v>
      </c>
      <c r="E56" s="358"/>
      <c r="F56" s="358"/>
      <c r="G56" s="358"/>
      <c r="H56" s="358"/>
      <c r="I56" s="91"/>
      <c r="J56" s="358" t="s">
        <v>83</v>
      </c>
      <c r="K56" s="358"/>
      <c r="L56" s="358"/>
      <c r="M56" s="358"/>
      <c r="N56" s="358"/>
      <c r="O56" s="358"/>
      <c r="P56" s="358"/>
      <c r="Q56" s="358"/>
      <c r="R56" s="358"/>
      <c r="S56" s="358"/>
      <c r="T56" s="358"/>
      <c r="U56" s="358"/>
      <c r="V56" s="358"/>
      <c r="W56" s="358"/>
      <c r="X56" s="358"/>
      <c r="Y56" s="358"/>
      <c r="Z56" s="358"/>
      <c r="AA56" s="358"/>
      <c r="AB56" s="358"/>
      <c r="AC56" s="358"/>
      <c r="AD56" s="358"/>
      <c r="AE56" s="358"/>
      <c r="AF56" s="358"/>
      <c r="AG56" s="359">
        <f>'02 - Zdravotní instalace'!J30</f>
        <v>0</v>
      </c>
      <c r="AH56" s="360"/>
      <c r="AI56" s="360"/>
      <c r="AJ56" s="360"/>
      <c r="AK56" s="360"/>
      <c r="AL56" s="360"/>
      <c r="AM56" s="360"/>
      <c r="AN56" s="359">
        <f t="shared" si="0"/>
        <v>0</v>
      </c>
      <c r="AO56" s="360"/>
      <c r="AP56" s="360"/>
      <c r="AQ56" s="92" t="s">
        <v>78</v>
      </c>
      <c r="AR56" s="93"/>
      <c r="AS56" s="94">
        <v>0</v>
      </c>
      <c r="AT56" s="95">
        <f t="shared" si="1"/>
        <v>0</v>
      </c>
      <c r="AU56" s="96">
        <f>'02 - Zdravotní instalace'!P96</f>
        <v>0</v>
      </c>
      <c r="AV56" s="95">
        <f>'02 - Zdravotní instalace'!J33</f>
        <v>0</v>
      </c>
      <c r="AW56" s="95">
        <f>'02 - Zdravotní instalace'!J34</f>
        <v>0</v>
      </c>
      <c r="AX56" s="95">
        <f>'02 - Zdravotní instalace'!J35</f>
        <v>0</v>
      </c>
      <c r="AY56" s="95">
        <f>'02 - Zdravotní instalace'!J36</f>
        <v>0</v>
      </c>
      <c r="AZ56" s="95">
        <f>'02 - Zdravotní instalace'!F33</f>
        <v>0</v>
      </c>
      <c r="BA56" s="95">
        <f>'02 - Zdravotní instalace'!F34</f>
        <v>0</v>
      </c>
      <c r="BB56" s="95">
        <f>'02 - Zdravotní instalace'!F35</f>
        <v>0</v>
      </c>
      <c r="BC56" s="95">
        <f>'02 - Zdravotní instalace'!F36</f>
        <v>0</v>
      </c>
      <c r="BD56" s="97">
        <f>'02 - Zdravotní instalace'!F37</f>
        <v>0</v>
      </c>
      <c r="BT56" s="98" t="s">
        <v>79</v>
      </c>
      <c r="BV56" s="98" t="s">
        <v>73</v>
      </c>
      <c r="BW56" s="98" t="s">
        <v>84</v>
      </c>
      <c r="BX56" s="98" t="s">
        <v>5</v>
      </c>
      <c r="CL56" s="98" t="s">
        <v>85</v>
      </c>
      <c r="CM56" s="98" t="s">
        <v>81</v>
      </c>
    </row>
    <row r="57" spans="1:91" s="7" customFormat="1" ht="16.5" customHeight="1">
      <c r="A57" s="88" t="s">
        <v>75</v>
      </c>
      <c r="B57" s="89"/>
      <c r="C57" s="90"/>
      <c r="D57" s="358" t="s">
        <v>86</v>
      </c>
      <c r="E57" s="358"/>
      <c r="F57" s="358"/>
      <c r="G57" s="358"/>
      <c r="H57" s="358"/>
      <c r="I57" s="91"/>
      <c r="J57" s="358" t="s">
        <v>87</v>
      </c>
      <c r="K57" s="358"/>
      <c r="L57" s="358"/>
      <c r="M57" s="358"/>
      <c r="N57" s="358"/>
      <c r="O57" s="358"/>
      <c r="P57" s="358"/>
      <c r="Q57" s="358"/>
      <c r="R57" s="358"/>
      <c r="S57" s="358"/>
      <c r="T57" s="358"/>
      <c r="U57" s="358"/>
      <c r="V57" s="358"/>
      <c r="W57" s="358"/>
      <c r="X57" s="358"/>
      <c r="Y57" s="358"/>
      <c r="Z57" s="358"/>
      <c r="AA57" s="358"/>
      <c r="AB57" s="358"/>
      <c r="AC57" s="358"/>
      <c r="AD57" s="358"/>
      <c r="AE57" s="358"/>
      <c r="AF57" s="358"/>
      <c r="AG57" s="359">
        <f>'03 - Vytápění'!J30</f>
        <v>0</v>
      </c>
      <c r="AH57" s="360"/>
      <c r="AI57" s="360"/>
      <c r="AJ57" s="360"/>
      <c r="AK57" s="360"/>
      <c r="AL57" s="360"/>
      <c r="AM57" s="360"/>
      <c r="AN57" s="359">
        <f t="shared" si="0"/>
        <v>0</v>
      </c>
      <c r="AO57" s="360"/>
      <c r="AP57" s="360"/>
      <c r="AQ57" s="92" t="s">
        <v>78</v>
      </c>
      <c r="AR57" s="93"/>
      <c r="AS57" s="94">
        <v>0</v>
      </c>
      <c r="AT57" s="95">
        <f t="shared" si="1"/>
        <v>0</v>
      </c>
      <c r="AU57" s="96">
        <f>'03 - Vytápění'!P92</f>
        <v>0</v>
      </c>
      <c r="AV57" s="95">
        <f>'03 - Vytápění'!J33</f>
        <v>0</v>
      </c>
      <c r="AW57" s="95">
        <f>'03 - Vytápění'!J34</f>
        <v>0</v>
      </c>
      <c r="AX57" s="95">
        <f>'03 - Vytápění'!J35</f>
        <v>0</v>
      </c>
      <c r="AY57" s="95">
        <f>'03 - Vytápění'!J36</f>
        <v>0</v>
      </c>
      <c r="AZ57" s="95">
        <f>'03 - Vytápění'!F33</f>
        <v>0</v>
      </c>
      <c r="BA57" s="95">
        <f>'03 - Vytápění'!F34</f>
        <v>0</v>
      </c>
      <c r="BB57" s="95">
        <f>'03 - Vytápění'!F35</f>
        <v>0</v>
      </c>
      <c r="BC57" s="95">
        <f>'03 - Vytápění'!F36</f>
        <v>0</v>
      </c>
      <c r="BD57" s="97">
        <f>'03 - Vytápění'!F37</f>
        <v>0</v>
      </c>
      <c r="BT57" s="98" t="s">
        <v>79</v>
      </c>
      <c r="BV57" s="98" t="s">
        <v>73</v>
      </c>
      <c r="BW57" s="98" t="s">
        <v>88</v>
      </c>
      <c r="BX57" s="98" t="s">
        <v>5</v>
      </c>
      <c r="CL57" s="98" t="s">
        <v>19</v>
      </c>
      <c r="CM57" s="98" t="s">
        <v>81</v>
      </c>
    </row>
    <row r="58" spans="1:91" s="7" customFormat="1" ht="16.5" customHeight="1">
      <c r="A58" s="88" t="s">
        <v>75</v>
      </c>
      <c r="B58" s="89"/>
      <c r="C58" s="90"/>
      <c r="D58" s="358" t="s">
        <v>89</v>
      </c>
      <c r="E58" s="358"/>
      <c r="F58" s="358"/>
      <c r="G58" s="358"/>
      <c r="H58" s="358"/>
      <c r="I58" s="91"/>
      <c r="J58" s="358" t="s">
        <v>90</v>
      </c>
      <c r="K58" s="358"/>
      <c r="L58" s="358"/>
      <c r="M58" s="358"/>
      <c r="N58" s="358"/>
      <c r="O58" s="358"/>
      <c r="P58" s="358"/>
      <c r="Q58" s="358"/>
      <c r="R58" s="358"/>
      <c r="S58" s="358"/>
      <c r="T58" s="358"/>
      <c r="U58" s="358"/>
      <c r="V58" s="358"/>
      <c r="W58" s="358"/>
      <c r="X58" s="358"/>
      <c r="Y58" s="358"/>
      <c r="Z58" s="358"/>
      <c r="AA58" s="358"/>
      <c r="AB58" s="358"/>
      <c r="AC58" s="358"/>
      <c r="AD58" s="358"/>
      <c r="AE58" s="358"/>
      <c r="AF58" s="358"/>
      <c r="AG58" s="359">
        <f>'04 - Elektroinstalace'!J30</f>
        <v>0</v>
      </c>
      <c r="AH58" s="360"/>
      <c r="AI58" s="360"/>
      <c r="AJ58" s="360"/>
      <c r="AK58" s="360"/>
      <c r="AL58" s="360"/>
      <c r="AM58" s="360"/>
      <c r="AN58" s="359">
        <f t="shared" si="0"/>
        <v>0</v>
      </c>
      <c r="AO58" s="360"/>
      <c r="AP58" s="360"/>
      <c r="AQ58" s="92" t="s">
        <v>78</v>
      </c>
      <c r="AR58" s="93"/>
      <c r="AS58" s="94">
        <v>0</v>
      </c>
      <c r="AT58" s="95">
        <f t="shared" si="1"/>
        <v>0</v>
      </c>
      <c r="AU58" s="96">
        <f>'04 - Elektroinstalace'!P90</f>
        <v>0</v>
      </c>
      <c r="AV58" s="95">
        <f>'04 - Elektroinstalace'!J33</f>
        <v>0</v>
      </c>
      <c r="AW58" s="95">
        <f>'04 - Elektroinstalace'!J34</f>
        <v>0</v>
      </c>
      <c r="AX58" s="95">
        <f>'04 - Elektroinstalace'!J35</f>
        <v>0</v>
      </c>
      <c r="AY58" s="95">
        <f>'04 - Elektroinstalace'!J36</f>
        <v>0</v>
      </c>
      <c r="AZ58" s="95">
        <f>'04 - Elektroinstalace'!F33</f>
        <v>0</v>
      </c>
      <c r="BA58" s="95">
        <f>'04 - Elektroinstalace'!F34</f>
        <v>0</v>
      </c>
      <c r="BB58" s="95">
        <f>'04 - Elektroinstalace'!F35</f>
        <v>0</v>
      </c>
      <c r="BC58" s="95">
        <f>'04 - Elektroinstalace'!F36</f>
        <v>0</v>
      </c>
      <c r="BD58" s="97">
        <f>'04 - Elektroinstalace'!F37</f>
        <v>0</v>
      </c>
      <c r="BT58" s="98" t="s">
        <v>79</v>
      </c>
      <c r="BV58" s="98" t="s">
        <v>73</v>
      </c>
      <c r="BW58" s="98" t="s">
        <v>91</v>
      </c>
      <c r="BX58" s="98" t="s">
        <v>5</v>
      </c>
      <c r="CL58" s="98" t="s">
        <v>19</v>
      </c>
      <c r="CM58" s="98" t="s">
        <v>81</v>
      </c>
    </row>
    <row r="59" spans="1:91" s="7" customFormat="1" ht="16.5" customHeight="1">
      <c r="A59" s="88" t="s">
        <v>75</v>
      </c>
      <c r="B59" s="89"/>
      <c r="C59" s="90"/>
      <c r="D59" s="358" t="s">
        <v>92</v>
      </c>
      <c r="E59" s="358"/>
      <c r="F59" s="358"/>
      <c r="G59" s="358"/>
      <c r="H59" s="358"/>
      <c r="I59" s="91"/>
      <c r="J59" s="358" t="s">
        <v>93</v>
      </c>
      <c r="K59" s="358"/>
      <c r="L59" s="358"/>
      <c r="M59" s="358"/>
      <c r="N59" s="358"/>
      <c r="O59" s="358"/>
      <c r="P59" s="358"/>
      <c r="Q59" s="358"/>
      <c r="R59" s="358"/>
      <c r="S59" s="358"/>
      <c r="T59" s="358"/>
      <c r="U59" s="358"/>
      <c r="V59" s="358"/>
      <c r="W59" s="358"/>
      <c r="X59" s="358"/>
      <c r="Y59" s="358"/>
      <c r="Z59" s="358"/>
      <c r="AA59" s="358"/>
      <c r="AB59" s="358"/>
      <c r="AC59" s="358"/>
      <c r="AD59" s="358"/>
      <c r="AE59" s="358"/>
      <c r="AF59" s="358"/>
      <c r="AG59" s="359">
        <f>'05 - Vzduchotechnika'!J30</f>
        <v>0</v>
      </c>
      <c r="AH59" s="360"/>
      <c r="AI59" s="360"/>
      <c r="AJ59" s="360"/>
      <c r="AK59" s="360"/>
      <c r="AL59" s="360"/>
      <c r="AM59" s="360"/>
      <c r="AN59" s="359">
        <f t="shared" si="0"/>
        <v>0</v>
      </c>
      <c r="AO59" s="360"/>
      <c r="AP59" s="360"/>
      <c r="AQ59" s="92" t="s">
        <v>78</v>
      </c>
      <c r="AR59" s="93"/>
      <c r="AS59" s="94">
        <v>0</v>
      </c>
      <c r="AT59" s="95">
        <f t="shared" si="1"/>
        <v>0</v>
      </c>
      <c r="AU59" s="96">
        <f>'05 - Vzduchotechnika'!P83</f>
        <v>0</v>
      </c>
      <c r="AV59" s="95">
        <f>'05 - Vzduchotechnika'!J33</f>
        <v>0</v>
      </c>
      <c r="AW59" s="95">
        <f>'05 - Vzduchotechnika'!J34</f>
        <v>0</v>
      </c>
      <c r="AX59" s="95">
        <f>'05 - Vzduchotechnika'!J35</f>
        <v>0</v>
      </c>
      <c r="AY59" s="95">
        <f>'05 - Vzduchotechnika'!J36</f>
        <v>0</v>
      </c>
      <c r="AZ59" s="95">
        <f>'05 - Vzduchotechnika'!F33</f>
        <v>0</v>
      </c>
      <c r="BA59" s="95">
        <f>'05 - Vzduchotechnika'!F34</f>
        <v>0</v>
      </c>
      <c r="BB59" s="95">
        <f>'05 - Vzduchotechnika'!F35</f>
        <v>0</v>
      </c>
      <c r="BC59" s="95">
        <f>'05 - Vzduchotechnika'!F36</f>
        <v>0</v>
      </c>
      <c r="BD59" s="97">
        <f>'05 - Vzduchotechnika'!F37</f>
        <v>0</v>
      </c>
      <c r="BT59" s="98" t="s">
        <v>79</v>
      </c>
      <c r="BV59" s="98" t="s">
        <v>73</v>
      </c>
      <c r="BW59" s="98" t="s">
        <v>94</v>
      </c>
      <c r="BX59" s="98" t="s">
        <v>5</v>
      </c>
      <c r="CL59" s="98" t="s">
        <v>19</v>
      </c>
      <c r="CM59" s="98" t="s">
        <v>81</v>
      </c>
    </row>
    <row r="60" spans="1:91" s="7" customFormat="1" ht="24.75" customHeight="1">
      <c r="A60" s="88" t="s">
        <v>75</v>
      </c>
      <c r="B60" s="89"/>
      <c r="C60" s="90"/>
      <c r="D60" s="358" t="s">
        <v>95</v>
      </c>
      <c r="E60" s="358"/>
      <c r="F60" s="358"/>
      <c r="G60" s="358"/>
      <c r="H60" s="358"/>
      <c r="I60" s="91"/>
      <c r="J60" s="358" t="s">
        <v>96</v>
      </c>
      <c r="K60" s="358"/>
      <c r="L60" s="358"/>
      <c r="M60" s="358"/>
      <c r="N60" s="358"/>
      <c r="O60" s="358"/>
      <c r="P60" s="358"/>
      <c r="Q60" s="358"/>
      <c r="R60" s="358"/>
      <c r="S60" s="358"/>
      <c r="T60" s="358"/>
      <c r="U60" s="358"/>
      <c r="V60" s="358"/>
      <c r="W60" s="358"/>
      <c r="X60" s="358"/>
      <c r="Y60" s="358"/>
      <c r="Z60" s="358"/>
      <c r="AA60" s="358"/>
      <c r="AB60" s="358"/>
      <c r="AC60" s="358"/>
      <c r="AD60" s="358"/>
      <c r="AE60" s="358"/>
      <c r="AF60" s="358"/>
      <c r="AG60" s="359">
        <f>'06 - Vedlejší rozpočtové ...'!J30</f>
        <v>0</v>
      </c>
      <c r="AH60" s="360"/>
      <c r="AI60" s="360"/>
      <c r="AJ60" s="360"/>
      <c r="AK60" s="360"/>
      <c r="AL60" s="360"/>
      <c r="AM60" s="360"/>
      <c r="AN60" s="359">
        <f t="shared" si="0"/>
        <v>0</v>
      </c>
      <c r="AO60" s="360"/>
      <c r="AP60" s="360"/>
      <c r="AQ60" s="92" t="s">
        <v>78</v>
      </c>
      <c r="AR60" s="93"/>
      <c r="AS60" s="99">
        <v>0</v>
      </c>
      <c r="AT60" s="100">
        <f t="shared" si="1"/>
        <v>0</v>
      </c>
      <c r="AU60" s="101">
        <f>'06 - Vedlejší rozpočtové ...'!P85</f>
        <v>0</v>
      </c>
      <c r="AV60" s="100">
        <f>'06 - Vedlejší rozpočtové ...'!J33</f>
        <v>0</v>
      </c>
      <c r="AW60" s="100">
        <f>'06 - Vedlejší rozpočtové ...'!J34</f>
        <v>0</v>
      </c>
      <c r="AX60" s="100">
        <f>'06 - Vedlejší rozpočtové ...'!J35</f>
        <v>0</v>
      </c>
      <c r="AY60" s="100">
        <f>'06 - Vedlejší rozpočtové ...'!J36</f>
        <v>0</v>
      </c>
      <c r="AZ60" s="100">
        <f>'06 - Vedlejší rozpočtové ...'!F33</f>
        <v>0</v>
      </c>
      <c r="BA60" s="100">
        <f>'06 - Vedlejší rozpočtové ...'!F34</f>
        <v>0</v>
      </c>
      <c r="BB60" s="100">
        <f>'06 - Vedlejší rozpočtové ...'!F35</f>
        <v>0</v>
      </c>
      <c r="BC60" s="100">
        <f>'06 - Vedlejší rozpočtové ...'!F36</f>
        <v>0</v>
      </c>
      <c r="BD60" s="102">
        <f>'06 - Vedlejší rozpočtové ...'!F37</f>
        <v>0</v>
      </c>
      <c r="BT60" s="98" t="s">
        <v>79</v>
      </c>
      <c r="BV60" s="98" t="s">
        <v>73</v>
      </c>
      <c r="BW60" s="98" t="s">
        <v>97</v>
      </c>
      <c r="BX60" s="98" t="s">
        <v>5</v>
      </c>
      <c r="CL60" s="98" t="s">
        <v>19</v>
      </c>
      <c r="CM60" s="98" t="s">
        <v>81</v>
      </c>
    </row>
    <row r="61" spans="1:91" s="2" customFormat="1" ht="30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41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</row>
    <row r="62" spans="1:91" s="2" customFormat="1" ht="6.9" customHeight="1">
      <c r="A62" s="36"/>
      <c r="B62" s="49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41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</row>
  </sheetData>
  <sheetProtection algorithmName="SHA-512" hashValue="1q/vs3AseqPJniQlDMDObtB1O/YZqBw8X54t5Ik5P54VTIPtP2m2l7kfy0m/GK2RnnJV7UPP/S1UXxHJFvqpZg==" saltValue="4YNPWWlD0YdfwN39a9RI+6fAUOkwG5RRr0cNXBxwXOLYpUjezdEC98F/ypLYN4Lp/dkKmQL8m+4LLOzj3aHajw==" spinCount="100000" sheet="1" objects="1" scenarios="1" formatColumns="0" formatRows="0"/>
  <mergeCells count="62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60:AP60"/>
    <mergeCell ref="AG60:AM60"/>
    <mergeCell ref="D60:H60"/>
    <mergeCell ref="J60:AF60"/>
    <mergeCell ref="AG54:AM54"/>
    <mergeCell ref="AN54:AP54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L45:AO45"/>
    <mergeCell ref="AM47:AN47"/>
    <mergeCell ref="AM49:AP49"/>
    <mergeCell ref="AS49:AT51"/>
    <mergeCell ref="AM50:AP50"/>
  </mergeCells>
  <hyperlinks>
    <hyperlink ref="A55" location="'01 - Stavební část- rekon...'!C2" display="/" xr:uid="{00000000-0004-0000-0000-000000000000}"/>
    <hyperlink ref="A56" location="'02 - Zdravotní instalace'!C2" display="/" xr:uid="{00000000-0004-0000-0000-000001000000}"/>
    <hyperlink ref="A57" location="'03 - Vytápění'!C2" display="/" xr:uid="{00000000-0004-0000-0000-000002000000}"/>
    <hyperlink ref="A58" location="'04 - Elektroinstalace'!C2" display="/" xr:uid="{00000000-0004-0000-0000-000003000000}"/>
    <hyperlink ref="A59" location="'05 - Vzduchotechnika'!C2" display="/" xr:uid="{00000000-0004-0000-0000-000004000000}"/>
    <hyperlink ref="A60" location="'06 - Vedlejší rozpočtové ...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951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AT2" s="19" t="s">
        <v>80</v>
      </c>
    </row>
    <row r="3" spans="1:46" s="1" customFormat="1" ht="6.9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81</v>
      </c>
    </row>
    <row r="4" spans="1:46" s="1" customFormat="1" ht="24.9" customHeight="1">
      <c r="B4" s="22"/>
      <c r="D4" s="105" t="s">
        <v>98</v>
      </c>
      <c r="L4" s="22"/>
      <c r="M4" s="106" t="s">
        <v>10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83" t="str">
        <f>'Rekapitulace stavby'!K6</f>
        <v>Správní budova VD Plumlov-rekonstrukce zázemí pro dělníky</v>
      </c>
      <c r="F7" s="384"/>
      <c r="G7" s="384"/>
      <c r="H7" s="384"/>
      <c r="L7" s="22"/>
    </row>
    <row r="8" spans="1:46" s="2" customFormat="1" ht="12" customHeight="1">
      <c r="A8" s="36"/>
      <c r="B8" s="41"/>
      <c r="C8" s="36"/>
      <c r="D8" s="107" t="s">
        <v>99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5" t="s">
        <v>100</v>
      </c>
      <c r="F9" s="386"/>
      <c r="G9" s="386"/>
      <c r="H9" s="386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20. 12. 2017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7" t="str">
        <f>'Rekapitulace stavby'!E14</f>
        <v>Vyplň údaj</v>
      </c>
      <c r="F18" s="388"/>
      <c r="G18" s="388"/>
      <c r="H18" s="388"/>
      <c r="I18" s="107" t="s">
        <v>28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32</v>
      </c>
      <c r="F21" s="36"/>
      <c r="G21" s="36"/>
      <c r="H21" s="36"/>
      <c r="I21" s="107" t="s">
        <v>28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34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28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36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9" t="s">
        <v>19</v>
      </c>
      <c r="F27" s="389"/>
      <c r="G27" s="389"/>
      <c r="H27" s="389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37</v>
      </c>
      <c r="E30" s="36"/>
      <c r="F30" s="36"/>
      <c r="G30" s="36"/>
      <c r="H30" s="36"/>
      <c r="I30" s="36"/>
      <c r="J30" s="116">
        <f>ROUND(J112,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17" t="s">
        <v>39</v>
      </c>
      <c r="G32" s="36"/>
      <c r="H32" s="36"/>
      <c r="I32" s="117" t="s">
        <v>38</v>
      </c>
      <c r="J32" s="117" t="s">
        <v>40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18" t="s">
        <v>41</v>
      </c>
      <c r="E33" s="107" t="s">
        <v>42</v>
      </c>
      <c r="F33" s="119">
        <f>ROUND((SUM(BE112:BE950)),  2)</f>
        <v>0</v>
      </c>
      <c r="G33" s="36"/>
      <c r="H33" s="36"/>
      <c r="I33" s="120">
        <v>0.21</v>
      </c>
      <c r="J33" s="119">
        <f>ROUND(((SUM(BE112:BE950))*I33),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07" t="s">
        <v>43</v>
      </c>
      <c r="F34" s="119">
        <f>ROUND((SUM(BF112:BF950)),  2)</f>
        <v>0</v>
      </c>
      <c r="G34" s="36"/>
      <c r="H34" s="36"/>
      <c r="I34" s="120">
        <v>0.15</v>
      </c>
      <c r="J34" s="119">
        <f>ROUND(((SUM(BF112:BF950))*I34),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07" t="s">
        <v>44</v>
      </c>
      <c r="F35" s="119">
        <f>ROUND((SUM(BG112:BG950)),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07" t="s">
        <v>45</v>
      </c>
      <c r="F36" s="119">
        <f>ROUND((SUM(BH112:BH950)),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07" t="s">
        <v>46</v>
      </c>
      <c r="F37" s="119">
        <f>ROUND((SUM(BI112:BI950)),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47</v>
      </c>
      <c r="E39" s="123"/>
      <c r="F39" s="123"/>
      <c r="G39" s="124" t="s">
        <v>48</v>
      </c>
      <c r="H39" s="125" t="s">
        <v>49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5" t="s">
        <v>101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0" t="str">
        <f>E7</f>
        <v>Správní budova VD Plumlov-rekonstrukce zázemí pro dělníky</v>
      </c>
      <c r="F48" s="391"/>
      <c r="G48" s="391"/>
      <c r="H48" s="391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99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3" t="str">
        <f>E9</f>
        <v>01 - Stavební část- rekonstrukce</v>
      </c>
      <c r="F50" s="392"/>
      <c r="G50" s="392"/>
      <c r="H50" s="392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Plumlov</v>
      </c>
      <c r="G52" s="38"/>
      <c r="H52" s="38"/>
      <c r="I52" s="31" t="s">
        <v>23</v>
      </c>
      <c r="J52" s="61" t="str">
        <f>IF(J12="","",J12)</f>
        <v>20. 12. 2017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1" t="s">
        <v>25</v>
      </c>
      <c r="D54" s="38"/>
      <c r="E54" s="38"/>
      <c r="F54" s="29" t="str">
        <f>E15</f>
        <v>Povodí Moravy s.p. Dřevařská 932/11,Brno</v>
      </c>
      <c r="G54" s="38"/>
      <c r="H54" s="38"/>
      <c r="I54" s="31" t="s">
        <v>31</v>
      </c>
      <c r="J54" s="34" t="str">
        <f>E21</f>
        <v>ing.arch.Lukáš Doubrava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102</v>
      </c>
      <c r="D57" s="133"/>
      <c r="E57" s="133"/>
      <c r="F57" s="133"/>
      <c r="G57" s="133"/>
      <c r="H57" s="133"/>
      <c r="I57" s="133"/>
      <c r="J57" s="134" t="s">
        <v>103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35" t="s">
        <v>69</v>
      </c>
      <c r="D59" s="38"/>
      <c r="E59" s="38"/>
      <c r="F59" s="38"/>
      <c r="G59" s="38"/>
      <c r="H59" s="38"/>
      <c r="I59" s="38"/>
      <c r="J59" s="79">
        <f>J112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104</v>
      </c>
    </row>
    <row r="60" spans="1:47" s="9" customFormat="1" ht="24.9" customHeight="1">
      <c r="B60" s="136"/>
      <c r="C60" s="137"/>
      <c r="D60" s="138" t="s">
        <v>105</v>
      </c>
      <c r="E60" s="139"/>
      <c r="F60" s="139"/>
      <c r="G60" s="139"/>
      <c r="H60" s="139"/>
      <c r="I60" s="139"/>
      <c r="J60" s="140">
        <f>J113</f>
        <v>0</v>
      </c>
      <c r="K60" s="137"/>
      <c r="L60" s="141"/>
    </row>
    <row r="61" spans="1:47" s="10" customFormat="1" ht="19.95" customHeight="1">
      <c r="B61" s="142"/>
      <c r="C61" s="143"/>
      <c r="D61" s="144" t="s">
        <v>106</v>
      </c>
      <c r="E61" s="145"/>
      <c r="F61" s="145"/>
      <c r="G61" s="145"/>
      <c r="H61" s="145"/>
      <c r="I61" s="145"/>
      <c r="J61" s="146">
        <f>J114</f>
        <v>0</v>
      </c>
      <c r="K61" s="143"/>
      <c r="L61" s="147"/>
    </row>
    <row r="62" spans="1:47" s="10" customFormat="1" ht="19.95" customHeight="1">
      <c r="B62" s="142"/>
      <c r="C62" s="143"/>
      <c r="D62" s="144" t="s">
        <v>107</v>
      </c>
      <c r="E62" s="145"/>
      <c r="F62" s="145"/>
      <c r="G62" s="145"/>
      <c r="H62" s="145"/>
      <c r="I62" s="145"/>
      <c r="J62" s="146">
        <f>J136</f>
        <v>0</v>
      </c>
      <c r="K62" s="143"/>
      <c r="L62" s="147"/>
    </row>
    <row r="63" spans="1:47" s="10" customFormat="1" ht="19.95" customHeight="1">
      <c r="B63" s="142"/>
      <c r="C63" s="143"/>
      <c r="D63" s="144" t="s">
        <v>108</v>
      </c>
      <c r="E63" s="145"/>
      <c r="F63" s="145"/>
      <c r="G63" s="145"/>
      <c r="H63" s="145"/>
      <c r="I63" s="145"/>
      <c r="J63" s="146">
        <f>J152</f>
        <v>0</v>
      </c>
      <c r="K63" s="143"/>
      <c r="L63" s="147"/>
    </row>
    <row r="64" spans="1:47" s="10" customFormat="1" ht="19.95" customHeight="1">
      <c r="B64" s="142"/>
      <c r="C64" s="143"/>
      <c r="D64" s="144" t="s">
        <v>109</v>
      </c>
      <c r="E64" s="145"/>
      <c r="F64" s="145"/>
      <c r="G64" s="145"/>
      <c r="H64" s="145"/>
      <c r="I64" s="145"/>
      <c r="J64" s="146">
        <f>J157</f>
        <v>0</v>
      </c>
      <c r="K64" s="143"/>
      <c r="L64" s="147"/>
    </row>
    <row r="65" spans="2:12" s="10" customFormat="1" ht="19.95" customHeight="1">
      <c r="B65" s="142"/>
      <c r="C65" s="143"/>
      <c r="D65" s="144" t="s">
        <v>110</v>
      </c>
      <c r="E65" s="145"/>
      <c r="F65" s="145"/>
      <c r="G65" s="145"/>
      <c r="H65" s="145"/>
      <c r="I65" s="145"/>
      <c r="J65" s="146">
        <f>J234</f>
        <v>0</v>
      </c>
      <c r="K65" s="143"/>
      <c r="L65" s="147"/>
    </row>
    <row r="66" spans="2:12" s="10" customFormat="1" ht="19.95" customHeight="1">
      <c r="B66" s="142"/>
      <c r="C66" s="143"/>
      <c r="D66" s="144" t="s">
        <v>111</v>
      </c>
      <c r="E66" s="145"/>
      <c r="F66" s="145"/>
      <c r="G66" s="145"/>
      <c r="H66" s="145"/>
      <c r="I66" s="145"/>
      <c r="J66" s="146">
        <f>J268</f>
        <v>0</v>
      </c>
      <c r="K66" s="143"/>
      <c r="L66" s="147"/>
    </row>
    <row r="67" spans="2:12" s="10" customFormat="1" ht="19.95" customHeight="1">
      <c r="B67" s="142"/>
      <c r="C67" s="143"/>
      <c r="D67" s="144" t="s">
        <v>112</v>
      </c>
      <c r="E67" s="145"/>
      <c r="F67" s="145"/>
      <c r="G67" s="145"/>
      <c r="H67" s="145"/>
      <c r="I67" s="145"/>
      <c r="J67" s="146">
        <f>J275</f>
        <v>0</v>
      </c>
      <c r="K67" s="143"/>
      <c r="L67" s="147"/>
    </row>
    <row r="68" spans="2:12" s="10" customFormat="1" ht="19.95" customHeight="1">
      <c r="B68" s="142"/>
      <c r="C68" s="143"/>
      <c r="D68" s="144" t="s">
        <v>113</v>
      </c>
      <c r="E68" s="145"/>
      <c r="F68" s="145"/>
      <c r="G68" s="145"/>
      <c r="H68" s="145"/>
      <c r="I68" s="145"/>
      <c r="J68" s="146">
        <f>J289</f>
        <v>0</v>
      </c>
      <c r="K68" s="143"/>
      <c r="L68" s="147"/>
    </row>
    <row r="69" spans="2:12" s="10" customFormat="1" ht="19.95" customHeight="1">
      <c r="B69" s="142"/>
      <c r="C69" s="143"/>
      <c r="D69" s="144" t="s">
        <v>114</v>
      </c>
      <c r="E69" s="145"/>
      <c r="F69" s="145"/>
      <c r="G69" s="145"/>
      <c r="H69" s="145"/>
      <c r="I69" s="145"/>
      <c r="J69" s="146">
        <f>J426</f>
        <v>0</v>
      </c>
      <c r="K69" s="143"/>
      <c r="L69" s="147"/>
    </row>
    <row r="70" spans="2:12" s="10" customFormat="1" ht="19.95" customHeight="1">
      <c r="B70" s="142"/>
      <c r="C70" s="143"/>
      <c r="D70" s="144" t="s">
        <v>115</v>
      </c>
      <c r="E70" s="145"/>
      <c r="F70" s="145"/>
      <c r="G70" s="145"/>
      <c r="H70" s="145"/>
      <c r="I70" s="145"/>
      <c r="J70" s="146">
        <f>J440</f>
        <v>0</v>
      </c>
      <c r="K70" s="143"/>
      <c r="L70" s="147"/>
    </row>
    <row r="71" spans="2:12" s="10" customFormat="1" ht="19.95" customHeight="1">
      <c r="B71" s="142"/>
      <c r="C71" s="143"/>
      <c r="D71" s="144" t="s">
        <v>116</v>
      </c>
      <c r="E71" s="145"/>
      <c r="F71" s="145"/>
      <c r="G71" s="145"/>
      <c r="H71" s="145"/>
      <c r="I71" s="145"/>
      <c r="J71" s="146">
        <f>J458</f>
        <v>0</v>
      </c>
      <c r="K71" s="143"/>
      <c r="L71" s="147"/>
    </row>
    <row r="72" spans="2:12" s="10" customFormat="1" ht="19.95" customHeight="1">
      <c r="B72" s="142"/>
      <c r="C72" s="143"/>
      <c r="D72" s="144" t="s">
        <v>117</v>
      </c>
      <c r="E72" s="145"/>
      <c r="F72" s="145"/>
      <c r="G72" s="145"/>
      <c r="H72" s="145"/>
      <c r="I72" s="145"/>
      <c r="J72" s="146">
        <f>J474</f>
        <v>0</v>
      </c>
      <c r="K72" s="143"/>
      <c r="L72" s="147"/>
    </row>
    <row r="73" spans="2:12" s="10" customFormat="1" ht="19.95" customHeight="1">
      <c r="B73" s="142"/>
      <c r="C73" s="143"/>
      <c r="D73" s="144" t="s">
        <v>118</v>
      </c>
      <c r="E73" s="145"/>
      <c r="F73" s="145"/>
      <c r="G73" s="145"/>
      <c r="H73" s="145"/>
      <c r="I73" s="145"/>
      <c r="J73" s="146">
        <f>J476</f>
        <v>0</v>
      </c>
      <c r="K73" s="143"/>
      <c r="L73" s="147"/>
    </row>
    <row r="74" spans="2:12" s="10" customFormat="1" ht="19.95" customHeight="1">
      <c r="B74" s="142"/>
      <c r="C74" s="143"/>
      <c r="D74" s="144" t="s">
        <v>119</v>
      </c>
      <c r="E74" s="145"/>
      <c r="F74" s="145"/>
      <c r="G74" s="145"/>
      <c r="H74" s="145"/>
      <c r="I74" s="145"/>
      <c r="J74" s="146">
        <f>J479</f>
        <v>0</v>
      </c>
      <c r="K74" s="143"/>
      <c r="L74" s="147"/>
    </row>
    <row r="75" spans="2:12" s="10" customFormat="1" ht="19.95" customHeight="1">
      <c r="B75" s="142"/>
      <c r="C75" s="143"/>
      <c r="D75" s="144" t="s">
        <v>120</v>
      </c>
      <c r="E75" s="145"/>
      <c r="F75" s="145"/>
      <c r="G75" s="145"/>
      <c r="H75" s="145"/>
      <c r="I75" s="145"/>
      <c r="J75" s="146">
        <f>J493</f>
        <v>0</v>
      </c>
      <c r="K75" s="143"/>
      <c r="L75" s="147"/>
    </row>
    <row r="76" spans="2:12" s="10" customFormat="1" ht="19.95" customHeight="1">
      <c r="B76" s="142"/>
      <c r="C76" s="143"/>
      <c r="D76" s="144" t="s">
        <v>121</v>
      </c>
      <c r="E76" s="145"/>
      <c r="F76" s="145"/>
      <c r="G76" s="145"/>
      <c r="H76" s="145"/>
      <c r="I76" s="145"/>
      <c r="J76" s="146">
        <f>J504</f>
        <v>0</v>
      </c>
      <c r="K76" s="143"/>
      <c r="L76" s="147"/>
    </row>
    <row r="77" spans="2:12" s="10" customFormat="1" ht="19.95" customHeight="1">
      <c r="B77" s="142"/>
      <c r="C77" s="143"/>
      <c r="D77" s="144" t="s">
        <v>122</v>
      </c>
      <c r="E77" s="145"/>
      <c r="F77" s="145"/>
      <c r="G77" s="145"/>
      <c r="H77" s="145"/>
      <c r="I77" s="145"/>
      <c r="J77" s="146">
        <f>J596</f>
        <v>0</v>
      </c>
      <c r="K77" s="143"/>
      <c r="L77" s="147"/>
    </row>
    <row r="78" spans="2:12" s="9" customFormat="1" ht="24.9" customHeight="1">
      <c r="B78" s="136"/>
      <c r="C78" s="137"/>
      <c r="D78" s="138" t="s">
        <v>123</v>
      </c>
      <c r="E78" s="139"/>
      <c r="F78" s="139"/>
      <c r="G78" s="139"/>
      <c r="H78" s="139"/>
      <c r="I78" s="139"/>
      <c r="J78" s="140">
        <f>J598</f>
        <v>0</v>
      </c>
      <c r="K78" s="137"/>
      <c r="L78" s="141"/>
    </row>
    <row r="79" spans="2:12" s="10" customFormat="1" ht="19.95" customHeight="1">
      <c r="B79" s="142"/>
      <c r="C79" s="143"/>
      <c r="D79" s="144" t="s">
        <v>124</v>
      </c>
      <c r="E79" s="145"/>
      <c r="F79" s="145"/>
      <c r="G79" s="145"/>
      <c r="H79" s="145"/>
      <c r="I79" s="145"/>
      <c r="J79" s="146">
        <f>J599</f>
        <v>0</v>
      </c>
      <c r="K79" s="143"/>
      <c r="L79" s="147"/>
    </row>
    <row r="80" spans="2:12" s="10" customFormat="1" ht="19.95" customHeight="1">
      <c r="B80" s="142"/>
      <c r="C80" s="143"/>
      <c r="D80" s="144" t="s">
        <v>125</v>
      </c>
      <c r="E80" s="145"/>
      <c r="F80" s="145"/>
      <c r="G80" s="145"/>
      <c r="H80" s="145"/>
      <c r="I80" s="145"/>
      <c r="J80" s="146">
        <f>J629</f>
        <v>0</v>
      </c>
      <c r="K80" s="143"/>
      <c r="L80" s="147"/>
    </row>
    <row r="81" spans="1:31" s="10" customFormat="1" ht="19.95" customHeight="1">
      <c r="B81" s="142"/>
      <c r="C81" s="143"/>
      <c r="D81" s="144" t="s">
        <v>126</v>
      </c>
      <c r="E81" s="145"/>
      <c r="F81" s="145"/>
      <c r="G81" s="145"/>
      <c r="H81" s="145"/>
      <c r="I81" s="145"/>
      <c r="J81" s="146">
        <f>J641</f>
        <v>0</v>
      </c>
      <c r="K81" s="143"/>
      <c r="L81" s="147"/>
    </row>
    <row r="82" spans="1:31" s="10" customFormat="1" ht="19.95" customHeight="1">
      <c r="B82" s="142"/>
      <c r="C82" s="143"/>
      <c r="D82" s="144" t="s">
        <v>127</v>
      </c>
      <c r="E82" s="145"/>
      <c r="F82" s="145"/>
      <c r="G82" s="145"/>
      <c r="H82" s="145"/>
      <c r="I82" s="145"/>
      <c r="J82" s="146">
        <f>J652</f>
        <v>0</v>
      </c>
      <c r="K82" s="143"/>
      <c r="L82" s="147"/>
    </row>
    <row r="83" spans="1:31" s="10" customFormat="1" ht="19.95" customHeight="1">
      <c r="B83" s="142"/>
      <c r="C83" s="143"/>
      <c r="D83" s="144" t="s">
        <v>128</v>
      </c>
      <c r="E83" s="145"/>
      <c r="F83" s="145"/>
      <c r="G83" s="145"/>
      <c r="H83" s="145"/>
      <c r="I83" s="145"/>
      <c r="J83" s="146">
        <f>J665</f>
        <v>0</v>
      </c>
      <c r="K83" s="143"/>
      <c r="L83" s="147"/>
    </row>
    <row r="84" spans="1:31" s="10" customFormat="1" ht="19.95" customHeight="1">
      <c r="B84" s="142"/>
      <c r="C84" s="143"/>
      <c r="D84" s="144" t="s">
        <v>129</v>
      </c>
      <c r="E84" s="145"/>
      <c r="F84" s="145"/>
      <c r="G84" s="145"/>
      <c r="H84" s="145"/>
      <c r="I84" s="145"/>
      <c r="J84" s="146">
        <f>J676</f>
        <v>0</v>
      </c>
      <c r="K84" s="143"/>
      <c r="L84" s="147"/>
    </row>
    <row r="85" spans="1:31" s="10" customFormat="1" ht="19.95" customHeight="1">
      <c r="B85" s="142"/>
      <c r="C85" s="143"/>
      <c r="D85" s="144" t="s">
        <v>130</v>
      </c>
      <c r="E85" s="145"/>
      <c r="F85" s="145"/>
      <c r="G85" s="145"/>
      <c r="H85" s="145"/>
      <c r="I85" s="145"/>
      <c r="J85" s="146">
        <f>J701</f>
        <v>0</v>
      </c>
      <c r="K85" s="143"/>
      <c r="L85" s="147"/>
    </row>
    <row r="86" spans="1:31" s="10" customFormat="1" ht="19.95" customHeight="1">
      <c r="B86" s="142"/>
      <c r="C86" s="143"/>
      <c r="D86" s="144" t="s">
        <v>131</v>
      </c>
      <c r="E86" s="145"/>
      <c r="F86" s="145"/>
      <c r="G86" s="145"/>
      <c r="H86" s="145"/>
      <c r="I86" s="145"/>
      <c r="J86" s="146">
        <f>J708</f>
        <v>0</v>
      </c>
      <c r="K86" s="143"/>
      <c r="L86" s="147"/>
    </row>
    <row r="87" spans="1:31" s="10" customFormat="1" ht="19.95" customHeight="1">
      <c r="B87" s="142"/>
      <c r="C87" s="143"/>
      <c r="D87" s="144" t="s">
        <v>132</v>
      </c>
      <c r="E87" s="145"/>
      <c r="F87" s="145"/>
      <c r="G87" s="145"/>
      <c r="H87" s="145"/>
      <c r="I87" s="145"/>
      <c r="J87" s="146">
        <f>J753</f>
        <v>0</v>
      </c>
      <c r="K87" s="143"/>
      <c r="L87" s="147"/>
    </row>
    <row r="88" spans="1:31" s="10" customFormat="1" ht="19.95" customHeight="1">
      <c r="B88" s="142"/>
      <c r="C88" s="143"/>
      <c r="D88" s="144" t="s">
        <v>133</v>
      </c>
      <c r="E88" s="145"/>
      <c r="F88" s="145"/>
      <c r="G88" s="145"/>
      <c r="H88" s="145"/>
      <c r="I88" s="145"/>
      <c r="J88" s="146">
        <f>J766</f>
        <v>0</v>
      </c>
      <c r="K88" s="143"/>
      <c r="L88" s="147"/>
    </row>
    <row r="89" spans="1:31" s="10" customFormat="1" ht="19.95" customHeight="1">
      <c r="B89" s="142"/>
      <c r="C89" s="143"/>
      <c r="D89" s="144" t="s">
        <v>134</v>
      </c>
      <c r="E89" s="145"/>
      <c r="F89" s="145"/>
      <c r="G89" s="145"/>
      <c r="H89" s="145"/>
      <c r="I89" s="145"/>
      <c r="J89" s="146">
        <f>J782</f>
        <v>0</v>
      </c>
      <c r="K89" s="143"/>
      <c r="L89" s="147"/>
    </row>
    <row r="90" spans="1:31" s="10" customFormat="1" ht="19.95" customHeight="1">
      <c r="B90" s="142"/>
      <c r="C90" s="143"/>
      <c r="D90" s="144" t="s">
        <v>135</v>
      </c>
      <c r="E90" s="145"/>
      <c r="F90" s="145"/>
      <c r="G90" s="145"/>
      <c r="H90" s="145"/>
      <c r="I90" s="145"/>
      <c r="J90" s="146">
        <f>J788</f>
        <v>0</v>
      </c>
      <c r="K90" s="143"/>
      <c r="L90" s="147"/>
    </row>
    <row r="91" spans="1:31" s="10" customFormat="1" ht="19.95" customHeight="1">
      <c r="B91" s="142"/>
      <c r="C91" s="143"/>
      <c r="D91" s="144" t="s">
        <v>136</v>
      </c>
      <c r="E91" s="145"/>
      <c r="F91" s="145"/>
      <c r="G91" s="145"/>
      <c r="H91" s="145"/>
      <c r="I91" s="145"/>
      <c r="J91" s="146">
        <f>J846</f>
        <v>0</v>
      </c>
      <c r="K91" s="143"/>
      <c r="L91" s="147"/>
    </row>
    <row r="92" spans="1:31" s="10" customFormat="1" ht="19.95" customHeight="1">
      <c r="B92" s="142"/>
      <c r="C92" s="143"/>
      <c r="D92" s="144" t="s">
        <v>137</v>
      </c>
      <c r="E92" s="145"/>
      <c r="F92" s="145"/>
      <c r="G92" s="145"/>
      <c r="H92" s="145"/>
      <c r="I92" s="145"/>
      <c r="J92" s="146">
        <f>J872</f>
        <v>0</v>
      </c>
      <c r="K92" s="143"/>
      <c r="L92" s="147"/>
    </row>
    <row r="93" spans="1:31" s="2" customFormat="1" ht="21.7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08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" customHeight="1">
      <c r="A94" s="36"/>
      <c r="B94" s="49"/>
      <c r="C94" s="50"/>
      <c r="D94" s="50"/>
      <c r="E94" s="50"/>
      <c r="F94" s="50"/>
      <c r="G94" s="50"/>
      <c r="H94" s="50"/>
      <c r="I94" s="50"/>
      <c r="J94" s="50"/>
      <c r="K94" s="50"/>
      <c r="L94" s="108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8" spans="1:63" s="2" customFormat="1" ht="6.9" customHeight="1">
      <c r="A98" s="36"/>
      <c r="B98" s="51"/>
      <c r="C98" s="52"/>
      <c r="D98" s="52"/>
      <c r="E98" s="52"/>
      <c r="F98" s="52"/>
      <c r="G98" s="52"/>
      <c r="H98" s="52"/>
      <c r="I98" s="52"/>
      <c r="J98" s="52"/>
      <c r="K98" s="52"/>
      <c r="L98" s="108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3" s="2" customFormat="1" ht="24.9" customHeight="1">
      <c r="A99" s="36"/>
      <c r="B99" s="37"/>
      <c r="C99" s="25" t="s">
        <v>138</v>
      </c>
      <c r="D99" s="38"/>
      <c r="E99" s="38"/>
      <c r="F99" s="38"/>
      <c r="G99" s="38"/>
      <c r="H99" s="38"/>
      <c r="I99" s="38"/>
      <c r="J99" s="38"/>
      <c r="K99" s="38"/>
      <c r="L99" s="108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3" s="2" customFormat="1" ht="6.9" customHeight="1">
      <c r="A100" s="36"/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108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3" s="2" customFormat="1" ht="12" customHeight="1">
      <c r="A101" s="36"/>
      <c r="B101" s="37"/>
      <c r="C101" s="31" t="s">
        <v>16</v>
      </c>
      <c r="D101" s="38"/>
      <c r="E101" s="38"/>
      <c r="F101" s="38"/>
      <c r="G101" s="38"/>
      <c r="H101" s="38"/>
      <c r="I101" s="38"/>
      <c r="J101" s="38"/>
      <c r="K101" s="38"/>
      <c r="L101" s="108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63" s="2" customFormat="1" ht="16.5" customHeight="1">
      <c r="A102" s="36"/>
      <c r="B102" s="37"/>
      <c r="C102" s="38"/>
      <c r="D102" s="38"/>
      <c r="E102" s="390" t="str">
        <f>E7</f>
        <v>Správní budova VD Plumlov-rekonstrukce zázemí pro dělníky</v>
      </c>
      <c r="F102" s="391"/>
      <c r="G102" s="391"/>
      <c r="H102" s="391"/>
      <c r="I102" s="38"/>
      <c r="J102" s="38"/>
      <c r="K102" s="38"/>
      <c r="L102" s="108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63" s="2" customFormat="1" ht="12" customHeight="1">
      <c r="A103" s="36"/>
      <c r="B103" s="37"/>
      <c r="C103" s="31" t="s">
        <v>99</v>
      </c>
      <c r="D103" s="38"/>
      <c r="E103" s="38"/>
      <c r="F103" s="38"/>
      <c r="G103" s="38"/>
      <c r="H103" s="38"/>
      <c r="I103" s="38"/>
      <c r="J103" s="38"/>
      <c r="K103" s="38"/>
      <c r="L103" s="108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pans="1:63" s="2" customFormat="1" ht="16.5" customHeight="1">
      <c r="A104" s="36"/>
      <c r="B104" s="37"/>
      <c r="C104" s="38"/>
      <c r="D104" s="38"/>
      <c r="E104" s="343" t="str">
        <f>E9</f>
        <v>01 - Stavební část- rekonstrukce</v>
      </c>
      <c r="F104" s="392"/>
      <c r="G104" s="392"/>
      <c r="H104" s="392"/>
      <c r="I104" s="38"/>
      <c r="J104" s="38"/>
      <c r="K104" s="38"/>
      <c r="L104" s="108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pans="1:63" s="2" customFormat="1" ht="6.9" customHeight="1">
      <c r="A105" s="36"/>
      <c r="B105" s="37"/>
      <c r="C105" s="38"/>
      <c r="D105" s="38"/>
      <c r="E105" s="38"/>
      <c r="F105" s="38"/>
      <c r="G105" s="38"/>
      <c r="H105" s="38"/>
      <c r="I105" s="38"/>
      <c r="J105" s="38"/>
      <c r="K105" s="38"/>
      <c r="L105" s="108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pans="1:63" s="2" customFormat="1" ht="12" customHeight="1">
      <c r="A106" s="36"/>
      <c r="B106" s="37"/>
      <c r="C106" s="31" t="s">
        <v>21</v>
      </c>
      <c r="D106" s="38"/>
      <c r="E106" s="38"/>
      <c r="F106" s="29" t="str">
        <f>F12</f>
        <v>Plumlov</v>
      </c>
      <c r="G106" s="38"/>
      <c r="H106" s="38"/>
      <c r="I106" s="31" t="s">
        <v>23</v>
      </c>
      <c r="J106" s="61" t="str">
        <f>IF(J12="","",J12)</f>
        <v>20. 12. 2017</v>
      </c>
      <c r="K106" s="38"/>
      <c r="L106" s="108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pans="1:63" s="2" customFormat="1" ht="6.9" customHeight="1">
      <c r="A107" s="36"/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108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pans="1:63" s="2" customFormat="1" ht="25.65" customHeight="1">
      <c r="A108" s="36"/>
      <c r="B108" s="37"/>
      <c r="C108" s="31" t="s">
        <v>25</v>
      </c>
      <c r="D108" s="38"/>
      <c r="E108" s="38"/>
      <c r="F108" s="29" t="str">
        <f>E15</f>
        <v>Povodí Moravy s.p. Dřevařská 932/11,Brno</v>
      </c>
      <c r="G108" s="38"/>
      <c r="H108" s="38"/>
      <c r="I108" s="31" t="s">
        <v>31</v>
      </c>
      <c r="J108" s="34" t="str">
        <f>E21</f>
        <v>ing.arch.Lukáš Doubrava</v>
      </c>
      <c r="K108" s="38"/>
      <c r="L108" s="108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pans="1:63" s="2" customFormat="1" ht="15.15" customHeight="1">
      <c r="A109" s="36"/>
      <c r="B109" s="37"/>
      <c r="C109" s="31" t="s">
        <v>29</v>
      </c>
      <c r="D109" s="38"/>
      <c r="E109" s="38"/>
      <c r="F109" s="29" t="str">
        <f>IF(E18="","",E18)</f>
        <v>Vyplň údaj</v>
      </c>
      <c r="G109" s="38"/>
      <c r="H109" s="38"/>
      <c r="I109" s="31" t="s">
        <v>34</v>
      </c>
      <c r="J109" s="34" t="str">
        <f>E24</f>
        <v xml:space="preserve"> </v>
      </c>
      <c r="K109" s="38"/>
      <c r="L109" s="108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pans="1:63" s="2" customFormat="1" ht="10.35" customHeight="1">
      <c r="A110" s="36"/>
      <c r="B110" s="37"/>
      <c r="C110" s="38"/>
      <c r="D110" s="38"/>
      <c r="E110" s="38"/>
      <c r="F110" s="38"/>
      <c r="G110" s="38"/>
      <c r="H110" s="38"/>
      <c r="I110" s="38"/>
      <c r="J110" s="38"/>
      <c r="K110" s="38"/>
      <c r="L110" s="108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pans="1:63" s="11" customFormat="1" ht="29.25" customHeight="1">
      <c r="A111" s="148"/>
      <c r="B111" s="149"/>
      <c r="C111" s="150" t="s">
        <v>139</v>
      </c>
      <c r="D111" s="151" t="s">
        <v>56</v>
      </c>
      <c r="E111" s="151" t="s">
        <v>52</v>
      </c>
      <c r="F111" s="151" t="s">
        <v>53</v>
      </c>
      <c r="G111" s="151" t="s">
        <v>140</v>
      </c>
      <c r="H111" s="151" t="s">
        <v>141</v>
      </c>
      <c r="I111" s="151" t="s">
        <v>142</v>
      </c>
      <c r="J111" s="152" t="s">
        <v>103</v>
      </c>
      <c r="K111" s="153" t="s">
        <v>143</v>
      </c>
      <c r="L111" s="154"/>
      <c r="M111" s="70" t="s">
        <v>19</v>
      </c>
      <c r="N111" s="71" t="s">
        <v>41</v>
      </c>
      <c r="O111" s="71" t="s">
        <v>144</v>
      </c>
      <c r="P111" s="71" t="s">
        <v>145</v>
      </c>
      <c r="Q111" s="71" t="s">
        <v>146</v>
      </c>
      <c r="R111" s="71" t="s">
        <v>147</v>
      </c>
      <c r="S111" s="71" t="s">
        <v>148</v>
      </c>
      <c r="T111" s="72" t="s">
        <v>149</v>
      </c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</row>
    <row r="112" spans="1:63" s="2" customFormat="1" ht="22.8" customHeight="1">
      <c r="A112" s="36"/>
      <c r="B112" s="37"/>
      <c r="C112" s="77" t="s">
        <v>150</v>
      </c>
      <c r="D112" s="38"/>
      <c r="E112" s="38"/>
      <c r="F112" s="38"/>
      <c r="G112" s="38"/>
      <c r="H112" s="38"/>
      <c r="I112" s="38"/>
      <c r="J112" s="155">
        <f>BK112</f>
        <v>0</v>
      </c>
      <c r="K112" s="38"/>
      <c r="L112" s="41"/>
      <c r="M112" s="73"/>
      <c r="N112" s="156"/>
      <c r="O112" s="74"/>
      <c r="P112" s="157">
        <f>P113+P598</f>
        <v>0</v>
      </c>
      <c r="Q112" s="74"/>
      <c r="R112" s="157">
        <f>R113+R598</f>
        <v>60.101823629999998</v>
      </c>
      <c r="S112" s="74"/>
      <c r="T112" s="158">
        <f>T113+T598</f>
        <v>34.238088119999993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70</v>
      </c>
      <c r="AU112" s="19" t="s">
        <v>104</v>
      </c>
      <c r="BK112" s="159">
        <f>BK113+BK598</f>
        <v>0</v>
      </c>
    </row>
    <row r="113" spans="1:65" s="12" customFormat="1" ht="25.95" customHeight="1">
      <c r="B113" s="160"/>
      <c r="C113" s="161"/>
      <c r="D113" s="162" t="s">
        <v>70</v>
      </c>
      <c r="E113" s="163" t="s">
        <v>151</v>
      </c>
      <c r="F113" s="163" t="s">
        <v>152</v>
      </c>
      <c r="G113" s="161"/>
      <c r="H113" s="161"/>
      <c r="I113" s="164"/>
      <c r="J113" s="165">
        <f>BK113</f>
        <v>0</v>
      </c>
      <c r="K113" s="161"/>
      <c r="L113" s="166"/>
      <c r="M113" s="167"/>
      <c r="N113" s="168"/>
      <c r="O113" s="168"/>
      <c r="P113" s="169">
        <f>P114+P136+P152+P157+P234+P268+P275+P289+P426+P440+P458+P474+P476+P479+P493+P504+P596</f>
        <v>0</v>
      </c>
      <c r="Q113" s="168"/>
      <c r="R113" s="169">
        <f>R114+R136+R152+R157+R234+R268+R275+R289+R426+R440+R458+R474+R476+R479+R493+R504+R596</f>
        <v>47.791309949999999</v>
      </c>
      <c r="S113" s="168"/>
      <c r="T113" s="170">
        <f>T114+T136+T152+T157+T234+T268+T275+T289+T426+T440+T458+T474+T476+T479+T493+T504+T596</f>
        <v>33.889106549999994</v>
      </c>
      <c r="AR113" s="171" t="s">
        <v>79</v>
      </c>
      <c r="AT113" s="172" t="s">
        <v>70</v>
      </c>
      <c r="AU113" s="172" t="s">
        <v>71</v>
      </c>
      <c r="AY113" s="171" t="s">
        <v>153</v>
      </c>
      <c r="BK113" s="173">
        <f>BK114+BK136+BK152+BK157+BK234+BK268+BK275+BK289+BK426+BK440+BK458+BK474+BK476+BK479+BK493+BK504+BK596</f>
        <v>0</v>
      </c>
    </row>
    <row r="114" spans="1:65" s="12" customFormat="1" ht="22.8" customHeight="1">
      <c r="B114" s="160"/>
      <c r="C114" s="161"/>
      <c r="D114" s="162" t="s">
        <v>70</v>
      </c>
      <c r="E114" s="174" t="s">
        <v>79</v>
      </c>
      <c r="F114" s="174" t="s">
        <v>154</v>
      </c>
      <c r="G114" s="161"/>
      <c r="H114" s="161"/>
      <c r="I114" s="164"/>
      <c r="J114" s="175">
        <f>BK114</f>
        <v>0</v>
      </c>
      <c r="K114" s="161"/>
      <c r="L114" s="166"/>
      <c r="M114" s="167"/>
      <c r="N114" s="168"/>
      <c r="O114" s="168"/>
      <c r="P114" s="169">
        <f>SUM(P115:P135)</f>
        <v>0</v>
      </c>
      <c r="Q114" s="168"/>
      <c r="R114" s="169">
        <f>SUM(R115:R135)</f>
        <v>0</v>
      </c>
      <c r="S114" s="168"/>
      <c r="T114" s="170">
        <f>SUM(T115:T135)</f>
        <v>0</v>
      </c>
      <c r="AR114" s="171" t="s">
        <v>79</v>
      </c>
      <c r="AT114" s="172" t="s">
        <v>70</v>
      </c>
      <c r="AU114" s="172" t="s">
        <v>79</v>
      </c>
      <c r="AY114" s="171" t="s">
        <v>153</v>
      </c>
      <c r="BK114" s="173">
        <f>SUM(BK115:BK135)</f>
        <v>0</v>
      </c>
    </row>
    <row r="115" spans="1:65" s="2" customFormat="1" ht="16.5" customHeight="1">
      <c r="A115" s="36"/>
      <c r="B115" s="37"/>
      <c r="C115" s="176" t="s">
        <v>79</v>
      </c>
      <c r="D115" s="176" t="s">
        <v>155</v>
      </c>
      <c r="E115" s="177" t="s">
        <v>156</v>
      </c>
      <c r="F115" s="178" t="s">
        <v>157</v>
      </c>
      <c r="G115" s="179" t="s">
        <v>158</v>
      </c>
      <c r="H115" s="180">
        <v>11.529</v>
      </c>
      <c r="I115" s="181"/>
      <c r="J115" s="182">
        <f>ROUND(I115*H115,2)</f>
        <v>0</v>
      </c>
      <c r="K115" s="183"/>
      <c r="L115" s="41"/>
      <c r="M115" s="184" t="s">
        <v>19</v>
      </c>
      <c r="N115" s="185" t="s">
        <v>42</v>
      </c>
      <c r="O115" s="66"/>
      <c r="P115" s="186">
        <f>O115*H115</f>
        <v>0</v>
      </c>
      <c r="Q115" s="186">
        <v>0</v>
      </c>
      <c r="R115" s="186">
        <f>Q115*H115</f>
        <v>0</v>
      </c>
      <c r="S115" s="186">
        <v>0</v>
      </c>
      <c r="T115" s="187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8" t="s">
        <v>159</v>
      </c>
      <c r="AT115" s="188" t="s">
        <v>155</v>
      </c>
      <c r="AU115" s="188" t="s">
        <v>81</v>
      </c>
      <c r="AY115" s="19" t="s">
        <v>153</v>
      </c>
      <c r="BE115" s="189">
        <f>IF(N115="základní",J115,0)</f>
        <v>0</v>
      </c>
      <c r="BF115" s="189">
        <f>IF(N115="snížená",J115,0)</f>
        <v>0</v>
      </c>
      <c r="BG115" s="189">
        <f>IF(N115="zákl. přenesená",J115,0)</f>
        <v>0</v>
      </c>
      <c r="BH115" s="189">
        <f>IF(N115="sníž. přenesená",J115,0)</f>
        <v>0</v>
      </c>
      <c r="BI115" s="189">
        <f>IF(N115="nulová",J115,0)</f>
        <v>0</v>
      </c>
      <c r="BJ115" s="19" t="s">
        <v>79</v>
      </c>
      <c r="BK115" s="189">
        <f>ROUND(I115*H115,2)</f>
        <v>0</v>
      </c>
      <c r="BL115" s="19" t="s">
        <v>159</v>
      </c>
      <c r="BM115" s="188" t="s">
        <v>160</v>
      </c>
    </row>
    <row r="116" spans="1:65" s="2" customFormat="1" ht="10.199999999999999">
      <c r="A116" s="36"/>
      <c r="B116" s="37"/>
      <c r="C116" s="38"/>
      <c r="D116" s="190" t="s">
        <v>161</v>
      </c>
      <c r="E116" s="38"/>
      <c r="F116" s="191" t="s">
        <v>162</v>
      </c>
      <c r="G116" s="38"/>
      <c r="H116" s="38"/>
      <c r="I116" s="192"/>
      <c r="J116" s="38"/>
      <c r="K116" s="38"/>
      <c r="L116" s="41"/>
      <c r="M116" s="193"/>
      <c r="N116" s="194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161</v>
      </c>
      <c r="AU116" s="19" t="s">
        <v>81</v>
      </c>
    </row>
    <row r="117" spans="1:65" s="13" customFormat="1" ht="10.199999999999999">
      <c r="B117" s="195"/>
      <c r="C117" s="196"/>
      <c r="D117" s="197" t="s">
        <v>163</v>
      </c>
      <c r="E117" s="198" t="s">
        <v>19</v>
      </c>
      <c r="F117" s="199" t="s">
        <v>164</v>
      </c>
      <c r="G117" s="196"/>
      <c r="H117" s="200">
        <v>1.72</v>
      </c>
      <c r="I117" s="201"/>
      <c r="J117" s="196"/>
      <c r="K117" s="196"/>
      <c r="L117" s="202"/>
      <c r="M117" s="203"/>
      <c r="N117" s="204"/>
      <c r="O117" s="204"/>
      <c r="P117" s="204"/>
      <c r="Q117" s="204"/>
      <c r="R117" s="204"/>
      <c r="S117" s="204"/>
      <c r="T117" s="205"/>
      <c r="AT117" s="206" t="s">
        <v>163</v>
      </c>
      <c r="AU117" s="206" t="s">
        <v>81</v>
      </c>
      <c r="AV117" s="13" t="s">
        <v>81</v>
      </c>
      <c r="AW117" s="13" t="s">
        <v>33</v>
      </c>
      <c r="AX117" s="13" t="s">
        <v>71</v>
      </c>
      <c r="AY117" s="206" t="s">
        <v>153</v>
      </c>
    </row>
    <row r="118" spans="1:65" s="13" customFormat="1" ht="10.199999999999999">
      <c r="B118" s="195"/>
      <c r="C118" s="196"/>
      <c r="D118" s="197" t="s">
        <v>163</v>
      </c>
      <c r="E118" s="198" t="s">
        <v>19</v>
      </c>
      <c r="F118" s="199" t="s">
        <v>165</v>
      </c>
      <c r="G118" s="196"/>
      <c r="H118" s="200">
        <v>4.8879999999999999</v>
      </c>
      <c r="I118" s="201"/>
      <c r="J118" s="196"/>
      <c r="K118" s="196"/>
      <c r="L118" s="202"/>
      <c r="M118" s="203"/>
      <c r="N118" s="204"/>
      <c r="O118" s="204"/>
      <c r="P118" s="204"/>
      <c r="Q118" s="204"/>
      <c r="R118" s="204"/>
      <c r="S118" s="204"/>
      <c r="T118" s="205"/>
      <c r="AT118" s="206" t="s">
        <v>163</v>
      </c>
      <c r="AU118" s="206" t="s">
        <v>81</v>
      </c>
      <c r="AV118" s="13" t="s">
        <v>81</v>
      </c>
      <c r="AW118" s="13" t="s">
        <v>33</v>
      </c>
      <c r="AX118" s="13" t="s">
        <v>71</v>
      </c>
      <c r="AY118" s="206" t="s">
        <v>153</v>
      </c>
    </row>
    <row r="119" spans="1:65" s="13" customFormat="1" ht="10.199999999999999">
      <c r="B119" s="195"/>
      <c r="C119" s="196"/>
      <c r="D119" s="197" t="s">
        <v>163</v>
      </c>
      <c r="E119" s="198" t="s">
        <v>19</v>
      </c>
      <c r="F119" s="199" t="s">
        <v>166</v>
      </c>
      <c r="G119" s="196"/>
      <c r="H119" s="200">
        <v>1.216</v>
      </c>
      <c r="I119" s="201"/>
      <c r="J119" s="196"/>
      <c r="K119" s="196"/>
      <c r="L119" s="202"/>
      <c r="M119" s="203"/>
      <c r="N119" s="204"/>
      <c r="O119" s="204"/>
      <c r="P119" s="204"/>
      <c r="Q119" s="204"/>
      <c r="R119" s="204"/>
      <c r="S119" s="204"/>
      <c r="T119" s="205"/>
      <c r="AT119" s="206" t="s">
        <v>163</v>
      </c>
      <c r="AU119" s="206" t="s">
        <v>81</v>
      </c>
      <c r="AV119" s="13" t="s">
        <v>81</v>
      </c>
      <c r="AW119" s="13" t="s">
        <v>33</v>
      </c>
      <c r="AX119" s="13" t="s">
        <v>71</v>
      </c>
      <c r="AY119" s="206" t="s">
        <v>153</v>
      </c>
    </row>
    <row r="120" spans="1:65" s="13" customFormat="1" ht="10.199999999999999">
      <c r="B120" s="195"/>
      <c r="C120" s="196"/>
      <c r="D120" s="197" t="s">
        <v>163</v>
      </c>
      <c r="E120" s="198" t="s">
        <v>19</v>
      </c>
      <c r="F120" s="199" t="s">
        <v>167</v>
      </c>
      <c r="G120" s="196"/>
      <c r="H120" s="200">
        <v>3.7050000000000001</v>
      </c>
      <c r="I120" s="201"/>
      <c r="J120" s="196"/>
      <c r="K120" s="196"/>
      <c r="L120" s="202"/>
      <c r="M120" s="203"/>
      <c r="N120" s="204"/>
      <c r="O120" s="204"/>
      <c r="P120" s="204"/>
      <c r="Q120" s="204"/>
      <c r="R120" s="204"/>
      <c r="S120" s="204"/>
      <c r="T120" s="205"/>
      <c r="AT120" s="206" t="s">
        <v>163</v>
      </c>
      <c r="AU120" s="206" t="s">
        <v>81</v>
      </c>
      <c r="AV120" s="13" t="s">
        <v>81</v>
      </c>
      <c r="AW120" s="13" t="s">
        <v>33</v>
      </c>
      <c r="AX120" s="13" t="s">
        <v>71</v>
      </c>
      <c r="AY120" s="206" t="s">
        <v>153</v>
      </c>
    </row>
    <row r="121" spans="1:65" s="14" customFormat="1" ht="10.199999999999999">
      <c r="B121" s="207"/>
      <c r="C121" s="208"/>
      <c r="D121" s="197" t="s">
        <v>163</v>
      </c>
      <c r="E121" s="209" t="s">
        <v>19</v>
      </c>
      <c r="F121" s="210" t="s">
        <v>168</v>
      </c>
      <c r="G121" s="208"/>
      <c r="H121" s="211">
        <v>11.529</v>
      </c>
      <c r="I121" s="212"/>
      <c r="J121" s="208"/>
      <c r="K121" s="208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163</v>
      </c>
      <c r="AU121" s="217" t="s">
        <v>81</v>
      </c>
      <c r="AV121" s="14" t="s">
        <v>159</v>
      </c>
      <c r="AW121" s="14" t="s">
        <v>33</v>
      </c>
      <c r="AX121" s="14" t="s">
        <v>79</v>
      </c>
      <c r="AY121" s="217" t="s">
        <v>153</v>
      </c>
    </row>
    <row r="122" spans="1:65" s="2" customFormat="1" ht="33" customHeight="1">
      <c r="A122" s="36"/>
      <c r="B122" s="37"/>
      <c r="C122" s="176" t="s">
        <v>81</v>
      </c>
      <c r="D122" s="176" t="s">
        <v>155</v>
      </c>
      <c r="E122" s="177" t="s">
        <v>169</v>
      </c>
      <c r="F122" s="178" t="s">
        <v>170</v>
      </c>
      <c r="G122" s="179" t="s">
        <v>158</v>
      </c>
      <c r="H122" s="180">
        <v>11.529</v>
      </c>
      <c r="I122" s="181"/>
      <c r="J122" s="182">
        <f>ROUND(I122*H122,2)</f>
        <v>0</v>
      </c>
      <c r="K122" s="183"/>
      <c r="L122" s="41"/>
      <c r="M122" s="184" t="s">
        <v>19</v>
      </c>
      <c r="N122" s="185" t="s">
        <v>42</v>
      </c>
      <c r="O122" s="66"/>
      <c r="P122" s="186">
        <f>O122*H122</f>
        <v>0</v>
      </c>
      <c r="Q122" s="186">
        <v>0</v>
      </c>
      <c r="R122" s="186">
        <f>Q122*H122</f>
        <v>0</v>
      </c>
      <c r="S122" s="186">
        <v>0</v>
      </c>
      <c r="T122" s="187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8" t="s">
        <v>159</v>
      </c>
      <c r="AT122" s="188" t="s">
        <v>155</v>
      </c>
      <c r="AU122" s="188" t="s">
        <v>81</v>
      </c>
      <c r="AY122" s="19" t="s">
        <v>153</v>
      </c>
      <c r="BE122" s="189">
        <f>IF(N122="základní",J122,0)</f>
        <v>0</v>
      </c>
      <c r="BF122" s="189">
        <f>IF(N122="snížená",J122,0)</f>
        <v>0</v>
      </c>
      <c r="BG122" s="189">
        <f>IF(N122="zákl. přenesená",J122,0)</f>
        <v>0</v>
      </c>
      <c r="BH122" s="189">
        <f>IF(N122="sníž. přenesená",J122,0)</f>
        <v>0</v>
      </c>
      <c r="BI122" s="189">
        <f>IF(N122="nulová",J122,0)</f>
        <v>0</v>
      </c>
      <c r="BJ122" s="19" t="s">
        <v>79</v>
      </c>
      <c r="BK122" s="189">
        <f>ROUND(I122*H122,2)</f>
        <v>0</v>
      </c>
      <c r="BL122" s="19" t="s">
        <v>159</v>
      </c>
      <c r="BM122" s="188" t="s">
        <v>171</v>
      </c>
    </row>
    <row r="123" spans="1:65" s="2" customFormat="1" ht="10.199999999999999">
      <c r="A123" s="36"/>
      <c r="B123" s="37"/>
      <c r="C123" s="38"/>
      <c r="D123" s="190" t="s">
        <v>161</v>
      </c>
      <c r="E123" s="38"/>
      <c r="F123" s="191" t="s">
        <v>172</v>
      </c>
      <c r="G123" s="38"/>
      <c r="H123" s="38"/>
      <c r="I123" s="192"/>
      <c r="J123" s="38"/>
      <c r="K123" s="38"/>
      <c r="L123" s="41"/>
      <c r="M123" s="193"/>
      <c r="N123" s="194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161</v>
      </c>
      <c r="AU123" s="19" t="s">
        <v>81</v>
      </c>
    </row>
    <row r="124" spans="1:65" s="2" customFormat="1" ht="33" customHeight="1">
      <c r="A124" s="36"/>
      <c r="B124" s="37"/>
      <c r="C124" s="176" t="s">
        <v>173</v>
      </c>
      <c r="D124" s="176" t="s">
        <v>155</v>
      </c>
      <c r="E124" s="177" t="s">
        <v>174</v>
      </c>
      <c r="F124" s="178" t="s">
        <v>175</v>
      </c>
      <c r="G124" s="179" t="s">
        <v>158</v>
      </c>
      <c r="H124" s="180">
        <v>11.529</v>
      </c>
      <c r="I124" s="181"/>
      <c r="J124" s="182">
        <f>ROUND(I124*H124,2)</f>
        <v>0</v>
      </c>
      <c r="K124" s="183"/>
      <c r="L124" s="41"/>
      <c r="M124" s="184" t="s">
        <v>19</v>
      </c>
      <c r="N124" s="185" t="s">
        <v>42</v>
      </c>
      <c r="O124" s="66"/>
      <c r="P124" s="186">
        <f>O124*H124</f>
        <v>0</v>
      </c>
      <c r="Q124" s="186">
        <v>0</v>
      </c>
      <c r="R124" s="186">
        <f>Q124*H124</f>
        <v>0</v>
      </c>
      <c r="S124" s="186">
        <v>0</v>
      </c>
      <c r="T124" s="187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8" t="s">
        <v>159</v>
      </c>
      <c r="AT124" s="188" t="s">
        <v>155</v>
      </c>
      <c r="AU124" s="188" t="s">
        <v>81</v>
      </c>
      <c r="AY124" s="19" t="s">
        <v>153</v>
      </c>
      <c r="BE124" s="189">
        <f>IF(N124="základní",J124,0)</f>
        <v>0</v>
      </c>
      <c r="BF124" s="189">
        <f>IF(N124="snížená",J124,0)</f>
        <v>0</v>
      </c>
      <c r="BG124" s="189">
        <f>IF(N124="zákl. přenesená",J124,0)</f>
        <v>0</v>
      </c>
      <c r="BH124" s="189">
        <f>IF(N124="sníž. přenesená",J124,0)</f>
        <v>0</v>
      </c>
      <c r="BI124" s="189">
        <f>IF(N124="nulová",J124,0)</f>
        <v>0</v>
      </c>
      <c r="BJ124" s="19" t="s">
        <v>79</v>
      </c>
      <c r="BK124" s="189">
        <f>ROUND(I124*H124,2)</f>
        <v>0</v>
      </c>
      <c r="BL124" s="19" t="s">
        <v>159</v>
      </c>
      <c r="BM124" s="188" t="s">
        <v>176</v>
      </c>
    </row>
    <row r="125" spans="1:65" s="2" customFormat="1" ht="10.199999999999999">
      <c r="A125" s="36"/>
      <c r="B125" s="37"/>
      <c r="C125" s="38"/>
      <c r="D125" s="190" t="s">
        <v>161</v>
      </c>
      <c r="E125" s="38"/>
      <c r="F125" s="191" t="s">
        <v>177</v>
      </c>
      <c r="G125" s="38"/>
      <c r="H125" s="38"/>
      <c r="I125" s="192"/>
      <c r="J125" s="38"/>
      <c r="K125" s="38"/>
      <c r="L125" s="41"/>
      <c r="M125" s="193"/>
      <c r="N125" s="194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161</v>
      </c>
      <c r="AU125" s="19" t="s">
        <v>81</v>
      </c>
    </row>
    <row r="126" spans="1:65" s="2" customFormat="1" ht="37.799999999999997" customHeight="1">
      <c r="A126" s="36"/>
      <c r="B126" s="37"/>
      <c r="C126" s="176" t="s">
        <v>159</v>
      </c>
      <c r="D126" s="176" t="s">
        <v>155</v>
      </c>
      <c r="E126" s="177" t="s">
        <v>178</v>
      </c>
      <c r="F126" s="178" t="s">
        <v>179</v>
      </c>
      <c r="G126" s="179" t="s">
        <v>158</v>
      </c>
      <c r="H126" s="180">
        <v>11.529</v>
      </c>
      <c r="I126" s="181"/>
      <c r="J126" s="182">
        <f>ROUND(I126*H126,2)</f>
        <v>0</v>
      </c>
      <c r="K126" s="183"/>
      <c r="L126" s="41"/>
      <c r="M126" s="184" t="s">
        <v>19</v>
      </c>
      <c r="N126" s="185" t="s">
        <v>42</v>
      </c>
      <c r="O126" s="66"/>
      <c r="P126" s="186">
        <f>O126*H126</f>
        <v>0</v>
      </c>
      <c r="Q126" s="186">
        <v>0</v>
      </c>
      <c r="R126" s="186">
        <f>Q126*H126</f>
        <v>0</v>
      </c>
      <c r="S126" s="186">
        <v>0</v>
      </c>
      <c r="T126" s="187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8" t="s">
        <v>159</v>
      </c>
      <c r="AT126" s="188" t="s">
        <v>155</v>
      </c>
      <c r="AU126" s="188" t="s">
        <v>81</v>
      </c>
      <c r="AY126" s="19" t="s">
        <v>153</v>
      </c>
      <c r="BE126" s="189">
        <f>IF(N126="základní",J126,0)</f>
        <v>0</v>
      </c>
      <c r="BF126" s="189">
        <f>IF(N126="snížená",J126,0)</f>
        <v>0</v>
      </c>
      <c r="BG126" s="189">
        <f>IF(N126="zákl. přenesená",J126,0)</f>
        <v>0</v>
      </c>
      <c r="BH126" s="189">
        <f>IF(N126="sníž. přenesená",J126,0)</f>
        <v>0</v>
      </c>
      <c r="BI126" s="189">
        <f>IF(N126="nulová",J126,0)</f>
        <v>0</v>
      </c>
      <c r="BJ126" s="19" t="s">
        <v>79</v>
      </c>
      <c r="BK126" s="189">
        <f>ROUND(I126*H126,2)</f>
        <v>0</v>
      </c>
      <c r="BL126" s="19" t="s">
        <v>159</v>
      </c>
      <c r="BM126" s="188" t="s">
        <v>180</v>
      </c>
    </row>
    <row r="127" spans="1:65" s="2" customFormat="1" ht="10.199999999999999">
      <c r="A127" s="36"/>
      <c r="B127" s="37"/>
      <c r="C127" s="38"/>
      <c r="D127" s="190" t="s">
        <v>161</v>
      </c>
      <c r="E127" s="38"/>
      <c r="F127" s="191" t="s">
        <v>181</v>
      </c>
      <c r="G127" s="38"/>
      <c r="H127" s="38"/>
      <c r="I127" s="192"/>
      <c r="J127" s="38"/>
      <c r="K127" s="38"/>
      <c r="L127" s="41"/>
      <c r="M127" s="193"/>
      <c r="N127" s="194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161</v>
      </c>
      <c r="AU127" s="19" t="s">
        <v>81</v>
      </c>
    </row>
    <row r="128" spans="1:65" s="2" customFormat="1" ht="37.799999999999997" customHeight="1">
      <c r="A128" s="36"/>
      <c r="B128" s="37"/>
      <c r="C128" s="176" t="s">
        <v>182</v>
      </c>
      <c r="D128" s="176" t="s">
        <v>155</v>
      </c>
      <c r="E128" s="177" t="s">
        <v>183</v>
      </c>
      <c r="F128" s="178" t="s">
        <v>184</v>
      </c>
      <c r="G128" s="179" t="s">
        <v>158</v>
      </c>
      <c r="H128" s="180">
        <v>57.645000000000003</v>
      </c>
      <c r="I128" s="181"/>
      <c r="J128" s="182">
        <f>ROUND(I128*H128,2)</f>
        <v>0</v>
      </c>
      <c r="K128" s="183"/>
      <c r="L128" s="41"/>
      <c r="M128" s="184" t="s">
        <v>19</v>
      </c>
      <c r="N128" s="185" t="s">
        <v>42</v>
      </c>
      <c r="O128" s="66"/>
      <c r="P128" s="186">
        <f>O128*H128</f>
        <v>0</v>
      </c>
      <c r="Q128" s="186">
        <v>0</v>
      </c>
      <c r="R128" s="186">
        <f>Q128*H128</f>
        <v>0</v>
      </c>
      <c r="S128" s="186">
        <v>0</v>
      </c>
      <c r="T128" s="187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8" t="s">
        <v>159</v>
      </c>
      <c r="AT128" s="188" t="s">
        <v>155</v>
      </c>
      <c r="AU128" s="188" t="s">
        <v>81</v>
      </c>
      <c r="AY128" s="19" t="s">
        <v>153</v>
      </c>
      <c r="BE128" s="189">
        <f>IF(N128="základní",J128,0)</f>
        <v>0</v>
      </c>
      <c r="BF128" s="189">
        <f>IF(N128="snížená",J128,0)</f>
        <v>0</v>
      </c>
      <c r="BG128" s="189">
        <f>IF(N128="zákl. přenesená",J128,0)</f>
        <v>0</v>
      </c>
      <c r="BH128" s="189">
        <f>IF(N128="sníž. přenesená",J128,0)</f>
        <v>0</v>
      </c>
      <c r="BI128" s="189">
        <f>IF(N128="nulová",J128,0)</f>
        <v>0</v>
      </c>
      <c r="BJ128" s="19" t="s">
        <v>79</v>
      </c>
      <c r="BK128" s="189">
        <f>ROUND(I128*H128,2)</f>
        <v>0</v>
      </c>
      <c r="BL128" s="19" t="s">
        <v>159</v>
      </c>
      <c r="BM128" s="188" t="s">
        <v>185</v>
      </c>
    </row>
    <row r="129" spans="1:65" s="2" customFormat="1" ht="10.199999999999999">
      <c r="A129" s="36"/>
      <c r="B129" s="37"/>
      <c r="C129" s="38"/>
      <c r="D129" s="190" t="s">
        <v>161</v>
      </c>
      <c r="E129" s="38"/>
      <c r="F129" s="191" t="s">
        <v>186</v>
      </c>
      <c r="G129" s="38"/>
      <c r="H129" s="38"/>
      <c r="I129" s="192"/>
      <c r="J129" s="38"/>
      <c r="K129" s="38"/>
      <c r="L129" s="41"/>
      <c r="M129" s="193"/>
      <c r="N129" s="194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161</v>
      </c>
      <c r="AU129" s="19" t="s">
        <v>81</v>
      </c>
    </row>
    <row r="130" spans="1:65" s="13" customFormat="1" ht="10.199999999999999">
      <c r="B130" s="195"/>
      <c r="C130" s="196"/>
      <c r="D130" s="197" t="s">
        <v>163</v>
      </c>
      <c r="E130" s="198" t="s">
        <v>19</v>
      </c>
      <c r="F130" s="199" t="s">
        <v>187</v>
      </c>
      <c r="G130" s="196"/>
      <c r="H130" s="200">
        <v>57.645000000000003</v>
      </c>
      <c r="I130" s="201"/>
      <c r="J130" s="196"/>
      <c r="K130" s="196"/>
      <c r="L130" s="202"/>
      <c r="M130" s="203"/>
      <c r="N130" s="204"/>
      <c r="O130" s="204"/>
      <c r="P130" s="204"/>
      <c r="Q130" s="204"/>
      <c r="R130" s="204"/>
      <c r="S130" s="204"/>
      <c r="T130" s="205"/>
      <c r="AT130" s="206" t="s">
        <v>163</v>
      </c>
      <c r="AU130" s="206" t="s">
        <v>81</v>
      </c>
      <c r="AV130" s="13" t="s">
        <v>81</v>
      </c>
      <c r="AW130" s="13" t="s">
        <v>33</v>
      </c>
      <c r="AX130" s="13" t="s">
        <v>79</v>
      </c>
      <c r="AY130" s="206" t="s">
        <v>153</v>
      </c>
    </row>
    <row r="131" spans="1:65" s="2" customFormat="1" ht="24.15" customHeight="1">
      <c r="A131" s="36"/>
      <c r="B131" s="37"/>
      <c r="C131" s="176" t="s">
        <v>188</v>
      </c>
      <c r="D131" s="176" t="s">
        <v>155</v>
      </c>
      <c r="E131" s="177" t="s">
        <v>189</v>
      </c>
      <c r="F131" s="178" t="s">
        <v>190</v>
      </c>
      <c r="G131" s="179" t="s">
        <v>158</v>
      </c>
      <c r="H131" s="180">
        <v>11.529</v>
      </c>
      <c r="I131" s="181"/>
      <c r="J131" s="182">
        <f>ROUND(I131*H131,2)</f>
        <v>0</v>
      </c>
      <c r="K131" s="183"/>
      <c r="L131" s="41"/>
      <c r="M131" s="184" t="s">
        <v>19</v>
      </c>
      <c r="N131" s="185" t="s">
        <v>42</v>
      </c>
      <c r="O131" s="66"/>
      <c r="P131" s="186">
        <f>O131*H131</f>
        <v>0</v>
      </c>
      <c r="Q131" s="186">
        <v>0</v>
      </c>
      <c r="R131" s="186">
        <f>Q131*H131</f>
        <v>0</v>
      </c>
      <c r="S131" s="186">
        <v>0</v>
      </c>
      <c r="T131" s="187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8" t="s">
        <v>159</v>
      </c>
      <c r="AT131" s="188" t="s">
        <v>155</v>
      </c>
      <c r="AU131" s="188" t="s">
        <v>81</v>
      </c>
      <c r="AY131" s="19" t="s">
        <v>153</v>
      </c>
      <c r="BE131" s="189">
        <f>IF(N131="základní",J131,0)</f>
        <v>0</v>
      </c>
      <c r="BF131" s="189">
        <f>IF(N131="snížená",J131,0)</f>
        <v>0</v>
      </c>
      <c r="BG131" s="189">
        <f>IF(N131="zákl. přenesená",J131,0)</f>
        <v>0</v>
      </c>
      <c r="BH131" s="189">
        <f>IF(N131="sníž. přenesená",J131,0)</f>
        <v>0</v>
      </c>
      <c r="BI131" s="189">
        <f>IF(N131="nulová",J131,0)</f>
        <v>0</v>
      </c>
      <c r="BJ131" s="19" t="s">
        <v>79</v>
      </c>
      <c r="BK131" s="189">
        <f>ROUND(I131*H131,2)</f>
        <v>0</v>
      </c>
      <c r="BL131" s="19" t="s">
        <v>159</v>
      </c>
      <c r="BM131" s="188" t="s">
        <v>191</v>
      </c>
    </row>
    <row r="132" spans="1:65" s="2" customFormat="1" ht="10.199999999999999">
      <c r="A132" s="36"/>
      <c r="B132" s="37"/>
      <c r="C132" s="38"/>
      <c r="D132" s="190" t="s">
        <v>161</v>
      </c>
      <c r="E132" s="38"/>
      <c r="F132" s="191" t="s">
        <v>192</v>
      </c>
      <c r="G132" s="38"/>
      <c r="H132" s="38"/>
      <c r="I132" s="192"/>
      <c r="J132" s="38"/>
      <c r="K132" s="38"/>
      <c r="L132" s="41"/>
      <c r="M132" s="193"/>
      <c r="N132" s="194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161</v>
      </c>
      <c r="AU132" s="19" t="s">
        <v>81</v>
      </c>
    </row>
    <row r="133" spans="1:65" s="2" customFormat="1" ht="24.15" customHeight="1">
      <c r="A133" s="36"/>
      <c r="B133" s="37"/>
      <c r="C133" s="176" t="s">
        <v>193</v>
      </c>
      <c r="D133" s="176" t="s">
        <v>155</v>
      </c>
      <c r="E133" s="177" t="s">
        <v>194</v>
      </c>
      <c r="F133" s="178" t="s">
        <v>195</v>
      </c>
      <c r="G133" s="179" t="s">
        <v>196</v>
      </c>
      <c r="H133" s="180">
        <v>18.446000000000002</v>
      </c>
      <c r="I133" s="181"/>
      <c r="J133" s="182">
        <f>ROUND(I133*H133,2)</f>
        <v>0</v>
      </c>
      <c r="K133" s="183"/>
      <c r="L133" s="41"/>
      <c r="M133" s="184" t="s">
        <v>19</v>
      </c>
      <c r="N133" s="185" t="s">
        <v>42</v>
      </c>
      <c r="O133" s="66"/>
      <c r="P133" s="186">
        <f>O133*H133</f>
        <v>0</v>
      </c>
      <c r="Q133" s="186">
        <v>0</v>
      </c>
      <c r="R133" s="186">
        <f>Q133*H133</f>
        <v>0</v>
      </c>
      <c r="S133" s="186">
        <v>0</v>
      </c>
      <c r="T133" s="187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8" t="s">
        <v>159</v>
      </c>
      <c r="AT133" s="188" t="s">
        <v>155</v>
      </c>
      <c r="AU133" s="188" t="s">
        <v>81</v>
      </c>
      <c r="AY133" s="19" t="s">
        <v>153</v>
      </c>
      <c r="BE133" s="189">
        <f>IF(N133="základní",J133,0)</f>
        <v>0</v>
      </c>
      <c r="BF133" s="189">
        <f>IF(N133="snížená",J133,0)</f>
        <v>0</v>
      </c>
      <c r="BG133" s="189">
        <f>IF(N133="zákl. přenesená",J133,0)</f>
        <v>0</v>
      </c>
      <c r="BH133" s="189">
        <f>IF(N133="sníž. přenesená",J133,0)</f>
        <v>0</v>
      </c>
      <c r="BI133" s="189">
        <f>IF(N133="nulová",J133,0)</f>
        <v>0</v>
      </c>
      <c r="BJ133" s="19" t="s">
        <v>79</v>
      </c>
      <c r="BK133" s="189">
        <f>ROUND(I133*H133,2)</f>
        <v>0</v>
      </c>
      <c r="BL133" s="19" t="s">
        <v>159</v>
      </c>
      <c r="BM133" s="188" t="s">
        <v>197</v>
      </c>
    </row>
    <row r="134" spans="1:65" s="2" customFormat="1" ht="10.199999999999999">
      <c r="A134" s="36"/>
      <c r="B134" s="37"/>
      <c r="C134" s="38"/>
      <c r="D134" s="190" t="s">
        <v>161</v>
      </c>
      <c r="E134" s="38"/>
      <c r="F134" s="191" t="s">
        <v>198</v>
      </c>
      <c r="G134" s="38"/>
      <c r="H134" s="38"/>
      <c r="I134" s="192"/>
      <c r="J134" s="38"/>
      <c r="K134" s="38"/>
      <c r="L134" s="41"/>
      <c r="M134" s="193"/>
      <c r="N134" s="194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161</v>
      </c>
      <c r="AU134" s="19" t="s">
        <v>81</v>
      </c>
    </row>
    <row r="135" spans="1:65" s="13" customFormat="1" ht="10.199999999999999">
      <c r="B135" s="195"/>
      <c r="C135" s="196"/>
      <c r="D135" s="197" t="s">
        <v>163</v>
      </c>
      <c r="E135" s="198" t="s">
        <v>19</v>
      </c>
      <c r="F135" s="199" t="s">
        <v>199</v>
      </c>
      <c r="G135" s="196"/>
      <c r="H135" s="200">
        <v>18.446000000000002</v>
      </c>
      <c r="I135" s="201"/>
      <c r="J135" s="196"/>
      <c r="K135" s="196"/>
      <c r="L135" s="202"/>
      <c r="M135" s="203"/>
      <c r="N135" s="204"/>
      <c r="O135" s="204"/>
      <c r="P135" s="204"/>
      <c r="Q135" s="204"/>
      <c r="R135" s="204"/>
      <c r="S135" s="204"/>
      <c r="T135" s="205"/>
      <c r="AT135" s="206" t="s">
        <v>163</v>
      </c>
      <c r="AU135" s="206" t="s">
        <v>81</v>
      </c>
      <c r="AV135" s="13" t="s">
        <v>81</v>
      </c>
      <c r="AW135" s="13" t="s">
        <v>33</v>
      </c>
      <c r="AX135" s="13" t="s">
        <v>79</v>
      </c>
      <c r="AY135" s="206" t="s">
        <v>153</v>
      </c>
    </row>
    <row r="136" spans="1:65" s="12" customFormat="1" ht="22.8" customHeight="1">
      <c r="B136" s="160"/>
      <c r="C136" s="161"/>
      <c r="D136" s="162" t="s">
        <v>70</v>
      </c>
      <c r="E136" s="174" t="s">
        <v>81</v>
      </c>
      <c r="F136" s="174" t="s">
        <v>200</v>
      </c>
      <c r="G136" s="161"/>
      <c r="H136" s="161"/>
      <c r="I136" s="164"/>
      <c r="J136" s="175">
        <f>BK136</f>
        <v>0</v>
      </c>
      <c r="K136" s="161"/>
      <c r="L136" s="166"/>
      <c r="M136" s="167"/>
      <c r="N136" s="168"/>
      <c r="O136" s="168"/>
      <c r="P136" s="169">
        <f>SUM(P137:P151)</f>
        <v>0</v>
      </c>
      <c r="Q136" s="168"/>
      <c r="R136" s="169">
        <f>SUM(R137:R151)</f>
        <v>2.9564672599999997</v>
      </c>
      <c r="S136" s="168"/>
      <c r="T136" s="170">
        <f>SUM(T137:T151)</f>
        <v>0</v>
      </c>
      <c r="AR136" s="171" t="s">
        <v>79</v>
      </c>
      <c r="AT136" s="172" t="s">
        <v>70</v>
      </c>
      <c r="AU136" s="172" t="s">
        <v>79</v>
      </c>
      <c r="AY136" s="171" t="s">
        <v>153</v>
      </c>
      <c r="BK136" s="173">
        <f>SUM(BK137:BK151)</f>
        <v>0</v>
      </c>
    </row>
    <row r="137" spans="1:65" s="2" customFormat="1" ht="16.5" customHeight="1">
      <c r="A137" s="36"/>
      <c r="B137" s="37"/>
      <c r="C137" s="176" t="s">
        <v>201</v>
      </c>
      <c r="D137" s="176" t="s">
        <v>155</v>
      </c>
      <c r="E137" s="177" t="s">
        <v>202</v>
      </c>
      <c r="F137" s="178" t="s">
        <v>203</v>
      </c>
      <c r="G137" s="179" t="s">
        <v>204</v>
      </c>
      <c r="H137" s="180">
        <v>4.6539999999999999</v>
      </c>
      <c r="I137" s="181"/>
      <c r="J137" s="182">
        <f>ROUND(I137*H137,2)</f>
        <v>0</v>
      </c>
      <c r="K137" s="183"/>
      <c r="L137" s="41"/>
      <c r="M137" s="184" t="s">
        <v>19</v>
      </c>
      <c r="N137" s="185" t="s">
        <v>42</v>
      </c>
      <c r="O137" s="66"/>
      <c r="P137" s="186">
        <f>O137*H137</f>
        <v>0</v>
      </c>
      <c r="Q137" s="186">
        <v>2.6900000000000001E-3</v>
      </c>
      <c r="R137" s="186">
        <f>Q137*H137</f>
        <v>1.2519260000000001E-2</v>
      </c>
      <c r="S137" s="186">
        <v>0</v>
      </c>
      <c r="T137" s="187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8" t="s">
        <v>159</v>
      </c>
      <c r="AT137" s="188" t="s">
        <v>155</v>
      </c>
      <c r="AU137" s="188" t="s">
        <v>81</v>
      </c>
      <c r="AY137" s="19" t="s">
        <v>153</v>
      </c>
      <c r="BE137" s="189">
        <f>IF(N137="základní",J137,0)</f>
        <v>0</v>
      </c>
      <c r="BF137" s="189">
        <f>IF(N137="snížená",J137,0)</f>
        <v>0</v>
      </c>
      <c r="BG137" s="189">
        <f>IF(N137="zákl. přenesená",J137,0)</f>
        <v>0</v>
      </c>
      <c r="BH137" s="189">
        <f>IF(N137="sníž. přenesená",J137,0)</f>
        <v>0</v>
      </c>
      <c r="BI137" s="189">
        <f>IF(N137="nulová",J137,0)</f>
        <v>0</v>
      </c>
      <c r="BJ137" s="19" t="s">
        <v>79</v>
      </c>
      <c r="BK137" s="189">
        <f>ROUND(I137*H137,2)</f>
        <v>0</v>
      </c>
      <c r="BL137" s="19" t="s">
        <v>159</v>
      </c>
      <c r="BM137" s="188" t="s">
        <v>205</v>
      </c>
    </row>
    <row r="138" spans="1:65" s="2" customFormat="1" ht="10.199999999999999">
      <c r="A138" s="36"/>
      <c r="B138" s="37"/>
      <c r="C138" s="38"/>
      <c r="D138" s="190" t="s">
        <v>161</v>
      </c>
      <c r="E138" s="38"/>
      <c r="F138" s="191" t="s">
        <v>206</v>
      </c>
      <c r="G138" s="38"/>
      <c r="H138" s="38"/>
      <c r="I138" s="192"/>
      <c r="J138" s="38"/>
      <c r="K138" s="38"/>
      <c r="L138" s="41"/>
      <c r="M138" s="193"/>
      <c r="N138" s="194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161</v>
      </c>
      <c r="AU138" s="19" t="s">
        <v>81</v>
      </c>
    </row>
    <row r="139" spans="1:65" s="13" customFormat="1" ht="10.199999999999999">
      <c r="B139" s="195"/>
      <c r="C139" s="196"/>
      <c r="D139" s="197" t="s">
        <v>163</v>
      </c>
      <c r="E139" s="198" t="s">
        <v>19</v>
      </c>
      <c r="F139" s="199" t="s">
        <v>207</v>
      </c>
      <c r="G139" s="196"/>
      <c r="H139" s="200">
        <v>0.93400000000000005</v>
      </c>
      <c r="I139" s="201"/>
      <c r="J139" s="196"/>
      <c r="K139" s="196"/>
      <c r="L139" s="202"/>
      <c r="M139" s="203"/>
      <c r="N139" s="204"/>
      <c r="O139" s="204"/>
      <c r="P139" s="204"/>
      <c r="Q139" s="204"/>
      <c r="R139" s="204"/>
      <c r="S139" s="204"/>
      <c r="T139" s="205"/>
      <c r="AT139" s="206" t="s">
        <v>163</v>
      </c>
      <c r="AU139" s="206" t="s">
        <v>81</v>
      </c>
      <c r="AV139" s="13" t="s">
        <v>81</v>
      </c>
      <c r="AW139" s="13" t="s">
        <v>33</v>
      </c>
      <c r="AX139" s="13" t="s">
        <v>71</v>
      </c>
      <c r="AY139" s="206" t="s">
        <v>153</v>
      </c>
    </row>
    <row r="140" spans="1:65" s="13" customFormat="1" ht="10.199999999999999">
      <c r="B140" s="195"/>
      <c r="C140" s="196"/>
      <c r="D140" s="197" t="s">
        <v>163</v>
      </c>
      <c r="E140" s="198" t="s">
        <v>19</v>
      </c>
      <c r="F140" s="199" t="s">
        <v>208</v>
      </c>
      <c r="G140" s="196"/>
      <c r="H140" s="200">
        <v>3.72</v>
      </c>
      <c r="I140" s="201"/>
      <c r="J140" s="196"/>
      <c r="K140" s="196"/>
      <c r="L140" s="202"/>
      <c r="M140" s="203"/>
      <c r="N140" s="204"/>
      <c r="O140" s="204"/>
      <c r="P140" s="204"/>
      <c r="Q140" s="204"/>
      <c r="R140" s="204"/>
      <c r="S140" s="204"/>
      <c r="T140" s="205"/>
      <c r="AT140" s="206" t="s">
        <v>163</v>
      </c>
      <c r="AU140" s="206" t="s">
        <v>81</v>
      </c>
      <c r="AV140" s="13" t="s">
        <v>81</v>
      </c>
      <c r="AW140" s="13" t="s">
        <v>33</v>
      </c>
      <c r="AX140" s="13" t="s">
        <v>71</v>
      </c>
      <c r="AY140" s="206" t="s">
        <v>153</v>
      </c>
    </row>
    <row r="141" spans="1:65" s="14" customFormat="1" ht="10.199999999999999">
      <c r="B141" s="207"/>
      <c r="C141" s="208"/>
      <c r="D141" s="197" t="s">
        <v>163</v>
      </c>
      <c r="E141" s="209" t="s">
        <v>19</v>
      </c>
      <c r="F141" s="210" t="s">
        <v>168</v>
      </c>
      <c r="G141" s="208"/>
      <c r="H141" s="211">
        <v>4.6539999999999999</v>
      </c>
      <c r="I141" s="212"/>
      <c r="J141" s="208"/>
      <c r="K141" s="208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163</v>
      </c>
      <c r="AU141" s="217" t="s">
        <v>81</v>
      </c>
      <c r="AV141" s="14" t="s">
        <v>159</v>
      </c>
      <c r="AW141" s="14" t="s">
        <v>33</v>
      </c>
      <c r="AX141" s="14" t="s">
        <v>79</v>
      </c>
      <c r="AY141" s="217" t="s">
        <v>153</v>
      </c>
    </row>
    <row r="142" spans="1:65" s="2" customFormat="1" ht="16.5" customHeight="1">
      <c r="A142" s="36"/>
      <c r="B142" s="37"/>
      <c r="C142" s="176" t="s">
        <v>209</v>
      </c>
      <c r="D142" s="176" t="s">
        <v>155</v>
      </c>
      <c r="E142" s="177" t="s">
        <v>210</v>
      </c>
      <c r="F142" s="178" t="s">
        <v>211</v>
      </c>
      <c r="G142" s="179" t="s">
        <v>204</v>
      </c>
      <c r="H142" s="180">
        <v>4.6539999999999999</v>
      </c>
      <c r="I142" s="181"/>
      <c r="J142" s="182">
        <f>ROUND(I142*H142,2)</f>
        <v>0</v>
      </c>
      <c r="K142" s="183"/>
      <c r="L142" s="41"/>
      <c r="M142" s="184" t="s">
        <v>19</v>
      </c>
      <c r="N142" s="185" t="s">
        <v>42</v>
      </c>
      <c r="O142" s="66"/>
      <c r="P142" s="186">
        <f>O142*H142</f>
        <v>0</v>
      </c>
      <c r="Q142" s="186">
        <v>0</v>
      </c>
      <c r="R142" s="186">
        <f>Q142*H142</f>
        <v>0</v>
      </c>
      <c r="S142" s="186">
        <v>0</v>
      </c>
      <c r="T142" s="187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8" t="s">
        <v>159</v>
      </c>
      <c r="AT142" s="188" t="s">
        <v>155</v>
      </c>
      <c r="AU142" s="188" t="s">
        <v>81</v>
      </c>
      <c r="AY142" s="19" t="s">
        <v>153</v>
      </c>
      <c r="BE142" s="189">
        <f>IF(N142="základní",J142,0)</f>
        <v>0</v>
      </c>
      <c r="BF142" s="189">
        <f>IF(N142="snížená",J142,0)</f>
        <v>0</v>
      </c>
      <c r="BG142" s="189">
        <f>IF(N142="zákl. přenesená",J142,0)</f>
        <v>0</v>
      </c>
      <c r="BH142" s="189">
        <f>IF(N142="sníž. přenesená",J142,0)</f>
        <v>0</v>
      </c>
      <c r="BI142" s="189">
        <f>IF(N142="nulová",J142,0)</f>
        <v>0</v>
      </c>
      <c r="BJ142" s="19" t="s">
        <v>79</v>
      </c>
      <c r="BK142" s="189">
        <f>ROUND(I142*H142,2)</f>
        <v>0</v>
      </c>
      <c r="BL142" s="19" t="s">
        <v>159</v>
      </c>
      <c r="BM142" s="188" t="s">
        <v>212</v>
      </c>
    </row>
    <row r="143" spans="1:65" s="2" customFormat="1" ht="10.199999999999999">
      <c r="A143" s="36"/>
      <c r="B143" s="37"/>
      <c r="C143" s="38"/>
      <c r="D143" s="190" t="s">
        <v>161</v>
      </c>
      <c r="E143" s="38"/>
      <c r="F143" s="191" t="s">
        <v>213</v>
      </c>
      <c r="G143" s="38"/>
      <c r="H143" s="38"/>
      <c r="I143" s="192"/>
      <c r="J143" s="38"/>
      <c r="K143" s="38"/>
      <c r="L143" s="41"/>
      <c r="M143" s="193"/>
      <c r="N143" s="194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161</v>
      </c>
      <c r="AU143" s="19" t="s">
        <v>81</v>
      </c>
    </row>
    <row r="144" spans="1:65" s="2" customFormat="1" ht="24.15" customHeight="1">
      <c r="A144" s="36"/>
      <c r="B144" s="37"/>
      <c r="C144" s="176" t="s">
        <v>214</v>
      </c>
      <c r="D144" s="176" t="s">
        <v>155</v>
      </c>
      <c r="E144" s="177" t="s">
        <v>215</v>
      </c>
      <c r="F144" s="178" t="s">
        <v>216</v>
      </c>
      <c r="G144" s="179" t="s">
        <v>158</v>
      </c>
      <c r="H144" s="180">
        <v>1.2</v>
      </c>
      <c r="I144" s="181"/>
      <c r="J144" s="182">
        <f>ROUND(I144*H144,2)</f>
        <v>0</v>
      </c>
      <c r="K144" s="183"/>
      <c r="L144" s="41"/>
      <c r="M144" s="184" t="s">
        <v>19</v>
      </c>
      <c r="N144" s="185" t="s">
        <v>42</v>
      </c>
      <c r="O144" s="66"/>
      <c r="P144" s="186">
        <f>O144*H144</f>
        <v>0</v>
      </c>
      <c r="Q144" s="186">
        <v>2.45329</v>
      </c>
      <c r="R144" s="186">
        <f>Q144*H144</f>
        <v>2.9439479999999998</v>
      </c>
      <c r="S144" s="186">
        <v>0</v>
      </c>
      <c r="T144" s="187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8" t="s">
        <v>159</v>
      </c>
      <c r="AT144" s="188" t="s">
        <v>155</v>
      </c>
      <c r="AU144" s="188" t="s">
        <v>81</v>
      </c>
      <c r="AY144" s="19" t="s">
        <v>153</v>
      </c>
      <c r="BE144" s="189">
        <f>IF(N144="základní",J144,0)</f>
        <v>0</v>
      </c>
      <c r="BF144" s="189">
        <f>IF(N144="snížená",J144,0)</f>
        <v>0</v>
      </c>
      <c r="BG144" s="189">
        <f>IF(N144="zákl. přenesená",J144,0)</f>
        <v>0</v>
      </c>
      <c r="BH144" s="189">
        <f>IF(N144="sníž. přenesená",J144,0)</f>
        <v>0</v>
      </c>
      <c r="BI144" s="189">
        <f>IF(N144="nulová",J144,0)</f>
        <v>0</v>
      </c>
      <c r="BJ144" s="19" t="s">
        <v>79</v>
      </c>
      <c r="BK144" s="189">
        <f>ROUND(I144*H144,2)</f>
        <v>0</v>
      </c>
      <c r="BL144" s="19" t="s">
        <v>159</v>
      </c>
      <c r="BM144" s="188" t="s">
        <v>217</v>
      </c>
    </row>
    <row r="145" spans="1:65" s="13" customFormat="1" ht="10.199999999999999">
      <c r="B145" s="195"/>
      <c r="C145" s="196"/>
      <c r="D145" s="197" t="s">
        <v>163</v>
      </c>
      <c r="E145" s="198" t="s">
        <v>19</v>
      </c>
      <c r="F145" s="199" t="s">
        <v>218</v>
      </c>
      <c r="G145" s="196"/>
      <c r="H145" s="200">
        <v>0.93</v>
      </c>
      <c r="I145" s="201"/>
      <c r="J145" s="196"/>
      <c r="K145" s="196"/>
      <c r="L145" s="202"/>
      <c r="M145" s="203"/>
      <c r="N145" s="204"/>
      <c r="O145" s="204"/>
      <c r="P145" s="204"/>
      <c r="Q145" s="204"/>
      <c r="R145" s="204"/>
      <c r="S145" s="204"/>
      <c r="T145" s="205"/>
      <c r="AT145" s="206" t="s">
        <v>163</v>
      </c>
      <c r="AU145" s="206" t="s">
        <v>81</v>
      </c>
      <c r="AV145" s="13" t="s">
        <v>81</v>
      </c>
      <c r="AW145" s="13" t="s">
        <v>33</v>
      </c>
      <c r="AX145" s="13" t="s">
        <v>71</v>
      </c>
      <c r="AY145" s="206" t="s">
        <v>153</v>
      </c>
    </row>
    <row r="146" spans="1:65" s="13" customFormat="1" ht="10.199999999999999">
      <c r="B146" s="195"/>
      <c r="C146" s="196"/>
      <c r="D146" s="197" t="s">
        <v>163</v>
      </c>
      <c r="E146" s="198" t="s">
        <v>19</v>
      </c>
      <c r="F146" s="199" t="s">
        <v>219</v>
      </c>
      <c r="G146" s="196"/>
      <c r="H146" s="200">
        <v>8.5999999999999993E-2</v>
      </c>
      <c r="I146" s="201"/>
      <c r="J146" s="196"/>
      <c r="K146" s="196"/>
      <c r="L146" s="202"/>
      <c r="M146" s="203"/>
      <c r="N146" s="204"/>
      <c r="O146" s="204"/>
      <c r="P146" s="204"/>
      <c r="Q146" s="204"/>
      <c r="R146" s="204"/>
      <c r="S146" s="204"/>
      <c r="T146" s="205"/>
      <c r="AT146" s="206" t="s">
        <v>163</v>
      </c>
      <c r="AU146" s="206" t="s">
        <v>81</v>
      </c>
      <c r="AV146" s="13" t="s">
        <v>81</v>
      </c>
      <c r="AW146" s="13" t="s">
        <v>33</v>
      </c>
      <c r="AX146" s="13" t="s">
        <v>71</v>
      </c>
      <c r="AY146" s="206" t="s">
        <v>153</v>
      </c>
    </row>
    <row r="147" spans="1:65" s="13" customFormat="1" ht="10.199999999999999">
      <c r="B147" s="195"/>
      <c r="C147" s="196"/>
      <c r="D147" s="197" t="s">
        <v>163</v>
      </c>
      <c r="E147" s="198" t="s">
        <v>19</v>
      </c>
      <c r="F147" s="199" t="s">
        <v>220</v>
      </c>
      <c r="G147" s="196"/>
      <c r="H147" s="200">
        <v>0.14299999999999999</v>
      </c>
      <c r="I147" s="201"/>
      <c r="J147" s="196"/>
      <c r="K147" s="196"/>
      <c r="L147" s="202"/>
      <c r="M147" s="203"/>
      <c r="N147" s="204"/>
      <c r="O147" s="204"/>
      <c r="P147" s="204"/>
      <c r="Q147" s="204"/>
      <c r="R147" s="204"/>
      <c r="S147" s="204"/>
      <c r="T147" s="205"/>
      <c r="AT147" s="206" t="s">
        <v>163</v>
      </c>
      <c r="AU147" s="206" t="s">
        <v>81</v>
      </c>
      <c r="AV147" s="13" t="s">
        <v>81</v>
      </c>
      <c r="AW147" s="13" t="s">
        <v>33</v>
      </c>
      <c r="AX147" s="13" t="s">
        <v>71</v>
      </c>
      <c r="AY147" s="206" t="s">
        <v>153</v>
      </c>
    </row>
    <row r="148" spans="1:65" s="15" customFormat="1" ht="10.199999999999999">
      <c r="B148" s="218"/>
      <c r="C148" s="219"/>
      <c r="D148" s="197" t="s">
        <v>163</v>
      </c>
      <c r="E148" s="220" t="s">
        <v>19</v>
      </c>
      <c r="F148" s="221" t="s">
        <v>221</v>
      </c>
      <c r="G148" s="219"/>
      <c r="H148" s="222">
        <v>1.159</v>
      </c>
      <c r="I148" s="223"/>
      <c r="J148" s="219"/>
      <c r="K148" s="219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163</v>
      </c>
      <c r="AU148" s="228" t="s">
        <v>81</v>
      </c>
      <c r="AV148" s="15" t="s">
        <v>173</v>
      </c>
      <c r="AW148" s="15" t="s">
        <v>33</v>
      </c>
      <c r="AX148" s="15" t="s">
        <v>71</v>
      </c>
      <c r="AY148" s="228" t="s">
        <v>153</v>
      </c>
    </row>
    <row r="149" spans="1:65" s="13" customFormat="1" ht="10.199999999999999">
      <c r="B149" s="195"/>
      <c r="C149" s="196"/>
      <c r="D149" s="197" t="s">
        <v>163</v>
      </c>
      <c r="E149" s="198" t="s">
        <v>19</v>
      </c>
      <c r="F149" s="199" t="s">
        <v>222</v>
      </c>
      <c r="G149" s="196"/>
      <c r="H149" s="200">
        <v>4.1000000000000002E-2</v>
      </c>
      <c r="I149" s="201"/>
      <c r="J149" s="196"/>
      <c r="K149" s="196"/>
      <c r="L149" s="202"/>
      <c r="M149" s="203"/>
      <c r="N149" s="204"/>
      <c r="O149" s="204"/>
      <c r="P149" s="204"/>
      <c r="Q149" s="204"/>
      <c r="R149" s="204"/>
      <c r="S149" s="204"/>
      <c r="T149" s="205"/>
      <c r="AT149" s="206" t="s">
        <v>163</v>
      </c>
      <c r="AU149" s="206" t="s">
        <v>81</v>
      </c>
      <c r="AV149" s="13" t="s">
        <v>81</v>
      </c>
      <c r="AW149" s="13" t="s">
        <v>33</v>
      </c>
      <c r="AX149" s="13" t="s">
        <v>71</v>
      </c>
      <c r="AY149" s="206" t="s">
        <v>153</v>
      </c>
    </row>
    <row r="150" spans="1:65" s="15" customFormat="1" ht="10.199999999999999">
      <c r="B150" s="218"/>
      <c r="C150" s="219"/>
      <c r="D150" s="197" t="s">
        <v>163</v>
      </c>
      <c r="E150" s="220" t="s">
        <v>19</v>
      </c>
      <c r="F150" s="221" t="s">
        <v>221</v>
      </c>
      <c r="G150" s="219"/>
      <c r="H150" s="222">
        <v>4.1000000000000002E-2</v>
      </c>
      <c r="I150" s="223"/>
      <c r="J150" s="219"/>
      <c r="K150" s="219"/>
      <c r="L150" s="224"/>
      <c r="M150" s="225"/>
      <c r="N150" s="226"/>
      <c r="O150" s="226"/>
      <c r="P150" s="226"/>
      <c r="Q150" s="226"/>
      <c r="R150" s="226"/>
      <c r="S150" s="226"/>
      <c r="T150" s="227"/>
      <c r="AT150" s="228" t="s">
        <v>163</v>
      </c>
      <c r="AU150" s="228" t="s">
        <v>81</v>
      </c>
      <c r="AV150" s="15" t="s">
        <v>173</v>
      </c>
      <c r="AW150" s="15" t="s">
        <v>33</v>
      </c>
      <c r="AX150" s="15" t="s">
        <v>71</v>
      </c>
      <c r="AY150" s="228" t="s">
        <v>153</v>
      </c>
    </row>
    <row r="151" spans="1:65" s="14" customFormat="1" ht="10.199999999999999">
      <c r="B151" s="207"/>
      <c r="C151" s="208"/>
      <c r="D151" s="197" t="s">
        <v>163</v>
      </c>
      <c r="E151" s="209" t="s">
        <v>19</v>
      </c>
      <c r="F151" s="210" t="s">
        <v>168</v>
      </c>
      <c r="G151" s="208"/>
      <c r="H151" s="211">
        <v>1.2</v>
      </c>
      <c r="I151" s="212"/>
      <c r="J151" s="208"/>
      <c r="K151" s="208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163</v>
      </c>
      <c r="AU151" s="217" t="s">
        <v>81</v>
      </c>
      <c r="AV151" s="14" t="s">
        <v>159</v>
      </c>
      <c r="AW151" s="14" t="s">
        <v>33</v>
      </c>
      <c r="AX151" s="14" t="s">
        <v>79</v>
      </c>
      <c r="AY151" s="217" t="s">
        <v>153</v>
      </c>
    </row>
    <row r="152" spans="1:65" s="12" customFormat="1" ht="22.8" customHeight="1">
      <c r="B152" s="160"/>
      <c r="C152" s="161"/>
      <c r="D152" s="162" t="s">
        <v>70</v>
      </c>
      <c r="E152" s="174" t="s">
        <v>223</v>
      </c>
      <c r="F152" s="174" t="s">
        <v>224</v>
      </c>
      <c r="G152" s="161"/>
      <c r="H152" s="161"/>
      <c r="I152" s="164"/>
      <c r="J152" s="175">
        <f>BK152</f>
        <v>0</v>
      </c>
      <c r="K152" s="161"/>
      <c r="L152" s="166"/>
      <c r="M152" s="167"/>
      <c r="N152" s="168"/>
      <c r="O152" s="168"/>
      <c r="P152" s="169">
        <f>SUM(P153:P156)</f>
        <v>0</v>
      </c>
      <c r="Q152" s="168"/>
      <c r="R152" s="169">
        <f>SUM(R153:R156)</f>
        <v>0.1146306</v>
      </c>
      <c r="S152" s="168"/>
      <c r="T152" s="170">
        <f>SUM(T153:T156)</f>
        <v>4.7868000000000008E-3</v>
      </c>
      <c r="AR152" s="171" t="s">
        <v>79</v>
      </c>
      <c r="AT152" s="172" t="s">
        <v>70</v>
      </c>
      <c r="AU152" s="172" t="s">
        <v>79</v>
      </c>
      <c r="AY152" s="171" t="s">
        <v>153</v>
      </c>
      <c r="BK152" s="173">
        <f>SUM(BK153:BK156)</f>
        <v>0</v>
      </c>
    </row>
    <row r="153" spans="1:65" s="2" customFormat="1" ht="24.15" customHeight="1">
      <c r="A153" s="36"/>
      <c r="B153" s="37"/>
      <c r="C153" s="176" t="s">
        <v>225</v>
      </c>
      <c r="D153" s="176" t="s">
        <v>155</v>
      </c>
      <c r="E153" s="177" t="s">
        <v>226</v>
      </c>
      <c r="F153" s="178" t="s">
        <v>227</v>
      </c>
      <c r="G153" s="179" t="s">
        <v>228</v>
      </c>
      <c r="H153" s="180">
        <v>56.49</v>
      </c>
      <c r="I153" s="181"/>
      <c r="J153" s="182">
        <f>ROUND(I153*H153,2)</f>
        <v>0</v>
      </c>
      <c r="K153" s="183"/>
      <c r="L153" s="41"/>
      <c r="M153" s="184" t="s">
        <v>19</v>
      </c>
      <c r="N153" s="185" t="s">
        <v>42</v>
      </c>
      <c r="O153" s="66"/>
      <c r="P153" s="186">
        <f>O153*H153</f>
        <v>0</v>
      </c>
      <c r="Q153" s="186">
        <v>6.2E-4</v>
      </c>
      <c r="R153" s="186">
        <f>Q153*H153</f>
        <v>3.5023800000000001E-2</v>
      </c>
      <c r="S153" s="186">
        <v>4.0000000000000003E-5</v>
      </c>
      <c r="T153" s="187">
        <f>S153*H153</f>
        <v>2.2596000000000001E-3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8" t="s">
        <v>159</v>
      </c>
      <c r="AT153" s="188" t="s">
        <v>155</v>
      </c>
      <c r="AU153" s="188" t="s">
        <v>81</v>
      </c>
      <c r="AY153" s="19" t="s">
        <v>153</v>
      </c>
      <c r="BE153" s="189">
        <f>IF(N153="základní",J153,0)</f>
        <v>0</v>
      </c>
      <c r="BF153" s="189">
        <f>IF(N153="snížená",J153,0)</f>
        <v>0</v>
      </c>
      <c r="BG153" s="189">
        <f>IF(N153="zákl. přenesená",J153,0)</f>
        <v>0</v>
      </c>
      <c r="BH153" s="189">
        <f>IF(N153="sníž. přenesená",J153,0)</f>
        <v>0</v>
      </c>
      <c r="BI153" s="189">
        <f>IF(N153="nulová",J153,0)</f>
        <v>0</v>
      </c>
      <c r="BJ153" s="19" t="s">
        <v>79</v>
      </c>
      <c r="BK153" s="189">
        <f>ROUND(I153*H153,2)</f>
        <v>0</v>
      </c>
      <c r="BL153" s="19" t="s">
        <v>159</v>
      </c>
      <c r="BM153" s="188" t="s">
        <v>229</v>
      </c>
    </row>
    <row r="154" spans="1:65" s="13" customFormat="1" ht="10.199999999999999">
      <c r="B154" s="195"/>
      <c r="C154" s="196"/>
      <c r="D154" s="197" t="s">
        <v>163</v>
      </c>
      <c r="E154" s="198" t="s">
        <v>19</v>
      </c>
      <c r="F154" s="199" t="s">
        <v>230</v>
      </c>
      <c r="G154" s="196"/>
      <c r="H154" s="200">
        <v>56.49</v>
      </c>
      <c r="I154" s="201"/>
      <c r="J154" s="196"/>
      <c r="K154" s="196"/>
      <c r="L154" s="202"/>
      <c r="M154" s="203"/>
      <c r="N154" s="204"/>
      <c r="O154" s="204"/>
      <c r="P154" s="204"/>
      <c r="Q154" s="204"/>
      <c r="R154" s="204"/>
      <c r="S154" s="204"/>
      <c r="T154" s="205"/>
      <c r="AT154" s="206" t="s">
        <v>163</v>
      </c>
      <c r="AU154" s="206" t="s">
        <v>81</v>
      </c>
      <c r="AV154" s="13" t="s">
        <v>81</v>
      </c>
      <c r="AW154" s="13" t="s">
        <v>33</v>
      </c>
      <c r="AX154" s="13" t="s">
        <v>79</v>
      </c>
      <c r="AY154" s="206" t="s">
        <v>153</v>
      </c>
    </row>
    <row r="155" spans="1:65" s="2" customFormat="1" ht="24.15" customHeight="1">
      <c r="A155" s="36"/>
      <c r="B155" s="37"/>
      <c r="C155" s="176" t="s">
        <v>231</v>
      </c>
      <c r="D155" s="176" t="s">
        <v>155</v>
      </c>
      <c r="E155" s="177" t="s">
        <v>232</v>
      </c>
      <c r="F155" s="178" t="s">
        <v>233</v>
      </c>
      <c r="G155" s="179" t="s">
        <v>228</v>
      </c>
      <c r="H155" s="180">
        <v>63.18</v>
      </c>
      <c r="I155" s="181"/>
      <c r="J155" s="182">
        <f>ROUND(I155*H155,2)</f>
        <v>0</v>
      </c>
      <c r="K155" s="183"/>
      <c r="L155" s="41"/>
      <c r="M155" s="184" t="s">
        <v>19</v>
      </c>
      <c r="N155" s="185" t="s">
        <v>42</v>
      </c>
      <c r="O155" s="66"/>
      <c r="P155" s="186">
        <f>O155*H155</f>
        <v>0</v>
      </c>
      <c r="Q155" s="186">
        <v>1.2600000000000001E-3</v>
      </c>
      <c r="R155" s="186">
        <f>Q155*H155</f>
        <v>7.9606800000000005E-2</v>
      </c>
      <c r="S155" s="186">
        <v>4.0000000000000003E-5</v>
      </c>
      <c r="T155" s="187">
        <f>S155*H155</f>
        <v>2.5272000000000003E-3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8" t="s">
        <v>159</v>
      </c>
      <c r="AT155" s="188" t="s">
        <v>155</v>
      </c>
      <c r="AU155" s="188" t="s">
        <v>81</v>
      </c>
      <c r="AY155" s="19" t="s">
        <v>153</v>
      </c>
      <c r="BE155" s="189">
        <f>IF(N155="základní",J155,0)</f>
        <v>0</v>
      </c>
      <c r="BF155" s="189">
        <f>IF(N155="snížená",J155,0)</f>
        <v>0</v>
      </c>
      <c r="BG155" s="189">
        <f>IF(N155="zákl. přenesená",J155,0)</f>
        <v>0</v>
      </c>
      <c r="BH155" s="189">
        <f>IF(N155="sníž. přenesená",J155,0)</f>
        <v>0</v>
      </c>
      <c r="BI155" s="189">
        <f>IF(N155="nulová",J155,0)</f>
        <v>0</v>
      </c>
      <c r="BJ155" s="19" t="s">
        <v>79</v>
      </c>
      <c r="BK155" s="189">
        <f>ROUND(I155*H155,2)</f>
        <v>0</v>
      </c>
      <c r="BL155" s="19" t="s">
        <v>159</v>
      </c>
      <c r="BM155" s="188" t="s">
        <v>234</v>
      </c>
    </row>
    <row r="156" spans="1:65" s="13" customFormat="1" ht="10.199999999999999">
      <c r="B156" s="195"/>
      <c r="C156" s="196"/>
      <c r="D156" s="197" t="s">
        <v>163</v>
      </c>
      <c r="E156" s="198" t="s">
        <v>19</v>
      </c>
      <c r="F156" s="199" t="s">
        <v>235</v>
      </c>
      <c r="G156" s="196"/>
      <c r="H156" s="200">
        <v>63.18</v>
      </c>
      <c r="I156" s="201"/>
      <c r="J156" s="196"/>
      <c r="K156" s="196"/>
      <c r="L156" s="202"/>
      <c r="M156" s="203"/>
      <c r="N156" s="204"/>
      <c r="O156" s="204"/>
      <c r="P156" s="204"/>
      <c r="Q156" s="204"/>
      <c r="R156" s="204"/>
      <c r="S156" s="204"/>
      <c r="T156" s="205"/>
      <c r="AT156" s="206" t="s">
        <v>163</v>
      </c>
      <c r="AU156" s="206" t="s">
        <v>81</v>
      </c>
      <c r="AV156" s="13" t="s">
        <v>81</v>
      </c>
      <c r="AW156" s="13" t="s">
        <v>33</v>
      </c>
      <c r="AX156" s="13" t="s">
        <v>79</v>
      </c>
      <c r="AY156" s="206" t="s">
        <v>153</v>
      </c>
    </row>
    <row r="157" spans="1:65" s="12" customFormat="1" ht="22.8" customHeight="1">
      <c r="B157" s="160"/>
      <c r="C157" s="161"/>
      <c r="D157" s="162" t="s">
        <v>70</v>
      </c>
      <c r="E157" s="174" t="s">
        <v>173</v>
      </c>
      <c r="F157" s="174" t="s">
        <v>236</v>
      </c>
      <c r="G157" s="161"/>
      <c r="H157" s="161"/>
      <c r="I157" s="164"/>
      <c r="J157" s="175">
        <f>BK157</f>
        <v>0</v>
      </c>
      <c r="K157" s="161"/>
      <c r="L157" s="166"/>
      <c r="M157" s="167"/>
      <c r="N157" s="168"/>
      <c r="O157" s="168"/>
      <c r="P157" s="169">
        <f>SUM(P158:P233)</f>
        <v>0</v>
      </c>
      <c r="Q157" s="168"/>
      <c r="R157" s="169">
        <f>SUM(R158:R233)</f>
        <v>17.902986030000001</v>
      </c>
      <c r="S157" s="168"/>
      <c r="T157" s="170">
        <f>SUM(T158:T233)</f>
        <v>0</v>
      </c>
      <c r="AR157" s="171" t="s">
        <v>79</v>
      </c>
      <c r="AT157" s="172" t="s">
        <v>70</v>
      </c>
      <c r="AU157" s="172" t="s">
        <v>79</v>
      </c>
      <c r="AY157" s="171" t="s">
        <v>153</v>
      </c>
      <c r="BK157" s="173">
        <f>SUM(BK158:BK233)</f>
        <v>0</v>
      </c>
    </row>
    <row r="158" spans="1:65" s="2" customFormat="1" ht="21.75" customHeight="1">
      <c r="A158" s="36"/>
      <c r="B158" s="37"/>
      <c r="C158" s="176" t="s">
        <v>237</v>
      </c>
      <c r="D158" s="176" t="s">
        <v>155</v>
      </c>
      <c r="E158" s="177" t="s">
        <v>238</v>
      </c>
      <c r="F158" s="178" t="s">
        <v>239</v>
      </c>
      <c r="G158" s="179" t="s">
        <v>158</v>
      </c>
      <c r="H158" s="180">
        <v>2.669</v>
      </c>
      <c r="I158" s="181"/>
      <c r="J158" s="182">
        <f>ROUND(I158*H158,2)</f>
        <v>0</v>
      </c>
      <c r="K158" s="183"/>
      <c r="L158" s="41"/>
      <c r="M158" s="184" t="s">
        <v>19</v>
      </c>
      <c r="N158" s="185" t="s">
        <v>42</v>
      </c>
      <c r="O158" s="66"/>
      <c r="P158" s="186">
        <f>O158*H158</f>
        <v>0</v>
      </c>
      <c r="Q158" s="186">
        <v>1.8774999999999999</v>
      </c>
      <c r="R158" s="186">
        <f>Q158*H158</f>
        <v>5.0110475000000001</v>
      </c>
      <c r="S158" s="186">
        <v>0</v>
      </c>
      <c r="T158" s="187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8" t="s">
        <v>159</v>
      </c>
      <c r="AT158" s="188" t="s">
        <v>155</v>
      </c>
      <c r="AU158" s="188" t="s">
        <v>81</v>
      </c>
      <c r="AY158" s="19" t="s">
        <v>153</v>
      </c>
      <c r="BE158" s="189">
        <f>IF(N158="základní",J158,0)</f>
        <v>0</v>
      </c>
      <c r="BF158" s="189">
        <f>IF(N158="snížená",J158,0)</f>
        <v>0</v>
      </c>
      <c r="BG158" s="189">
        <f>IF(N158="zákl. přenesená",J158,0)</f>
        <v>0</v>
      </c>
      <c r="BH158" s="189">
        <f>IF(N158="sníž. přenesená",J158,0)</f>
        <v>0</v>
      </c>
      <c r="BI158" s="189">
        <f>IF(N158="nulová",J158,0)</f>
        <v>0</v>
      </c>
      <c r="BJ158" s="19" t="s">
        <v>79</v>
      </c>
      <c r="BK158" s="189">
        <f>ROUND(I158*H158,2)</f>
        <v>0</v>
      </c>
      <c r="BL158" s="19" t="s">
        <v>159</v>
      </c>
      <c r="BM158" s="188" t="s">
        <v>240</v>
      </c>
    </row>
    <row r="159" spans="1:65" s="13" customFormat="1" ht="10.199999999999999">
      <c r="B159" s="195"/>
      <c r="C159" s="196"/>
      <c r="D159" s="197" t="s">
        <v>163</v>
      </c>
      <c r="E159" s="198" t="s">
        <v>19</v>
      </c>
      <c r="F159" s="199" t="s">
        <v>241</v>
      </c>
      <c r="G159" s="196"/>
      <c r="H159" s="200">
        <v>1.3859999999999999</v>
      </c>
      <c r="I159" s="201"/>
      <c r="J159" s="196"/>
      <c r="K159" s="196"/>
      <c r="L159" s="202"/>
      <c r="M159" s="203"/>
      <c r="N159" s="204"/>
      <c r="O159" s="204"/>
      <c r="P159" s="204"/>
      <c r="Q159" s="204"/>
      <c r="R159" s="204"/>
      <c r="S159" s="204"/>
      <c r="T159" s="205"/>
      <c r="AT159" s="206" t="s">
        <v>163</v>
      </c>
      <c r="AU159" s="206" t="s">
        <v>81</v>
      </c>
      <c r="AV159" s="13" t="s">
        <v>81</v>
      </c>
      <c r="AW159" s="13" t="s">
        <v>33</v>
      </c>
      <c r="AX159" s="13" t="s">
        <v>71</v>
      </c>
      <c r="AY159" s="206" t="s">
        <v>153</v>
      </c>
    </row>
    <row r="160" spans="1:65" s="13" customFormat="1" ht="10.199999999999999">
      <c r="B160" s="195"/>
      <c r="C160" s="196"/>
      <c r="D160" s="197" t="s">
        <v>163</v>
      </c>
      <c r="E160" s="198" t="s">
        <v>19</v>
      </c>
      <c r="F160" s="199" t="s">
        <v>242</v>
      </c>
      <c r="G160" s="196"/>
      <c r="H160" s="200">
        <v>0.315</v>
      </c>
      <c r="I160" s="201"/>
      <c r="J160" s="196"/>
      <c r="K160" s="196"/>
      <c r="L160" s="202"/>
      <c r="M160" s="203"/>
      <c r="N160" s="204"/>
      <c r="O160" s="204"/>
      <c r="P160" s="204"/>
      <c r="Q160" s="204"/>
      <c r="R160" s="204"/>
      <c r="S160" s="204"/>
      <c r="T160" s="205"/>
      <c r="AT160" s="206" t="s">
        <v>163</v>
      </c>
      <c r="AU160" s="206" t="s">
        <v>81</v>
      </c>
      <c r="AV160" s="13" t="s">
        <v>81</v>
      </c>
      <c r="AW160" s="13" t="s">
        <v>33</v>
      </c>
      <c r="AX160" s="13" t="s">
        <v>71</v>
      </c>
      <c r="AY160" s="206" t="s">
        <v>153</v>
      </c>
    </row>
    <row r="161" spans="1:65" s="13" customFormat="1" ht="10.199999999999999">
      <c r="B161" s="195"/>
      <c r="C161" s="196"/>
      <c r="D161" s="197" t="s">
        <v>163</v>
      </c>
      <c r="E161" s="198" t="s">
        <v>19</v>
      </c>
      <c r="F161" s="199" t="s">
        <v>243</v>
      </c>
      <c r="G161" s="196"/>
      <c r="H161" s="200">
        <v>6.8000000000000005E-2</v>
      </c>
      <c r="I161" s="201"/>
      <c r="J161" s="196"/>
      <c r="K161" s="196"/>
      <c r="L161" s="202"/>
      <c r="M161" s="203"/>
      <c r="N161" s="204"/>
      <c r="O161" s="204"/>
      <c r="P161" s="204"/>
      <c r="Q161" s="204"/>
      <c r="R161" s="204"/>
      <c r="S161" s="204"/>
      <c r="T161" s="205"/>
      <c r="AT161" s="206" t="s">
        <v>163</v>
      </c>
      <c r="AU161" s="206" t="s">
        <v>81</v>
      </c>
      <c r="AV161" s="13" t="s">
        <v>81</v>
      </c>
      <c r="AW161" s="13" t="s">
        <v>33</v>
      </c>
      <c r="AX161" s="13" t="s">
        <v>71</v>
      </c>
      <c r="AY161" s="206" t="s">
        <v>153</v>
      </c>
    </row>
    <row r="162" spans="1:65" s="13" customFormat="1" ht="10.199999999999999">
      <c r="B162" s="195"/>
      <c r="C162" s="196"/>
      <c r="D162" s="197" t="s">
        <v>163</v>
      </c>
      <c r="E162" s="198" t="s">
        <v>19</v>
      </c>
      <c r="F162" s="199" t="s">
        <v>244</v>
      </c>
      <c r="G162" s="196"/>
      <c r="H162" s="200">
        <v>0.9</v>
      </c>
      <c r="I162" s="201"/>
      <c r="J162" s="196"/>
      <c r="K162" s="196"/>
      <c r="L162" s="202"/>
      <c r="M162" s="203"/>
      <c r="N162" s="204"/>
      <c r="O162" s="204"/>
      <c r="P162" s="204"/>
      <c r="Q162" s="204"/>
      <c r="R162" s="204"/>
      <c r="S162" s="204"/>
      <c r="T162" s="205"/>
      <c r="AT162" s="206" t="s">
        <v>163</v>
      </c>
      <c r="AU162" s="206" t="s">
        <v>81</v>
      </c>
      <c r="AV162" s="13" t="s">
        <v>81</v>
      </c>
      <c r="AW162" s="13" t="s">
        <v>33</v>
      </c>
      <c r="AX162" s="13" t="s">
        <v>71</v>
      </c>
      <c r="AY162" s="206" t="s">
        <v>153</v>
      </c>
    </row>
    <row r="163" spans="1:65" s="14" customFormat="1" ht="10.199999999999999">
      <c r="B163" s="207"/>
      <c r="C163" s="208"/>
      <c r="D163" s="197" t="s">
        <v>163</v>
      </c>
      <c r="E163" s="209" t="s">
        <v>19</v>
      </c>
      <c r="F163" s="210" t="s">
        <v>168</v>
      </c>
      <c r="G163" s="208"/>
      <c r="H163" s="211">
        <v>2.669</v>
      </c>
      <c r="I163" s="212"/>
      <c r="J163" s="208"/>
      <c r="K163" s="208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163</v>
      </c>
      <c r="AU163" s="217" t="s">
        <v>81</v>
      </c>
      <c r="AV163" s="14" t="s">
        <v>159</v>
      </c>
      <c r="AW163" s="14" t="s">
        <v>33</v>
      </c>
      <c r="AX163" s="14" t="s">
        <v>79</v>
      </c>
      <c r="AY163" s="217" t="s">
        <v>153</v>
      </c>
    </row>
    <row r="164" spans="1:65" s="2" customFormat="1" ht="21.75" customHeight="1">
      <c r="A164" s="36"/>
      <c r="B164" s="37"/>
      <c r="C164" s="176" t="s">
        <v>245</v>
      </c>
      <c r="D164" s="176" t="s">
        <v>155</v>
      </c>
      <c r="E164" s="177" t="s">
        <v>246</v>
      </c>
      <c r="F164" s="178" t="s">
        <v>247</v>
      </c>
      <c r="G164" s="179" t="s">
        <v>158</v>
      </c>
      <c r="H164" s="180">
        <v>3.7639999999999998</v>
      </c>
      <c r="I164" s="181"/>
      <c r="J164" s="182">
        <f>ROUND(I164*H164,2)</f>
        <v>0</v>
      </c>
      <c r="K164" s="183"/>
      <c r="L164" s="41"/>
      <c r="M164" s="184" t="s">
        <v>19</v>
      </c>
      <c r="N164" s="185" t="s">
        <v>42</v>
      </c>
      <c r="O164" s="66"/>
      <c r="P164" s="186">
        <f>O164*H164</f>
        <v>0</v>
      </c>
      <c r="Q164" s="186">
        <v>1.6627000000000001</v>
      </c>
      <c r="R164" s="186">
        <f>Q164*H164</f>
        <v>6.2584027999999998</v>
      </c>
      <c r="S164" s="186">
        <v>0</v>
      </c>
      <c r="T164" s="187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8" t="s">
        <v>159</v>
      </c>
      <c r="AT164" s="188" t="s">
        <v>155</v>
      </c>
      <c r="AU164" s="188" t="s">
        <v>81</v>
      </c>
      <c r="AY164" s="19" t="s">
        <v>153</v>
      </c>
      <c r="BE164" s="189">
        <f>IF(N164="základní",J164,0)</f>
        <v>0</v>
      </c>
      <c r="BF164" s="189">
        <f>IF(N164="snížená",J164,0)</f>
        <v>0</v>
      </c>
      <c r="BG164" s="189">
        <f>IF(N164="zákl. přenesená",J164,0)</f>
        <v>0</v>
      </c>
      <c r="BH164" s="189">
        <f>IF(N164="sníž. přenesená",J164,0)</f>
        <v>0</v>
      </c>
      <c r="BI164" s="189">
        <f>IF(N164="nulová",J164,0)</f>
        <v>0</v>
      </c>
      <c r="BJ164" s="19" t="s">
        <v>79</v>
      </c>
      <c r="BK164" s="189">
        <f>ROUND(I164*H164,2)</f>
        <v>0</v>
      </c>
      <c r="BL164" s="19" t="s">
        <v>159</v>
      </c>
      <c r="BM164" s="188" t="s">
        <v>248</v>
      </c>
    </row>
    <row r="165" spans="1:65" s="13" customFormat="1" ht="10.199999999999999">
      <c r="B165" s="195"/>
      <c r="C165" s="196"/>
      <c r="D165" s="197" t="s">
        <v>163</v>
      </c>
      <c r="E165" s="198" t="s">
        <v>19</v>
      </c>
      <c r="F165" s="199" t="s">
        <v>249</v>
      </c>
      <c r="G165" s="196"/>
      <c r="H165" s="200">
        <v>2.8140000000000001</v>
      </c>
      <c r="I165" s="201"/>
      <c r="J165" s="196"/>
      <c r="K165" s="196"/>
      <c r="L165" s="202"/>
      <c r="M165" s="203"/>
      <c r="N165" s="204"/>
      <c r="O165" s="204"/>
      <c r="P165" s="204"/>
      <c r="Q165" s="204"/>
      <c r="R165" s="204"/>
      <c r="S165" s="204"/>
      <c r="T165" s="205"/>
      <c r="AT165" s="206" t="s">
        <v>163</v>
      </c>
      <c r="AU165" s="206" t="s">
        <v>81</v>
      </c>
      <c r="AV165" s="13" t="s">
        <v>81</v>
      </c>
      <c r="AW165" s="13" t="s">
        <v>33</v>
      </c>
      <c r="AX165" s="13" t="s">
        <v>71</v>
      </c>
      <c r="AY165" s="206" t="s">
        <v>153</v>
      </c>
    </row>
    <row r="166" spans="1:65" s="13" customFormat="1" ht="10.199999999999999">
      <c r="B166" s="195"/>
      <c r="C166" s="196"/>
      <c r="D166" s="197" t="s">
        <v>163</v>
      </c>
      <c r="E166" s="198" t="s">
        <v>19</v>
      </c>
      <c r="F166" s="199" t="s">
        <v>250</v>
      </c>
      <c r="G166" s="196"/>
      <c r="H166" s="200">
        <v>0.95</v>
      </c>
      <c r="I166" s="201"/>
      <c r="J166" s="196"/>
      <c r="K166" s="196"/>
      <c r="L166" s="202"/>
      <c r="M166" s="203"/>
      <c r="N166" s="204"/>
      <c r="O166" s="204"/>
      <c r="P166" s="204"/>
      <c r="Q166" s="204"/>
      <c r="R166" s="204"/>
      <c r="S166" s="204"/>
      <c r="T166" s="205"/>
      <c r="AT166" s="206" t="s">
        <v>163</v>
      </c>
      <c r="AU166" s="206" t="s">
        <v>81</v>
      </c>
      <c r="AV166" s="13" t="s">
        <v>81</v>
      </c>
      <c r="AW166" s="13" t="s">
        <v>33</v>
      </c>
      <c r="AX166" s="13" t="s">
        <v>71</v>
      </c>
      <c r="AY166" s="206" t="s">
        <v>153</v>
      </c>
    </row>
    <row r="167" spans="1:65" s="14" customFormat="1" ht="10.199999999999999">
      <c r="B167" s="207"/>
      <c r="C167" s="208"/>
      <c r="D167" s="197" t="s">
        <v>163</v>
      </c>
      <c r="E167" s="209" t="s">
        <v>19</v>
      </c>
      <c r="F167" s="210" t="s">
        <v>168</v>
      </c>
      <c r="G167" s="208"/>
      <c r="H167" s="211">
        <v>3.7640000000000002</v>
      </c>
      <c r="I167" s="212"/>
      <c r="J167" s="208"/>
      <c r="K167" s="208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163</v>
      </c>
      <c r="AU167" s="217" t="s">
        <v>81</v>
      </c>
      <c r="AV167" s="14" t="s">
        <v>159</v>
      </c>
      <c r="AW167" s="14" t="s">
        <v>33</v>
      </c>
      <c r="AX167" s="14" t="s">
        <v>79</v>
      </c>
      <c r="AY167" s="217" t="s">
        <v>153</v>
      </c>
    </row>
    <row r="168" spans="1:65" s="2" customFormat="1" ht="16.5" customHeight="1">
      <c r="A168" s="36"/>
      <c r="B168" s="37"/>
      <c r="C168" s="176" t="s">
        <v>8</v>
      </c>
      <c r="D168" s="176" t="s">
        <v>155</v>
      </c>
      <c r="E168" s="177" t="s">
        <v>251</v>
      </c>
      <c r="F168" s="178" t="s">
        <v>252</v>
      </c>
      <c r="G168" s="179" t="s">
        <v>253</v>
      </c>
      <c r="H168" s="180">
        <v>1</v>
      </c>
      <c r="I168" s="181"/>
      <c r="J168" s="182">
        <f>ROUND(I168*H168,2)</f>
        <v>0</v>
      </c>
      <c r="K168" s="183"/>
      <c r="L168" s="41"/>
      <c r="M168" s="184" t="s">
        <v>19</v>
      </c>
      <c r="N168" s="185" t="s">
        <v>42</v>
      </c>
      <c r="O168" s="66"/>
      <c r="P168" s="186">
        <f>O168*H168</f>
        <v>0</v>
      </c>
      <c r="Q168" s="186">
        <v>1.1469999999999999E-2</v>
      </c>
      <c r="R168" s="186">
        <f>Q168*H168</f>
        <v>1.1469999999999999E-2</v>
      </c>
      <c r="S168" s="186">
        <v>0</v>
      </c>
      <c r="T168" s="187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8" t="s">
        <v>159</v>
      </c>
      <c r="AT168" s="188" t="s">
        <v>155</v>
      </c>
      <c r="AU168" s="188" t="s">
        <v>81</v>
      </c>
      <c r="AY168" s="19" t="s">
        <v>153</v>
      </c>
      <c r="BE168" s="189">
        <f>IF(N168="základní",J168,0)</f>
        <v>0</v>
      </c>
      <c r="BF168" s="189">
        <f>IF(N168="snížená",J168,0)</f>
        <v>0</v>
      </c>
      <c r="BG168" s="189">
        <f>IF(N168="zákl. přenesená",J168,0)</f>
        <v>0</v>
      </c>
      <c r="BH168" s="189">
        <f>IF(N168="sníž. přenesená",J168,0)</f>
        <v>0</v>
      </c>
      <c r="BI168" s="189">
        <f>IF(N168="nulová",J168,0)</f>
        <v>0</v>
      </c>
      <c r="BJ168" s="19" t="s">
        <v>79</v>
      </c>
      <c r="BK168" s="189">
        <f>ROUND(I168*H168,2)</f>
        <v>0</v>
      </c>
      <c r="BL168" s="19" t="s">
        <v>159</v>
      </c>
      <c r="BM168" s="188" t="s">
        <v>254</v>
      </c>
    </row>
    <row r="169" spans="1:65" s="2" customFormat="1" ht="16.5" customHeight="1">
      <c r="A169" s="36"/>
      <c r="B169" s="37"/>
      <c r="C169" s="229" t="s">
        <v>255</v>
      </c>
      <c r="D169" s="229" t="s">
        <v>256</v>
      </c>
      <c r="E169" s="230" t="s">
        <v>257</v>
      </c>
      <c r="F169" s="231" t="s">
        <v>258</v>
      </c>
      <c r="G169" s="232" t="s">
        <v>253</v>
      </c>
      <c r="H169" s="233">
        <v>1</v>
      </c>
      <c r="I169" s="234"/>
      <c r="J169" s="235">
        <f>ROUND(I169*H169,2)</f>
        <v>0</v>
      </c>
      <c r="K169" s="236"/>
      <c r="L169" s="237"/>
      <c r="M169" s="238" t="s">
        <v>19</v>
      </c>
      <c r="N169" s="239" t="s">
        <v>42</v>
      </c>
      <c r="O169" s="66"/>
      <c r="P169" s="186">
        <f>O169*H169</f>
        <v>0</v>
      </c>
      <c r="Q169" s="186">
        <v>0.11799999999999999</v>
      </c>
      <c r="R169" s="186">
        <f>Q169*H169</f>
        <v>0.11799999999999999</v>
      </c>
      <c r="S169" s="186">
        <v>0</v>
      </c>
      <c r="T169" s="187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8" t="s">
        <v>201</v>
      </c>
      <c r="AT169" s="188" t="s">
        <v>256</v>
      </c>
      <c r="AU169" s="188" t="s">
        <v>81</v>
      </c>
      <c r="AY169" s="19" t="s">
        <v>153</v>
      </c>
      <c r="BE169" s="189">
        <f>IF(N169="základní",J169,0)</f>
        <v>0</v>
      </c>
      <c r="BF169" s="189">
        <f>IF(N169="snížená",J169,0)</f>
        <v>0</v>
      </c>
      <c r="BG169" s="189">
        <f>IF(N169="zákl. přenesená",J169,0)</f>
        <v>0</v>
      </c>
      <c r="BH169" s="189">
        <f>IF(N169="sníž. přenesená",J169,0)</f>
        <v>0</v>
      </c>
      <c r="BI169" s="189">
        <f>IF(N169="nulová",J169,0)</f>
        <v>0</v>
      </c>
      <c r="BJ169" s="19" t="s">
        <v>79</v>
      </c>
      <c r="BK169" s="189">
        <f>ROUND(I169*H169,2)</f>
        <v>0</v>
      </c>
      <c r="BL169" s="19" t="s">
        <v>159</v>
      </c>
      <c r="BM169" s="188" t="s">
        <v>259</v>
      </c>
    </row>
    <row r="170" spans="1:65" s="2" customFormat="1" ht="21.75" customHeight="1">
      <c r="A170" s="36"/>
      <c r="B170" s="37"/>
      <c r="C170" s="176" t="s">
        <v>260</v>
      </c>
      <c r="D170" s="176" t="s">
        <v>155</v>
      </c>
      <c r="E170" s="177" t="s">
        <v>261</v>
      </c>
      <c r="F170" s="178" t="s">
        <v>262</v>
      </c>
      <c r="G170" s="179" t="s">
        <v>253</v>
      </c>
      <c r="H170" s="180">
        <v>1</v>
      </c>
      <c r="I170" s="181"/>
      <c r="J170" s="182">
        <f>ROUND(I170*H170,2)</f>
        <v>0</v>
      </c>
      <c r="K170" s="183"/>
      <c r="L170" s="41"/>
      <c r="M170" s="184" t="s">
        <v>19</v>
      </c>
      <c r="N170" s="185" t="s">
        <v>42</v>
      </c>
      <c r="O170" s="66"/>
      <c r="P170" s="186">
        <f>O170*H170</f>
        <v>0</v>
      </c>
      <c r="Q170" s="186">
        <v>2.6929999999999999E-2</v>
      </c>
      <c r="R170" s="186">
        <f>Q170*H170</f>
        <v>2.6929999999999999E-2</v>
      </c>
      <c r="S170" s="186">
        <v>0</v>
      </c>
      <c r="T170" s="187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8" t="s">
        <v>159</v>
      </c>
      <c r="AT170" s="188" t="s">
        <v>155</v>
      </c>
      <c r="AU170" s="188" t="s">
        <v>81</v>
      </c>
      <c r="AY170" s="19" t="s">
        <v>153</v>
      </c>
      <c r="BE170" s="189">
        <f>IF(N170="základní",J170,0)</f>
        <v>0</v>
      </c>
      <c r="BF170" s="189">
        <f>IF(N170="snížená",J170,0)</f>
        <v>0</v>
      </c>
      <c r="BG170" s="189">
        <f>IF(N170="zákl. přenesená",J170,0)</f>
        <v>0</v>
      </c>
      <c r="BH170" s="189">
        <f>IF(N170="sníž. přenesená",J170,0)</f>
        <v>0</v>
      </c>
      <c r="BI170" s="189">
        <f>IF(N170="nulová",J170,0)</f>
        <v>0</v>
      </c>
      <c r="BJ170" s="19" t="s">
        <v>79</v>
      </c>
      <c r="BK170" s="189">
        <f>ROUND(I170*H170,2)</f>
        <v>0</v>
      </c>
      <c r="BL170" s="19" t="s">
        <v>159</v>
      </c>
      <c r="BM170" s="188" t="s">
        <v>263</v>
      </c>
    </row>
    <row r="171" spans="1:65" s="2" customFormat="1" ht="10.199999999999999">
      <c r="A171" s="36"/>
      <c r="B171" s="37"/>
      <c r="C171" s="38"/>
      <c r="D171" s="190" t="s">
        <v>161</v>
      </c>
      <c r="E171" s="38"/>
      <c r="F171" s="191" t="s">
        <v>264</v>
      </c>
      <c r="G171" s="38"/>
      <c r="H171" s="38"/>
      <c r="I171" s="192"/>
      <c r="J171" s="38"/>
      <c r="K171" s="38"/>
      <c r="L171" s="41"/>
      <c r="M171" s="193"/>
      <c r="N171" s="194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161</v>
      </c>
      <c r="AU171" s="19" t="s">
        <v>81</v>
      </c>
    </row>
    <row r="172" spans="1:65" s="2" customFormat="1" ht="16.5" customHeight="1">
      <c r="A172" s="36"/>
      <c r="B172" s="37"/>
      <c r="C172" s="176" t="s">
        <v>265</v>
      </c>
      <c r="D172" s="176" t="s">
        <v>155</v>
      </c>
      <c r="E172" s="177" t="s">
        <v>266</v>
      </c>
      <c r="F172" s="178" t="s">
        <v>267</v>
      </c>
      <c r="G172" s="179" t="s">
        <v>196</v>
      </c>
      <c r="H172" s="180">
        <v>9.7000000000000003E-2</v>
      </c>
      <c r="I172" s="181"/>
      <c r="J172" s="182">
        <f>ROUND(I172*H172,2)</f>
        <v>0</v>
      </c>
      <c r="K172" s="183"/>
      <c r="L172" s="41"/>
      <c r="M172" s="184" t="s">
        <v>19</v>
      </c>
      <c r="N172" s="185" t="s">
        <v>42</v>
      </c>
      <c r="O172" s="66"/>
      <c r="P172" s="186">
        <f>O172*H172</f>
        <v>0</v>
      </c>
      <c r="Q172" s="186">
        <v>1.0900000000000001</v>
      </c>
      <c r="R172" s="186">
        <f>Q172*H172</f>
        <v>0.10573</v>
      </c>
      <c r="S172" s="186">
        <v>0</v>
      </c>
      <c r="T172" s="187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8" t="s">
        <v>159</v>
      </c>
      <c r="AT172" s="188" t="s">
        <v>155</v>
      </c>
      <c r="AU172" s="188" t="s">
        <v>81</v>
      </c>
      <c r="AY172" s="19" t="s">
        <v>153</v>
      </c>
      <c r="BE172" s="189">
        <f>IF(N172="základní",J172,0)</f>
        <v>0</v>
      </c>
      <c r="BF172" s="189">
        <f>IF(N172="snížená",J172,0)</f>
        <v>0</v>
      </c>
      <c r="BG172" s="189">
        <f>IF(N172="zákl. přenesená",J172,0)</f>
        <v>0</v>
      </c>
      <c r="BH172" s="189">
        <f>IF(N172="sníž. přenesená",J172,0)</f>
        <v>0</v>
      </c>
      <c r="BI172" s="189">
        <f>IF(N172="nulová",J172,0)</f>
        <v>0</v>
      </c>
      <c r="BJ172" s="19" t="s">
        <v>79</v>
      </c>
      <c r="BK172" s="189">
        <f>ROUND(I172*H172,2)</f>
        <v>0</v>
      </c>
      <c r="BL172" s="19" t="s">
        <v>159</v>
      </c>
      <c r="BM172" s="188" t="s">
        <v>268</v>
      </c>
    </row>
    <row r="173" spans="1:65" s="13" customFormat="1" ht="10.199999999999999">
      <c r="B173" s="195"/>
      <c r="C173" s="196"/>
      <c r="D173" s="197" t="s">
        <v>163</v>
      </c>
      <c r="E173" s="198" t="s">
        <v>19</v>
      </c>
      <c r="F173" s="199" t="s">
        <v>269</v>
      </c>
      <c r="G173" s="196"/>
      <c r="H173" s="200">
        <v>0.04</v>
      </c>
      <c r="I173" s="201"/>
      <c r="J173" s="196"/>
      <c r="K173" s="196"/>
      <c r="L173" s="202"/>
      <c r="M173" s="203"/>
      <c r="N173" s="204"/>
      <c r="O173" s="204"/>
      <c r="P173" s="204"/>
      <c r="Q173" s="204"/>
      <c r="R173" s="204"/>
      <c r="S173" s="204"/>
      <c r="T173" s="205"/>
      <c r="AT173" s="206" t="s">
        <v>163</v>
      </c>
      <c r="AU173" s="206" t="s">
        <v>81</v>
      </c>
      <c r="AV173" s="13" t="s">
        <v>81</v>
      </c>
      <c r="AW173" s="13" t="s">
        <v>33</v>
      </c>
      <c r="AX173" s="13" t="s">
        <v>71</v>
      </c>
      <c r="AY173" s="206" t="s">
        <v>153</v>
      </c>
    </row>
    <row r="174" spans="1:65" s="13" customFormat="1" ht="10.199999999999999">
      <c r="B174" s="195"/>
      <c r="C174" s="196"/>
      <c r="D174" s="197" t="s">
        <v>163</v>
      </c>
      <c r="E174" s="198" t="s">
        <v>19</v>
      </c>
      <c r="F174" s="199" t="s">
        <v>270</v>
      </c>
      <c r="G174" s="196"/>
      <c r="H174" s="200">
        <v>5.7000000000000002E-2</v>
      </c>
      <c r="I174" s="201"/>
      <c r="J174" s="196"/>
      <c r="K174" s="196"/>
      <c r="L174" s="202"/>
      <c r="M174" s="203"/>
      <c r="N174" s="204"/>
      <c r="O174" s="204"/>
      <c r="P174" s="204"/>
      <c r="Q174" s="204"/>
      <c r="R174" s="204"/>
      <c r="S174" s="204"/>
      <c r="T174" s="205"/>
      <c r="AT174" s="206" t="s">
        <v>163</v>
      </c>
      <c r="AU174" s="206" t="s">
        <v>81</v>
      </c>
      <c r="AV174" s="13" t="s">
        <v>81</v>
      </c>
      <c r="AW174" s="13" t="s">
        <v>33</v>
      </c>
      <c r="AX174" s="13" t="s">
        <v>71</v>
      </c>
      <c r="AY174" s="206" t="s">
        <v>153</v>
      </c>
    </row>
    <row r="175" spans="1:65" s="14" customFormat="1" ht="10.199999999999999">
      <c r="B175" s="207"/>
      <c r="C175" s="208"/>
      <c r="D175" s="197" t="s">
        <v>163</v>
      </c>
      <c r="E175" s="209" t="s">
        <v>19</v>
      </c>
      <c r="F175" s="210" t="s">
        <v>168</v>
      </c>
      <c r="G175" s="208"/>
      <c r="H175" s="211">
        <v>9.7000000000000003E-2</v>
      </c>
      <c r="I175" s="212"/>
      <c r="J175" s="208"/>
      <c r="K175" s="208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163</v>
      </c>
      <c r="AU175" s="217" t="s">
        <v>81</v>
      </c>
      <c r="AV175" s="14" t="s">
        <v>159</v>
      </c>
      <c r="AW175" s="14" t="s">
        <v>33</v>
      </c>
      <c r="AX175" s="14" t="s">
        <v>79</v>
      </c>
      <c r="AY175" s="217" t="s">
        <v>153</v>
      </c>
    </row>
    <row r="176" spans="1:65" s="2" customFormat="1" ht="21.75" customHeight="1">
      <c r="A176" s="36"/>
      <c r="B176" s="37"/>
      <c r="C176" s="176" t="s">
        <v>271</v>
      </c>
      <c r="D176" s="176" t="s">
        <v>155</v>
      </c>
      <c r="E176" s="177" t="s">
        <v>272</v>
      </c>
      <c r="F176" s="178" t="s">
        <v>273</v>
      </c>
      <c r="G176" s="179" t="s">
        <v>204</v>
      </c>
      <c r="H176" s="180">
        <v>3.4449999999999998</v>
      </c>
      <c r="I176" s="181"/>
      <c r="J176" s="182">
        <f>ROUND(I176*H176,2)</f>
        <v>0</v>
      </c>
      <c r="K176" s="183"/>
      <c r="L176" s="41"/>
      <c r="M176" s="184" t="s">
        <v>19</v>
      </c>
      <c r="N176" s="185" t="s">
        <v>42</v>
      </c>
      <c r="O176" s="66"/>
      <c r="P176" s="186">
        <f>O176*H176</f>
        <v>0</v>
      </c>
      <c r="Q176" s="186">
        <v>0.12335</v>
      </c>
      <c r="R176" s="186">
        <f>Q176*H176</f>
        <v>0.42494074999999998</v>
      </c>
      <c r="S176" s="186">
        <v>0</v>
      </c>
      <c r="T176" s="187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8" t="s">
        <v>159</v>
      </c>
      <c r="AT176" s="188" t="s">
        <v>155</v>
      </c>
      <c r="AU176" s="188" t="s">
        <v>81</v>
      </c>
      <c r="AY176" s="19" t="s">
        <v>153</v>
      </c>
      <c r="BE176" s="189">
        <f>IF(N176="základní",J176,0)</f>
        <v>0</v>
      </c>
      <c r="BF176" s="189">
        <f>IF(N176="snížená",J176,0)</f>
        <v>0</v>
      </c>
      <c r="BG176" s="189">
        <f>IF(N176="zákl. přenesená",J176,0)</f>
        <v>0</v>
      </c>
      <c r="BH176" s="189">
        <f>IF(N176="sníž. přenesená",J176,0)</f>
        <v>0</v>
      </c>
      <c r="BI176" s="189">
        <f>IF(N176="nulová",J176,0)</f>
        <v>0</v>
      </c>
      <c r="BJ176" s="19" t="s">
        <v>79</v>
      </c>
      <c r="BK176" s="189">
        <f>ROUND(I176*H176,2)</f>
        <v>0</v>
      </c>
      <c r="BL176" s="19" t="s">
        <v>159</v>
      </c>
      <c r="BM176" s="188" t="s">
        <v>274</v>
      </c>
    </row>
    <row r="177" spans="1:65" s="13" customFormat="1" ht="10.199999999999999">
      <c r="B177" s="195"/>
      <c r="C177" s="196"/>
      <c r="D177" s="197" t="s">
        <v>163</v>
      </c>
      <c r="E177" s="198" t="s">
        <v>19</v>
      </c>
      <c r="F177" s="199" t="s">
        <v>275</v>
      </c>
      <c r="G177" s="196"/>
      <c r="H177" s="200">
        <v>1.6</v>
      </c>
      <c r="I177" s="201"/>
      <c r="J177" s="196"/>
      <c r="K177" s="196"/>
      <c r="L177" s="202"/>
      <c r="M177" s="203"/>
      <c r="N177" s="204"/>
      <c r="O177" s="204"/>
      <c r="P177" s="204"/>
      <c r="Q177" s="204"/>
      <c r="R177" s="204"/>
      <c r="S177" s="204"/>
      <c r="T177" s="205"/>
      <c r="AT177" s="206" t="s">
        <v>163</v>
      </c>
      <c r="AU177" s="206" t="s">
        <v>81</v>
      </c>
      <c r="AV177" s="13" t="s">
        <v>81</v>
      </c>
      <c r="AW177" s="13" t="s">
        <v>33</v>
      </c>
      <c r="AX177" s="13" t="s">
        <v>71</v>
      </c>
      <c r="AY177" s="206" t="s">
        <v>153</v>
      </c>
    </row>
    <row r="178" spans="1:65" s="13" customFormat="1" ht="10.199999999999999">
      <c r="B178" s="195"/>
      <c r="C178" s="196"/>
      <c r="D178" s="197" t="s">
        <v>163</v>
      </c>
      <c r="E178" s="198" t="s">
        <v>19</v>
      </c>
      <c r="F178" s="199" t="s">
        <v>276</v>
      </c>
      <c r="G178" s="196"/>
      <c r="H178" s="200">
        <v>1.845</v>
      </c>
      <c r="I178" s="201"/>
      <c r="J178" s="196"/>
      <c r="K178" s="196"/>
      <c r="L178" s="202"/>
      <c r="M178" s="203"/>
      <c r="N178" s="204"/>
      <c r="O178" s="204"/>
      <c r="P178" s="204"/>
      <c r="Q178" s="204"/>
      <c r="R178" s="204"/>
      <c r="S178" s="204"/>
      <c r="T178" s="205"/>
      <c r="AT178" s="206" t="s">
        <v>163</v>
      </c>
      <c r="AU178" s="206" t="s">
        <v>81</v>
      </c>
      <c r="AV178" s="13" t="s">
        <v>81</v>
      </c>
      <c r="AW178" s="13" t="s">
        <v>33</v>
      </c>
      <c r="AX178" s="13" t="s">
        <v>71</v>
      </c>
      <c r="AY178" s="206" t="s">
        <v>153</v>
      </c>
    </row>
    <row r="179" spans="1:65" s="14" customFormat="1" ht="10.199999999999999">
      <c r="B179" s="207"/>
      <c r="C179" s="208"/>
      <c r="D179" s="197" t="s">
        <v>163</v>
      </c>
      <c r="E179" s="209" t="s">
        <v>19</v>
      </c>
      <c r="F179" s="210" t="s">
        <v>168</v>
      </c>
      <c r="G179" s="208"/>
      <c r="H179" s="211">
        <v>3.4450000000000003</v>
      </c>
      <c r="I179" s="212"/>
      <c r="J179" s="208"/>
      <c r="K179" s="208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163</v>
      </c>
      <c r="AU179" s="217" t="s">
        <v>81</v>
      </c>
      <c r="AV179" s="14" t="s">
        <v>159</v>
      </c>
      <c r="AW179" s="14" t="s">
        <v>33</v>
      </c>
      <c r="AX179" s="14" t="s">
        <v>79</v>
      </c>
      <c r="AY179" s="217" t="s">
        <v>153</v>
      </c>
    </row>
    <row r="180" spans="1:65" s="2" customFormat="1" ht="24.15" customHeight="1">
      <c r="A180" s="36"/>
      <c r="B180" s="37"/>
      <c r="C180" s="176" t="s">
        <v>277</v>
      </c>
      <c r="D180" s="176" t="s">
        <v>155</v>
      </c>
      <c r="E180" s="177" t="s">
        <v>278</v>
      </c>
      <c r="F180" s="178" t="s">
        <v>279</v>
      </c>
      <c r="G180" s="179" t="s">
        <v>204</v>
      </c>
      <c r="H180" s="180">
        <v>66.936000000000007</v>
      </c>
      <c r="I180" s="181"/>
      <c r="J180" s="182">
        <f>ROUND(I180*H180,2)</f>
        <v>0</v>
      </c>
      <c r="K180" s="183"/>
      <c r="L180" s="41"/>
      <c r="M180" s="184" t="s">
        <v>19</v>
      </c>
      <c r="N180" s="185" t="s">
        <v>42</v>
      </c>
      <c r="O180" s="66"/>
      <c r="P180" s="186">
        <f>O180*H180</f>
        <v>0</v>
      </c>
      <c r="Q180" s="186">
        <v>6.5280000000000005E-2</v>
      </c>
      <c r="R180" s="186">
        <f>Q180*H180</f>
        <v>4.3695820800000007</v>
      </c>
      <c r="S180" s="186">
        <v>0</v>
      </c>
      <c r="T180" s="187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8" t="s">
        <v>159</v>
      </c>
      <c r="AT180" s="188" t="s">
        <v>155</v>
      </c>
      <c r="AU180" s="188" t="s">
        <v>81</v>
      </c>
      <c r="AY180" s="19" t="s">
        <v>153</v>
      </c>
      <c r="BE180" s="189">
        <f>IF(N180="základní",J180,0)</f>
        <v>0</v>
      </c>
      <c r="BF180" s="189">
        <f>IF(N180="snížená",J180,0)</f>
        <v>0</v>
      </c>
      <c r="BG180" s="189">
        <f>IF(N180="zákl. přenesená",J180,0)</f>
        <v>0</v>
      </c>
      <c r="BH180" s="189">
        <f>IF(N180="sníž. přenesená",J180,0)</f>
        <v>0</v>
      </c>
      <c r="BI180" s="189">
        <f>IF(N180="nulová",J180,0)</f>
        <v>0</v>
      </c>
      <c r="BJ180" s="19" t="s">
        <v>79</v>
      </c>
      <c r="BK180" s="189">
        <f>ROUND(I180*H180,2)</f>
        <v>0</v>
      </c>
      <c r="BL180" s="19" t="s">
        <v>159</v>
      </c>
      <c r="BM180" s="188" t="s">
        <v>280</v>
      </c>
    </row>
    <row r="181" spans="1:65" s="2" customFormat="1" ht="10.199999999999999">
      <c r="A181" s="36"/>
      <c r="B181" s="37"/>
      <c r="C181" s="38"/>
      <c r="D181" s="190" t="s">
        <v>161</v>
      </c>
      <c r="E181" s="38"/>
      <c r="F181" s="191" t="s">
        <v>281</v>
      </c>
      <c r="G181" s="38"/>
      <c r="H181" s="38"/>
      <c r="I181" s="192"/>
      <c r="J181" s="38"/>
      <c r="K181" s="38"/>
      <c r="L181" s="41"/>
      <c r="M181" s="193"/>
      <c r="N181" s="194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161</v>
      </c>
      <c r="AU181" s="19" t="s">
        <v>81</v>
      </c>
    </row>
    <row r="182" spans="1:65" s="13" customFormat="1" ht="10.199999999999999">
      <c r="B182" s="195"/>
      <c r="C182" s="196"/>
      <c r="D182" s="197" t="s">
        <v>163</v>
      </c>
      <c r="E182" s="198" t="s">
        <v>19</v>
      </c>
      <c r="F182" s="199" t="s">
        <v>282</v>
      </c>
      <c r="G182" s="196"/>
      <c r="H182" s="200">
        <v>11.305</v>
      </c>
      <c r="I182" s="201"/>
      <c r="J182" s="196"/>
      <c r="K182" s="196"/>
      <c r="L182" s="202"/>
      <c r="M182" s="203"/>
      <c r="N182" s="204"/>
      <c r="O182" s="204"/>
      <c r="P182" s="204"/>
      <c r="Q182" s="204"/>
      <c r="R182" s="204"/>
      <c r="S182" s="204"/>
      <c r="T182" s="205"/>
      <c r="AT182" s="206" t="s">
        <v>163</v>
      </c>
      <c r="AU182" s="206" t="s">
        <v>81</v>
      </c>
      <c r="AV182" s="13" t="s">
        <v>81</v>
      </c>
      <c r="AW182" s="13" t="s">
        <v>33</v>
      </c>
      <c r="AX182" s="13" t="s">
        <v>71</v>
      </c>
      <c r="AY182" s="206" t="s">
        <v>153</v>
      </c>
    </row>
    <row r="183" spans="1:65" s="13" customFormat="1" ht="10.199999999999999">
      <c r="B183" s="195"/>
      <c r="C183" s="196"/>
      <c r="D183" s="197" t="s">
        <v>163</v>
      </c>
      <c r="E183" s="198" t="s">
        <v>19</v>
      </c>
      <c r="F183" s="199" t="s">
        <v>283</v>
      </c>
      <c r="G183" s="196"/>
      <c r="H183" s="200">
        <v>-1.6160000000000001</v>
      </c>
      <c r="I183" s="201"/>
      <c r="J183" s="196"/>
      <c r="K183" s="196"/>
      <c r="L183" s="202"/>
      <c r="M183" s="203"/>
      <c r="N183" s="204"/>
      <c r="O183" s="204"/>
      <c r="P183" s="204"/>
      <c r="Q183" s="204"/>
      <c r="R183" s="204"/>
      <c r="S183" s="204"/>
      <c r="T183" s="205"/>
      <c r="AT183" s="206" t="s">
        <v>163</v>
      </c>
      <c r="AU183" s="206" t="s">
        <v>81</v>
      </c>
      <c r="AV183" s="13" t="s">
        <v>81</v>
      </c>
      <c r="AW183" s="13" t="s">
        <v>33</v>
      </c>
      <c r="AX183" s="13" t="s">
        <v>71</v>
      </c>
      <c r="AY183" s="206" t="s">
        <v>153</v>
      </c>
    </row>
    <row r="184" spans="1:65" s="13" customFormat="1" ht="10.199999999999999">
      <c r="B184" s="195"/>
      <c r="C184" s="196"/>
      <c r="D184" s="197" t="s">
        <v>163</v>
      </c>
      <c r="E184" s="198" t="s">
        <v>19</v>
      </c>
      <c r="F184" s="199" t="s">
        <v>284</v>
      </c>
      <c r="G184" s="196"/>
      <c r="H184" s="200">
        <v>17.68</v>
      </c>
      <c r="I184" s="201"/>
      <c r="J184" s="196"/>
      <c r="K184" s="196"/>
      <c r="L184" s="202"/>
      <c r="M184" s="203"/>
      <c r="N184" s="204"/>
      <c r="O184" s="204"/>
      <c r="P184" s="204"/>
      <c r="Q184" s="204"/>
      <c r="R184" s="204"/>
      <c r="S184" s="204"/>
      <c r="T184" s="205"/>
      <c r="AT184" s="206" t="s">
        <v>163</v>
      </c>
      <c r="AU184" s="206" t="s">
        <v>81</v>
      </c>
      <c r="AV184" s="13" t="s">
        <v>81</v>
      </c>
      <c r="AW184" s="13" t="s">
        <v>33</v>
      </c>
      <c r="AX184" s="13" t="s">
        <v>71</v>
      </c>
      <c r="AY184" s="206" t="s">
        <v>153</v>
      </c>
    </row>
    <row r="185" spans="1:65" s="13" customFormat="1" ht="10.199999999999999">
      <c r="B185" s="195"/>
      <c r="C185" s="196"/>
      <c r="D185" s="197" t="s">
        <v>163</v>
      </c>
      <c r="E185" s="198" t="s">
        <v>19</v>
      </c>
      <c r="F185" s="199" t="s">
        <v>285</v>
      </c>
      <c r="G185" s="196"/>
      <c r="H185" s="200">
        <v>-1.4139999999999999</v>
      </c>
      <c r="I185" s="201"/>
      <c r="J185" s="196"/>
      <c r="K185" s="196"/>
      <c r="L185" s="202"/>
      <c r="M185" s="203"/>
      <c r="N185" s="204"/>
      <c r="O185" s="204"/>
      <c r="P185" s="204"/>
      <c r="Q185" s="204"/>
      <c r="R185" s="204"/>
      <c r="S185" s="204"/>
      <c r="T185" s="205"/>
      <c r="AT185" s="206" t="s">
        <v>163</v>
      </c>
      <c r="AU185" s="206" t="s">
        <v>81</v>
      </c>
      <c r="AV185" s="13" t="s">
        <v>81</v>
      </c>
      <c r="AW185" s="13" t="s">
        <v>33</v>
      </c>
      <c r="AX185" s="13" t="s">
        <v>71</v>
      </c>
      <c r="AY185" s="206" t="s">
        <v>153</v>
      </c>
    </row>
    <row r="186" spans="1:65" s="13" customFormat="1" ht="10.199999999999999">
      <c r="B186" s="195"/>
      <c r="C186" s="196"/>
      <c r="D186" s="197" t="s">
        <v>163</v>
      </c>
      <c r="E186" s="198" t="s">
        <v>19</v>
      </c>
      <c r="F186" s="199" t="s">
        <v>286</v>
      </c>
      <c r="G186" s="196"/>
      <c r="H186" s="200">
        <v>8.5500000000000007</v>
      </c>
      <c r="I186" s="201"/>
      <c r="J186" s="196"/>
      <c r="K186" s="196"/>
      <c r="L186" s="202"/>
      <c r="M186" s="203"/>
      <c r="N186" s="204"/>
      <c r="O186" s="204"/>
      <c r="P186" s="204"/>
      <c r="Q186" s="204"/>
      <c r="R186" s="204"/>
      <c r="S186" s="204"/>
      <c r="T186" s="205"/>
      <c r="AT186" s="206" t="s">
        <v>163</v>
      </c>
      <c r="AU186" s="206" t="s">
        <v>81</v>
      </c>
      <c r="AV186" s="13" t="s">
        <v>81</v>
      </c>
      <c r="AW186" s="13" t="s">
        <v>33</v>
      </c>
      <c r="AX186" s="13" t="s">
        <v>71</v>
      </c>
      <c r="AY186" s="206" t="s">
        <v>153</v>
      </c>
    </row>
    <row r="187" spans="1:65" s="13" customFormat="1" ht="10.199999999999999">
      <c r="B187" s="195"/>
      <c r="C187" s="196"/>
      <c r="D187" s="197" t="s">
        <v>163</v>
      </c>
      <c r="E187" s="198" t="s">
        <v>19</v>
      </c>
      <c r="F187" s="199" t="s">
        <v>285</v>
      </c>
      <c r="G187" s="196"/>
      <c r="H187" s="200">
        <v>-1.4139999999999999</v>
      </c>
      <c r="I187" s="201"/>
      <c r="J187" s="196"/>
      <c r="K187" s="196"/>
      <c r="L187" s="202"/>
      <c r="M187" s="203"/>
      <c r="N187" s="204"/>
      <c r="O187" s="204"/>
      <c r="P187" s="204"/>
      <c r="Q187" s="204"/>
      <c r="R187" s="204"/>
      <c r="S187" s="204"/>
      <c r="T187" s="205"/>
      <c r="AT187" s="206" t="s">
        <v>163</v>
      </c>
      <c r="AU187" s="206" t="s">
        <v>81</v>
      </c>
      <c r="AV187" s="13" t="s">
        <v>81</v>
      </c>
      <c r="AW187" s="13" t="s">
        <v>33</v>
      </c>
      <c r="AX187" s="13" t="s">
        <v>71</v>
      </c>
      <c r="AY187" s="206" t="s">
        <v>153</v>
      </c>
    </row>
    <row r="188" spans="1:65" s="13" customFormat="1" ht="10.199999999999999">
      <c r="B188" s="195"/>
      <c r="C188" s="196"/>
      <c r="D188" s="197" t="s">
        <v>163</v>
      </c>
      <c r="E188" s="198" t="s">
        <v>19</v>
      </c>
      <c r="F188" s="199" t="s">
        <v>287</v>
      </c>
      <c r="G188" s="196"/>
      <c r="H188" s="200">
        <v>8.84</v>
      </c>
      <c r="I188" s="201"/>
      <c r="J188" s="196"/>
      <c r="K188" s="196"/>
      <c r="L188" s="202"/>
      <c r="M188" s="203"/>
      <c r="N188" s="204"/>
      <c r="O188" s="204"/>
      <c r="P188" s="204"/>
      <c r="Q188" s="204"/>
      <c r="R188" s="204"/>
      <c r="S188" s="204"/>
      <c r="T188" s="205"/>
      <c r="AT188" s="206" t="s">
        <v>163</v>
      </c>
      <c r="AU188" s="206" t="s">
        <v>81</v>
      </c>
      <c r="AV188" s="13" t="s">
        <v>81</v>
      </c>
      <c r="AW188" s="13" t="s">
        <v>33</v>
      </c>
      <c r="AX188" s="13" t="s">
        <v>71</v>
      </c>
      <c r="AY188" s="206" t="s">
        <v>153</v>
      </c>
    </row>
    <row r="189" spans="1:65" s="13" customFormat="1" ht="10.199999999999999">
      <c r="B189" s="195"/>
      <c r="C189" s="196"/>
      <c r="D189" s="197" t="s">
        <v>163</v>
      </c>
      <c r="E189" s="198" t="s">
        <v>19</v>
      </c>
      <c r="F189" s="199" t="s">
        <v>288</v>
      </c>
      <c r="G189" s="196"/>
      <c r="H189" s="200">
        <v>-1.54</v>
      </c>
      <c r="I189" s="201"/>
      <c r="J189" s="196"/>
      <c r="K189" s="196"/>
      <c r="L189" s="202"/>
      <c r="M189" s="203"/>
      <c r="N189" s="204"/>
      <c r="O189" s="204"/>
      <c r="P189" s="204"/>
      <c r="Q189" s="204"/>
      <c r="R189" s="204"/>
      <c r="S189" s="204"/>
      <c r="T189" s="205"/>
      <c r="AT189" s="206" t="s">
        <v>163</v>
      </c>
      <c r="AU189" s="206" t="s">
        <v>81</v>
      </c>
      <c r="AV189" s="13" t="s">
        <v>81</v>
      </c>
      <c r="AW189" s="13" t="s">
        <v>33</v>
      </c>
      <c r="AX189" s="13" t="s">
        <v>71</v>
      </c>
      <c r="AY189" s="206" t="s">
        <v>153</v>
      </c>
    </row>
    <row r="190" spans="1:65" s="13" customFormat="1" ht="10.199999999999999">
      <c r="B190" s="195"/>
      <c r="C190" s="196"/>
      <c r="D190" s="197" t="s">
        <v>163</v>
      </c>
      <c r="E190" s="198" t="s">
        <v>19</v>
      </c>
      <c r="F190" s="199" t="s">
        <v>289</v>
      </c>
      <c r="G190" s="196"/>
      <c r="H190" s="200">
        <v>3.1349999999999998</v>
      </c>
      <c r="I190" s="201"/>
      <c r="J190" s="196"/>
      <c r="K190" s="196"/>
      <c r="L190" s="202"/>
      <c r="M190" s="203"/>
      <c r="N190" s="204"/>
      <c r="O190" s="204"/>
      <c r="P190" s="204"/>
      <c r="Q190" s="204"/>
      <c r="R190" s="204"/>
      <c r="S190" s="204"/>
      <c r="T190" s="205"/>
      <c r="AT190" s="206" t="s">
        <v>163</v>
      </c>
      <c r="AU190" s="206" t="s">
        <v>81</v>
      </c>
      <c r="AV190" s="13" t="s">
        <v>81</v>
      </c>
      <c r="AW190" s="13" t="s">
        <v>33</v>
      </c>
      <c r="AX190" s="13" t="s">
        <v>71</v>
      </c>
      <c r="AY190" s="206" t="s">
        <v>153</v>
      </c>
    </row>
    <row r="191" spans="1:65" s="13" customFormat="1" ht="10.199999999999999">
      <c r="B191" s="195"/>
      <c r="C191" s="196"/>
      <c r="D191" s="197" t="s">
        <v>163</v>
      </c>
      <c r="E191" s="198" t="s">
        <v>19</v>
      </c>
      <c r="F191" s="199" t="s">
        <v>283</v>
      </c>
      <c r="G191" s="196"/>
      <c r="H191" s="200">
        <v>-1.6160000000000001</v>
      </c>
      <c r="I191" s="201"/>
      <c r="J191" s="196"/>
      <c r="K191" s="196"/>
      <c r="L191" s="202"/>
      <c r="M191" s="203"/>
      <c r="N191" s="204"/>
      <c r="O191" s="204"/>
      <c r="P191" s="204"/>
      <c r="Q191" s="204"/>
      <c r="R191" s="204"/>
      <c r="S191" s="204"/>
      <c r="T191" s="205"/>
      <c r="AT191" s="206" t="s">
        <v>163</v>
      </c>
      <c r="AU191" s="206" t="s">
        <v>81</v>
      </c>
      <c r="AV191" s="13" t="s">
        <v>81</v>
      </c>
      <c r="AW191" s="13" t="s">
        <v>33</v>
      </c>
      <c r="AX191" s="13" t="s">
        <v>71</v>
      </c>
      <c r="AY191" s="206" t="s">
        <v>153</v>
      </c>
    </row>
    <row r="192" spans="1:65" s="13" customFormat="1" ht="10.199999999999999">
      <c r="B192" s="195"/>
      <c r="C192" s="196"/>
      <c r="D192" s="197" t="s">
        <v>163</v>
      </c>
      <c r="E192" s="198" t="s">
        <v>19</v>
      </c>
      <c r="F192" s="199" t="s">
        <v>290</v>
      </c>
      <c r="G192" s="196"/>
      <c r="H192" s="200">
        <v>3.5019999999999998</v>
      </c>
      <c r="I192" s="201"/>
      <c r="J192" s="196"/>
      <c r="K192" s="196"/>
      <c r="L192" s="202"/>
      <c r="M192" s="203"/>
      <c r="N192" s="204"/>
      <c r="O192" s="204"/>
      <c r="P192" s="204"/>
      <c r="Q192" s="204"/>
      <c r="R192" s="204"/>
      <c r="S192" s="204"/>
      <c r="T192" s="205"/>
      <c r="AT192" s="206" t="s">
        <v>163</v>
      </c>
      <c r="AU192" s="206" t="s">
        <v>81</v>
      </c>
      <c r="AV192" s="13" t="s">
        <v>81</v>
      </c>
      <c r="AW192" s="13" t="s">
        <v>33</v>
      </c>
      <c r="AX192" s="13" t="s">
        <v>71</v>
      </c>
      <c r="AY192" s="206" t="s">
        <v>153</v>
      </c>
    </row>
    <row r="193" spans="1:65" s="13" customFormat="1" ht="10.199999999999999">
      <c r="B193" s="195"/>
      <c r="C193" s="196"/>
      <c r="D193" s="197" t="s">
        <v>163</v>
      </c>
      <c r="E193" s="198" t="s">
        <v>19</v>
      </c>
      <c r="F193" s="199" t="s">
        <v>283</v>
      </c>
      <c r="G193" s="196"/>
      <c r="H193" s="200">
        <v>-1.6160000000000001</v>
      </c>
      <c r="I193" s="201"/>
      <c r="J193" s="196"/>
      <c r="K193" s="196"/>
      <c r="L193" s="202"/>
      <c r="M193" s="203"/>
      <c r="N193" s="204"/>
      <c r="O193" s="204"/>
      <c r="P193" s="204"/>
      <c r="Q193" s="204"/>
      <c r="R193" s="204"/>
      <c r="S193" s="204"/>
      <c r="T193" s="205"/>
      <c r="AT193" s="206" t="s">
        <v>163</v>
      </c>
      <c r="AU193" s="206" t="s">
        <v>81</v>
      </c>
      <c r="AV193" s="13" t="s">
        <v>81</v>
      </c>
      <c r="AW193" s="13" t="s">
        <v>33</v>
      </c>
      <c r="AX193" s="13" t="s">
        <v>71</v>
      </c>
      <c r="AY193" s="206" t="s">
        <v>153</v>
      </c>
    </row>
    <row r="194" spans="1:65" s="15" customFormat="1" ht="10.199999999999999">
      <c r="B194" s="218"/>
      <c r="C194" s="219"/>
      <c r="D194" s="197" t="s">
        <v>163</v>
      </c>
      <c r="E194" s="220" t="s">
        <v>19</v>
      </c>
      <c r="F194" s="221" t="s">
        <v>221</v>
      </c>
      <c r="G194" s="219"/>
      <c r="H194" s="222">
        <v>43.795999999999999</v>
      </c>
      <c r="I194" s="223"/>
      <c r="J194" s="219"/>
      <c r="K194" s="219"/>
      <c r="L194" s="224"/>
      <c r="M194" s="225"/>
      <c r="N194" s="226"/>
      <c r="O194" s="226"/>
      <c r="P194" s="226"/>
      <c r="Q194" s="226"/>
      <c r="R194" s="226"/>
      <c r="S194" s="226"/>
      <c r="T194" s="227"/>
      <c r="AT194" s="228" t="s">
        <v>163</v>
      </c>
      <c r="AU194" s="228" t="s">
        <v>81</v>
      </c>
      <c r="AV194" s="15" t="s">
        <v>173</v>
      </c>
      <c r="AW194" s="15" t="s">
        <v>33</v>
      </c>
      <c r="AX194" s="15" t="s">
        <v>71</v>
      </c>
      <c r="AY194" s="228" t="s">
        <v>153</v>
      </c>
    </row>
    <row r="195" spans="1:65" s="13" customFormat="1" ht="10.199999999999999">
      <c r="B195" s="195"/>
      <c r="C195" s="196"/>
      <c r="D195" s="197" t="s">
        <v>163</v>
      </c>
      <c r="E195" s="198" t="s">
        <v>19</v>
      </c>
      <c r="F195" s="199" t="s">
        <v>291</v>
      </c>
      <c r="G195" s="196"/>
      <c r="H195" s="200">
        <v>5.4450000000000003</v>
      </c>
      <c r="I195" s="201"/>
      <c r="J195" s="196"/>
      <c r="K195" s="196"/>
      <c r="L195" s="202"/>
      <c r="M195" s="203"/>
      <c r="N195" s="204"/>
      <c r="O195" s="204"/>
      <c r="P195" s="204"/>
      <c r="Q195" s="204"/>
      <c r="R195" s="204"/>
      <c r="S195" s="204"/>
      <c r="T195" s="205"/>
      <c r="AT195" s="206" t="s">
        <v>163</v>
      </c>
      <c r="AU195" s="206" t="s">
        <v>81</v>
      </c>
      <c r="AV195" s="13" t="s">
        <v>81</v>
      </c>
      <c r="AW195" s="13" t="s">
        <v>33</v>
      </c>
      <c r="AX195" s="13" t="s">
        <v>71</v>
      </c>
      <c r="AY195" s="206" t="s">
        <v>153</v>
      </c>
    </row>
    <row r="196" spans="1:65" s="13" customFormat="1" ht="10.199999999999999">
      <c r="B196" s="195"/>
      <c r="C196" s="196"/>
      <c r="D196" s="197" t="s">
        <v>163</v>
      </c>
      <c r="E196" s="198" t="s">
        <v>19</v>
      </c>
      <c r="F196" s="199" t="s">
        <v>283</v>
      </c>
      <c r="G196" s="196"/>
      <c r="H196" s="200">
        <v>-1.6160000000000001</v>
      </c>
      <c r="I196" s="201"/>
      <c r="J196" s="196"/>
      <c r="K196" s="196"/>
      <c r="L196" s="202"/>
      <c r="M196" s="203"/>
      <c r="N196" s="204"/>
      <c r="O196" s="204"/>
      <c r="P196" s="204"/>
      <c r="Q196" s="204"/>
      <c r="R196" s="204"/>
      <c r="S196" s="204"/>
      <c r="T196" s="205"/>
      <c r="AT196" s="206" t="s">
        <v>163</v>
      </c>
      <c r="AU196" s="206" t="s">
        <v>81</v>
      </c>
      <c r="AV196" s="13" t="s">
        <v>81</v>
      </c>
      <c r="AW196" s="13" t="s">
        <v>33</v>
      </c>
      <c r="AX196" s="13" t="s">
        <v>71</v>
      </c>
      <c r="AY196" s="206" t="s">
        <v>153</v>
      </c>
    </row>
    <row r="197" spans="1:65" s="13" customFormat="1" ht="10.199999999999999">
      <c r="B197" s="195"/>
      <c r="C197" s="196"/>
      <c r="D197" s="197" t="s">
        <v>163</v>
      </c>
      <c r="E197" s="198" t="s">
        <v>19</v>
      </c>
      <c r="F197" s="199" t="s">
        <v>292</v>
      </c>
      <c r="G197" s="196"/>
      <c r="H197" s="200">
        <v>3.52</v>
      </c>
      <c r="I197" s="201"/>
      <c r="J197" s="196"/>
      <c r="K197" s="196"/>
      <c r="L197" s="202"/>
      <c r="M197" s="203"/>
      <c r="N197" s="204"/>
      <c r="O197" s="204"/>
      <c r="P197" s="204"/>
      <c r="Q197" s="204"/>
      <c r="R197" s="204"/>
      <c r="S197" s="204"/>
      <c r="T197" s="205"/>
      <c r="AT197" s="206" t="s">
        <v>163</v>
      </c>
      <c r="AU197" s="206" t="s">
        <v>81</v>
      </c>
      <c r="AV197" s="13" t="s">
        <v>81</v>
      </c>
      <c r="AW197" s="13" t="s">
        <v>33</v>
      </c>
      <c r="AX197" s="13" t="s">
        <v>71</v>
      </c>
      <c r="AY197" s="206" t="s">
        <v>153</v>
      </c>
    </row>
    <row r="198" spans="1:65" s="13" customFormat="1" ht="10.199999999999999">
      <c r="B198" s="195"/>
      <c r="C198" s="196"/>
      <c r="D198" s="197" t="s">
        <v>163</v>
      </c>
      <c r="E198" s="198" t="s">
        <v>19</v>
      </c>
      <c r="F198" s="199" t="s">
        <v>293</v>
      </c>
      <c r="G198" s="196"/>
      <c r="H198" s="200">
        <v>9.15</v>
      </c>
      <c r="I198" s="201"/>
      <c r="J198" s="196"/>
      <c r="K198" s="196"/>
      <c r="L198" s="202"/>
      <c r="M198" s="203"/>
      <c r="N198" s="204"/>
      <c r="O198" s="204"/>
      <c r="P198" s="204"/>
      <c r="Q198" s="204"/>
      <c r="R198" s="204"/>
      <c r="S198" s="204"/>
      <c r="T198" s="205"/>
      <c r="AT198" s="206" t="s">
        <v>163</v>
      </c>
      <c r="AU198" s="206" t="s">
        <v>81</v>
      </c>
      <c r="AV198" s="13" t="s">
        <v>81</v>
      </c>
      <c r="AW198" s="13" t="s">
        <v>33</v>
      </c>
      <c r="AX198" s="13" t="s">
        <v>71</v>
      </c>
      <c r="AY198" s="206" t="s">
        <v>153</v>
      </c>
    </row>
    <row r="199" spans="1:65" s="13" customFormat="1" ht="10.199999999999999">
      <c r="B199" s="195"/>
      <c r="C199" s="196"/>
      <c r="D199" s="197" t="s">
        <v>163</v>
      </c>
      <c r="E199" s="198" t="s">
        <v>19</v>
      </c>
      <c r="F199" s="199" t="s">
        <v>294</v>
      </c>
      <c r="G199" s="196"/>
      <c r="H199" s="200">
        <v>8.0549999999999997</v>
      </c>
      <c r="I199" s="201"/>
      <c r="J199" s="196"/>
      <c r="K199" s="196"/>
      <c r="L199" s="202"/>
      <c r="M199" s="203"/>
      <c r="N199" s="204"/>
      <c r="O199" s="204"/>
      <c r="P199" s="204"/>
      <c r="Q199" s="204"/>
      <c r="R199" s="204"/>
      <c r="S199" s="204"/>
      <c r="T199" s="205"/>
      <c r="AT199" s="206" t="s">
        <v>163</v>
      </c>
      <c r="AU199" s="206" t="s">
        <v>81</v>
      </c>
      <c r="AV199" s="13" t="s">
        <v>81</v>
      </c>
      <c r="AW199" s="13" t="s">
        <v>33</v>
      </c>
      <c r="AX199" s="13" t="s">
        <v>71</v>
      </c>
      <c r="AY199" s="206" t="s">
        <v>153</v>
      </c>
    </row>
    <row r="200" spans="1:65" s="13" customFormat="1" ht="10.199999999999999">
      <c r="B200" s="195"/>
      <c r="C200" s="196"/>
      <c r="D200" s="197" t="s">
        <v>163</v>
      </c>
      <c r="E200" s="198" t="s">
        <v>19</v>
      </c>
      <c r="F200" s="199" t="s">
        <v>285</v>
      </c>
      <c r="G200" s="196"/>
      <c r="H200" s="200">
        <v>-1.4139999999999999</v>
      </c>
      <c r="I200" s="201"/>
      <c r="J200" s="196"/>
      <c r="K200" s="196"/>
      <c r="L200" s="202"/>
      <c r="M200" s="203"/>
      <c r="N200" s="204"/>
      <c r="O200" s="204"/>
      <c r="P200" s="204"/>
      <c r="Q200" s="204"/>
      <c r="R200" s="204"/>
      <c r="S200" s="204"/>
      <c r="T200" s="205"/>
      <c r="AT200" s="206" t="s">
        <v>163</v>
      </c>
      <c r="AU200" s="206" t="s">
        <v>81</v>
      </c>
      <c r="AV200" s="13" t="s">
        <v>81</v>
      </c>
      <c r="AW200" s="13" t="s">
        <v>33</v>
      </c>
      <c r="AX200" s="13" t="s">
        <v>71</v>
      </c>
      <c r="AY200" s="206" t="s">
        <v>153</v>
      </c>
    </row>
    <row r="201" spans="1:65" s="15" customFormat="1" ht="10.199999999999999">
      <c r="B201" s="218"/>
      <c r="C201" s="219"/>
      <c r="D201" s="197" t="s">
        <v>163</v>
      </c>
      <c r="E201" s="220" t="s">
        <v>19</v>
      </c>
      <c r="F201" s="221" t="s">
        <v>221</v>
      </c>
      <c r="G201" s="219"/>
      <c r="H201" s="222">
        <v>23.14</v>
      </c>
      <c r="I201" s="223"/>
      <c r="J201" s="219"/>
      <c r="K201" s="219"/>
      <c r="L201" s="224"/>
      <c r="M201" s="225"/>
      <c r="N201" s="226"/>
      <c r="O201" s="226"/>
      <c r="P201" s="226"/>
      <c r="Q201" s="226"/>
      <c r="R201" s="226"/>
      <c r="S201" s="226"/>
      <c r="T201" s="227"/>
      <c r="AT201" s="228" t="s">
        <v>163</v>
      </c>
      <c r="AU201" s="228" t="s">
        <v>81</v>
      </c>
      <c r="AV201" s="15" t="s">
        <v>173</v>
      </c>
      <c r="AW201" s="15" t="s">
        <v>33</v>
      </c>
      <c r="AX201" s="15" t="s">
        <v>71</v>
      </c>
      <c r="AY201" s="228" t="s">
        <v>153</v>
      </c>
    </row>
    <row r="202" spans="1:65" s="14" customFormat="1" ht="10.199999999999999">
      <c r="B202" s="207"/>
      <c r="C202" s="208"/>
      <c r="D202" s="197" t="s">
        <v>163</v>
      </c>
      <c r="E202" s="209" t="s">
        <v>19</v>
      </c>
      <c r="F202" s="210" t="s">
        <v>168</v>
      </c>
      <c r="G202" s="208"/>
      <c r="H202" s="211">
        <v>66.935999999999993</v>
      </c>
      <c r="I202" s="212"/>
      <c r="J202" s="208"/>
      <c r="K202" s="208"/>
      <c r="L202" s="213"/>
      <c r="M202" s="214"/>
      <c r="N202" s="215"/>
      <c r="O202" s="215"/>
      <c r="P202" s="215"/>
      <c r="Q202" s="215"/>
      <c r="R202" s="215"/>
      <c r="S202" s="215"/>
      <c r="T202" s="216"/>
      <c r="AT202" s="217" t="s">
        <v>163</v>
      </c>
      <c r="AU202" s="217" t="s">
        <v>81</v>
      </c>
      <c r="AV202" s="14" t="s">
        <v>159</v>
      </c>
      <c r="AW202" s="14" t="s">
        <v>33</v>
      </c>
      <c r="AX202" s="14" t="s">
        <v>79</v>
      </c>
      <c r="AY202" s="217" t="s">
        <v>153</v>
      </c>
    </row>
    <row r="203" spans="1:65" s="2" customFormat="1" ht="24.15" customHeight="1">
      <c r="A203" s="36"/>
      <c r="B203" s="37"/>
      <c r="C203" s="176" t="s">
        <v>7</v>
      </c>
      <c r="D203" s="176" t="s">
        <v>155</v>
      </c>
      <c r="E203" s="177" t="s">
        <v>295</v>
      </c>
      <c r="F203" s="178" t="s">
        <v>296</v>
      </c>
      <c r="G203" s="179" t="s">
        <v>204</v>
      </c>
      <c r="H203" s="180">
        <v>5.79</v>
      </c>
      <c r="I203" s="181"/>
      <c r="J203" s="182">
        <f>ROUND(I203*H203,2)</f>
        <v>0</v>
      </c>
      <c r="K203" s="183"/>
      <c r="L203" s="41"/>
      <c r="M203" s="184" t="s">
        <v>19</v>
      </c>
      <c r="N203" s="185" t="s">
        <v>42</v>
      </c>
      <c r="O203" s="66"/>
      <c r="P203" s="186">
        <f>O203*H203</f>
        <v>0</v>
      </c>
      <c r="Q203" s="186">
        <v>0.10863</v>
      </c>
      <c r="R203" s="186">
        <f>Q203*H203</f>
        <v>0.62896770000000002</v>
      </c>
      <c r="S203" s="186">
        <v>0</v>
      </c>
      <c r="T203" s="187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88" t="s">
        <v>159</v>
      </c>
      <c r="AT203" s="188" t="s">
        <v>155</v>
      </c>
      <c r="AU203" s="188" t="s">
        <v>81</v>
      </c>
      <c r="AY203" s="19" t="s">
        <v>153</v>
      </c>
      <c r="BE203" s="189">
        <f>IF(N203="základní",J203,0)</f>
        <v>0</v>
      </c>
      <c r="BF203" s="189">
        <f>IF(N203="snížená",J203,0)</f>
        <v>0</v>
      </c>
      <c r="BG203" s="189">
        <f>IF(N203="zákl. přenesená",J203,0)</f>
        <v>0</v>
      </c>
      <c r="BH203" s="189">
        <f>IF(N203="sníž. přenesená",J203,0)</f>
        <v>0</v>
      </c>
      <c r="BI203" s="189">
        <f>IF(N203="nulová",J203,0)</f>
        <v>0</v>
      </c>
      <c r="BJ203" s="19" t="s">
        <v>79</v>
      </c>
      <c r="BK203" s="189">
        <f>ROUND(I203*H203,2)</f>
        <v>0</v>
      </c>
      <c r="BL203" s="19" t="s">
        <v>159</v>
      </c>
      <c r="BM203" s="188" t="s">
        <v>297</v>
      </c>
    </row>
    <row r="204" spans="1:65" s="2" customFormat="1" ht="10.199999999999999">
      <c r="A204" s="36"/>
      <c r="B204" s="37"/>
      <c r="C204" s="38"/>
      <c r="D204" s="190" t="s">
        <v>161</v>
      </c>
      <c r="E204" s="38"/>
      <c r="F204" s="191" t="s">
        <v>298</v>
      </c>
      <c r="G204" s="38"/>
      <c r="H204" s="38"/>
      <c r="I204" s="192"/>
      <c r="J204" s="38"/>
      <c r="K204" s="38"/>
      <c r="L204" s="41"/>
      <c r="M204" s="193"/>
      <c r="N204" s="194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161</v>
      </c>
      <c r="AU204" s="19" t="s">
        <v>81</v>
      </c>
    </row>
    <row r="205" spans="1:65" s="13" customFormat="1" ht="10.199999999999999">
      <c r="B205" s="195"/>
      <c r="C205" s="196"/>
      <c r="D205" s="197" t="s">
        <v>163</v>
      </c>
      <c r="E205" s="198" t="s">
        <v>19</v>
      </c>
      <c r="F205" s="199" t="s">
        <v>299</v>
      </c>
      <c r="G205" s="196"/>
      <c r="H205" s="200">
        <v>0.84</v>
      </c>
      <c r="I205" s="201"/>
      <c r="J205" s="196"/>
      <c r="K205" s="196"/>
      <c r="L205" s="202"/>
      <c r="M205" s="203"/>
      <c r="N205" s="204"/>
      <c r="O205" s="204"/>
      <c r="P205" s="204"/>
      <c r="Q205" s="204"/>
      <c r="R205" s="204"/>
      <c r="S205" s="204"/>
      <c r="T205" s="205"/>
      <c r="AT205" s="206" t="s">
        <v>163</v>
      </c>
      <c r="AU205" s="206" t="s">
        <v>81</v>
      </c>
      <c r="AV205" s="13" t="s">
        <v>81</v>
      </c>
      <c r="AW205" s="13" t="s">
        <v>33</v>
      </c>
      <c r="AX205" s="13" t="s">
        <v>71</v>
      </c>
      <c r="AY205" s="206" t="s">
        <v>153</v>
      </c>
    </row>
    <row r="206" spans="1:65" s="13" customFormat="1" ht="10.199999999999999">
      <c r="B206" s="195"/>
      <c r="C206" s="196"/>
      <c r="D206" s="197" t="s">
        <v>163</v>
      </c>
      <c r="E206" s="198" t="s">
        <v>19</v>
      </c>
      <c r="F206" s="199" t="s">
        <v>300</v>
      </c>
      <c r="G206" s="196"/>
      <c r="H206" s="200">
        <v>2.7</v>
      </c>
      <c r="I206" s="201"/>
      <c r="J206" s="196"/>
      <c r="K206" s="196"/>
      <c r="L206" s="202"/>
      <c r="M206" s="203"/>
      <c r="N206" s="204"/>
      <c r="O206" s="204"/>
      <c r="P206" s="204"/>
      <c r="Q206" s="204"/>
      <c r="R206" s="204"/>
      <c r="S206" s="204"/>
      <c r="T206" s="205"/>
      <c r="AT206" s="206" t="s">
        <v>163</v>
      </c>
      <c r="AU206" s="206" t="s">
        <v>81</v>
      </c>
      <c r="AV206" s="13" t="s">
        <v>81</v>
      </c>
      <c r="AW206" s="13" t="s">
        <v>33</v>
      </c>
      <c r="AX206" s="13" t="s">
        <v>71</v>
      </c>
      <c r="AY206" s="206" t="s">
        <v>153</v>
      </c>
    </row>
    <row r="207" spans="1:65" s="13" customFormat="1" ht="10.199999999999999">
      <c r="B207" s="195"/>
      <c r="C207" s="196"/>
      <c r="D207" s="197" t="s">
        <v>163</v>
      </c>
      <c r="E207" s="198" t="s">
        <v>19</v>
      </c>
      <c r="F207" s="199" t="s">
        <v>301</v>
      </c>
      <c r="G207" s="196"/>
      <c r="H207" s="200">
        <v>2.25</v>
      </c>
      <c r="I207" s="201"/>
      <c r="J207" s="196"/>
      <c r="K207" s="196"/>
      <c r="L207" s="202"/>
      <c r="M207" s="203"/>
      <c r="N207" s="204"/>
      <c r="O207" s="204"/>
      <c r="P207" s="204"/>
      <c r="Q207" s="204"/>
      <c r="R207" s="204"/>
      <c r="S207" s="204"/>
      <c r="T207" s="205"/>
      <c r="AT207" s="206" t="s">
        <v>163</v>
      </c>
      <c r="AU207" s="206" t="s">
        <v>81</v>
      </c>
      <c r="AV207" s="13" t="s">
        <v>81</v>
      </c>
      <c r="AW207" s="13" t="s">
        <v>33</v>
      </c>
      <c r="AX207" s="13" t="s">
        <v>71</v>
      </c>
      <c r="AY207" s="206" t="s">
        <v>153</v>
      </c>
    </row>
    <row r="208" spans="1:65" s="14" customFormat="1" ht="10.199999999999999">
      <c r="B208" s="207"/>
      <c r="C208" s="208"/>
      <c r="D208" s="197" t="s">
        <v>163</v>
      </c>
      <c r="E208" s="209" t="s">
        <v>19</v>
      </c>
      <c r="F208" s="210" t="s">
        <v>168</v>
      </c>
      <c r="G208" s="208"/>
      <c r="H208" s="211">
        <v>5.79</v>
      </c>
      <c r="I208" s="212"/>
      <c r="J208" s="208"/>
      <c r="K208" s="208"/>
      <c r="L208" s="213"/>
      <c r="M208" s="214"/>
      <c r="N208" s="215"/>
      <c r="O208" s="215"/>
      <c r="P208" s="215"/>
      <c r="Q208" s="215"/>
      <c r="R208" s="215"/>
      <c r="S208" s="215"/>
      <c r="T208" s="216"/>
      <c r="AT208" s="217" t="s">
        <v>163</v>
      </c>
      <c r="AU208" s="217" t="s">
        <v>81</v>
      </c>
      <c r="AV208" s="14" t="s">
        <v>159</v>
      </c>
      <c r="AW208" s="14" t="s">
        <v>33</v>
      </c>
      <c r="AX208" s="14" t="s">
        <v>79</v>
      </c>
      <c r="AY208" s="217" t="s">
        <v>153</v>
      </c>
    </row>
    <row r="209" spans="1:65" s="2" customFormat="1" ht="16.5" customHeight="1">
      <c r="A209" s="36"/>
      <c r="B209" s="37"/>
      <c r="C209" s="176" t="s">
        <v>302</v>
      </c>
      <c r="D209" s="176" t="s">
        <v>155</v>
      </c>
      <c r="E209" s="177" t="s">
        <v>303</v>
      </c>
      <c r="F209" s="178" t="s">
        <v>304</v>
      </c>
      <c r="G209" s="179" t="s">
        <v>228</v>
      </c>
      <c r="H209" s="180">
        <v>25.254999999999999</v>
      </c>
      <c r="I209" s="181"/>
      <c r="J209" s="182">
        <f>ROUND(I209*H209,2)</f>
        <v>0</v>
      </c>
      <c r="K209" s="183"/>
      <c r="L209" s="41"/>
      <c r="M209" s="184" t="s">
        <v>19</v>
      </c>
      <c r="N209" s="185" t="s">
        <v>42</v>
      </c>
      <c r="O209" s="66"/>
      <c r="P209" s="186">
        <f>O209*H209</f>
        <v>0</v>
      </c>
      <c r="Q209" s="186">
        <v>8.0000000000000007E-5</v>
      </c>
      <c r="R209" s="186">
        <f>Q209*H209</f>
        <v>2.0203999999999999E-3</v>
      </c>
      <c r="S209" s="186">
        <v>0</v>
      </c>
      <c r="T209" s="187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88" t="s">
        <v>159</v>
      </c>
      <c r="AT209" s="188" t="s">
        <v>155</v>
      </c>
      <c r="AU209" s="188" t="s">
        <v>81</v>
      </c>
      <c r="AY209" s="19" t="s">
        <v>153</v>
      </c>
      <c r="BE209" s="189">
        <f>IF(N209="základní",J209,0)</f>
        <v>0</v>
      </c>
      <c r="BF209" s="189">
        <f>IF(N209="snížená",J209,0)</f>
        <v>0</v>
      </c>
      <c r="BG209" s="189">
        <f>IF(N209="zákl. přenesená",J209,0)</f>
        <v>0</v>
      </c>
      <c r="BH209" s="189">
        <f>IF(N209="sníž. přenesená",J209,0)</f>
        <v>0</v>
      </c>
      <c r="BI209" s="189">
        <f>IF(N209="nulová",J209,0)</f>
        <v>0</v>
      </c>
      <c r="BJ209" s="19" t="s">
        <v>79</v>
      </c>
      <c r="BK209" s="189">
        <f>ROUND(I209*H209,2)</f>
        <v>0</v>
      </c>
      <c r="BL209" s="19" t="s">
        <v>159</v>
      </c>
      <c r="BM209" s="188" t="s">
        <v>305</v>
      </c>
    </row>
    <row r="210" spans="1:65" s="13" customFormat="1" ht="10.199999999999999">
      <c r="B210" s="195"/>
      <c r="C210" s="196"/>
      <c r="D210" s="197" t="s">
        <v>163</v>
      </c>
      <c r="E210" s="198" t="s">
        <v>19</v>
      </c>
      <c r="F210" s="199" t="s">
        <v>306</v>
      </c>
      <c r="G210" s="196"/>
      <c r="H210" s="200">
        <v>3.3250000000000002</v>
      </c>
      <c r="I210" s="201"/>
      <c r="J210" s="196"/>
      <c r="K210" s="196"/>
      <c r="L210" s="202"/>
      <c r="M210" s="203"/>
      <c r="N210" s="204"/>
      <c r="O210" s="204"/>
      <c r="P210" s="204"/>
      <c r="Q210" s="204"/>
      <c r="R210" s="204"/>
      <c r="S210" s="204"/>
      <c r="T210" s="205"/>
      <c r="AT210" s="206" t="s">
        <v>163</v>
      </c>
      <c r="AU210" s="206" t="s">
        <v>81</v>
      </c>
      <c r="AV210" s="13" t="s">
        <v>81</v>
      </c>
      <c r="AW210" s="13" t="s">
        <v>33</v>
      </c>
      <c r="AX210" s="13" t="s">
        <v>71</v>
      </c>
      <c r="AY210" s="206" t="s">
        <v>153</v>
      </c>
    </row>
    <row r="211" spans="1:65" s="13" customFormat="1" ht="10.199999999999999">
      <c r="B211" s="195"/>
      <c r="C211" s="196"/>
      <c r="D211" s="197" t="s">
        <v>163</v>
      </c>
      <c r="E211" s="198" t="s">
        <v>19</v>
      </c>
      <c r="F211" s="199" t="s">
        <v>307</v>
      </c>
      <c r="G211" s="196"/>
      <c r="H211" s="200">
        <v>5.2</v>
      </c>
      <c r="I211" s="201"/>
      <c r="J211" s="196"/>
      <c r="K211" s="196"/>
      <c r="L211" s="202"/>
      <c r="M211" s="203"/>
      <c r="N211" s="204"/>
      <c r="O211" s="204"/>
      <c r="P211" s="204"/>
      <c r="Q211" s="204"/>
      <c r="R211" s="204"/>
      <c r="S211" s="204"/>
      <c r="T211" s="205"/>
      <c r="AT211" s="206" t="s">
        <v>163</v>
      </c>
      <c r="AU211" s="206" t="s">
        <v>81</v>
      </c>
      <c r="AV211" s="13" t="s">
        <v>81</v>
      </c>
      <c r="AW211" s="13" t="s">
        <v>33</v>
      </c>
      <c r="AX211" s="13" t="s">
        <v>71</v>
      </c>
      <c r="AY211" s="206" t="s">
        <v>153</v>
      </c>
    </row>
    <row r="212" spans="1:65" s="13" customFormat="1" ht="10.199999999999999">
      <c r="B212" s="195"/>
      <c r="C212" s="196"/>
      <c r="D212" s="197" t="s">
        <v>163</v>
      </c>
      <c r="E212" s="198" t="s">
        <v>19</v>
      </c>
      <c r="F212" s="199" t="s">
        <v>308</v>
      </c>
      <c r="G212" s="196"/>
      <c r="H212" s="200">
        <v>3</v>
      </c>
      <c r="I212" s="201"/>
      <c r="J212" s="196"/>
      <c r="K212" s="196"/>
      <c r="L212" s="202"/>
      <c r="M212" s="203"/>
      <c r="N212" s="204"/>
      <c r="O212" s="204"/>
      <c r="P212" s="204"/>
      <c r="Q212" s="204"/>
      <c r="R212" s="204"/>
      <c r="S212" s="204"/>
      <c r="T212" s="205"/>
      <c r="AT212" s="206" t="s">
        <v>163</v>
      </c>
      <c r="AU212" s="206" t="s">
        <v>81</v>
      </c>
      <c r="AV212" s="13" t="s">
        <v>81</v>
      </c>
      <c r="AW212" s="13" t="s">
        <v>33</v>
      </c>
      <c r="AX212" s="13" t="s">
        <v>71</v>
      </c>
      <c r="AY212" s="206" t="s">
        <v>153</v>
      </c>
    </row>
    <row r="213" spans="1:65" s="13" customFormat="1" ht="10.199999999999999">
      <c r="B213" s="195"/>
      <c r="C213" s="196"/>
      <c r="D213" s="197" t="s">
        <v>163</v>
      </c>
      <c r="E213" s="198" t="s">
        <v>19</v>
      </c>
      <c r="F213" s="199" t="s">
        <v>309</v>
      </c>
      <c r="G213" s="196"/>
      <c r="H213" s="200">
        <v>2.6</v>
      </c>
      <c r="I213" s="201"/>
      <c r="J213" s="196"/>
      <c r="K213" s="196"/>
      <c r="L213" s="202"/>
      <c r="M213" s="203"/>
      <c r="N213" s="204"/>
      <c r="O213" s="204"/>
      <c r="P213" s="204"/>
      <c r="Q213" s="204"/>
      <c r="R213" s="204"/>
      <c r="S213" s="204"/>
      <c r="T213" s="205"/>
      <c r="AT213" s="206" t="s">
        <v>163</v>
      </c>
      <c r="AU213" s="206" t="s">
        <v>81</v>
      </c>
      <c r="AV213" s="13" t="s">
        <v>81</v>
      </c>
      <c r="AW213" s="13" t="s">
        <v>33</v>
      </c>
      <c r="AX213" s="13" t="s">
        <v>71</v>
      </c>
      <c r="AY213" s="206" t="s">
        <v>153</v>
      </c>
    </row>
    <row r="214" spans="1:65" s="13" customFormat="1" ht="10.199999999999999">
      <c r="B214" s="195"/>
      <c r="C214" s="196"/>
      <c r="D214" s="197" t="s">
        <v>163</v>
      </c>
      <c r="E214" s="198" t="s">
        <v>19</v>
      </c>
      <c r="F214" s="199" t="s">
        <v>310</v>
      </c>
      <c r="G214" s="196"/>
      <c r="H214" s="200">
        <v>0.95</v>
      </c>
      <c r="I214" s="201"/>
      <c r="J214" s="196"/>
      <c r="K214" s="196"/>
      <c r="L214" s="202"/>
      <c r="M214" s="203"/>
      <c r="N214" s="204"/>
      <c r="O214" s="204"/>
      <c r="P214" s="204"/>
      <c r="Q214" s="204"/>
      <c r="R214" s="204"/>
      <c r="S214" s="204"/>
      <c r="T214" s="205"/>
      <c r="AT214" s="206" t="s">
        <v>163</v>
      </c>
      <c r="AU214" s="206" t="s">
        <v>81</v>
      </c>
      <c r="AV214" s="13" t="s">
        <v>81</v>
      </c>
      <c r="AW214" s="13" t="s">
        <v>33</v>
      </c>
      <c r="AX214" s="13" t="s">
        <v>71</v>
      </c>
      <c r="AY214" s="206" t="s">
        <v>153</v>
      </c>
    </row>
    <row r="215" spans="1:65" s="13" customFormat="1" ht="10.199999999999999">
      <c r="B215" s="195"/>
      <c r="C215" s="196"/>
      <c r="D215" s="197" t="s">
        <v>163</v>
      </c>
      <c r="E215" s="198" t="s">
        <v>19</v>
      </c>
      <c r="F215" s="199" t="s">
        <v>311</v>
      </c>
      <c r="G215" s="196"/>
      <c r="H215" s="200">
        <v>1.03</v>
      </c>
      <c r="I215" s="201"/>
      <c r="J215" s="196"/>
      <c r="K215" s="196"/>
      <c r="L215" s="202"/>
      <c r="M215" s="203"/>
      <c r="N215" s="204"/>
      <c r="O215" s="204"/>
      <c r="P215" s="204"/>
      <c r="Q215" s="204"/>
      <c r="R215" s="204"/>
      <c r="S215" s="204"/>
      <c r="T215" s="205"/>
      <c r="AT215" s="206" t="s">
        <v>163</v>
      </c>
      <c r="AU215" s="206" t="s">
        <v>81</v>
      </c>
      <c r="AV215" s="13" t="s">
        <v>81</v>
      </c>
      <c r="AW215" s="13" t="s">
        <v>33</v>
      </c>
      <c r="AX215" s="13" t="s">
        <v>71</v>
      </c>
      <c r="AY215" s="206" t="s">
        <v>153</v>
      </c>
    </row>
    <row r="216" spans="1:65" s="15" customFormat="1" ht="10.199999999999999">
      <c r="B216" s="218"/>
      <c r="C216" s="219"/>
      <c r="D216" s="197" t="s">
        <v>163</v>
      </c>
      <c r="E216" s="220" t="s">
        <v>19</v>
      </c>
      <c r="F216" s="221" t="s">
        <v>221</v>
      </c>
      <c r="G216" s="219"/>
      <c r="H216" s="222">
        <v>16.105</v>
      </c>
      <c r="I216" s="223"/>
      <c r="J216" s="219"/>
      <c r="K216" s="219"/>
      <c r="L216" s="224"/>
      <c r="M216" s="225"/>
      <c r="N216" s="226"/>
      <c r="O216" s="226"/>
      <c r="P216" s="226"/>
      <c r="Q216" s="226"/>
      <c r="R216" s="226"/>
      <c r="S216" s="226"/>
      <c r="T216" s="227"/>
      <c r="AT216" s="228" t="s">
        <v>163</v>
      </c>
      <c r="AU216" s="228" t="s">
        <v>81</v>
      </c>
      <c r="AV216" s="15" t="s">
        <v>173</v>
      </c>
      <c r="AW216" s="15" t="s">
        <v>33</v>
      </c>
      <c r="AX216" s="15" t="s">
        <v>71</v>
      </c>
      <c r="AY216" s="228" t="s">
        <v>153</v>
      </c>
    </row>
    <row r="217" spans="1:65" s="13" customFormat="1" ht="10.199999999999999">
      <c r="B217" s="195"/>
      <c r="C217" s="196"/>
      <c r="D217" s="197" t="s">
        <v>163</v>
      </c>
      <c r="E217" s="198" t="s">
        <v>19</v>
      </c>
      <c r="F217" s="199" t="s">
        <v>312</v>
      </c>
      <c r="G217" s="196"/>
      <c r="H217" s="200">
        <v>1.8149999999999999</v>
      </c>
      <c r="I217" s="201"/>
      <c r="J217" s="196"/>
      <c r="K217" s="196"/>
      <c r="L217" s="202"/>
      <c r="M217" s="203"/>
      <c r="N217" s="204"/>
      <c r="O217" s="204"/>
      <c r="P217" s="204"/>
      <c r="Q217" s="204"/>
      <c r="R217" s="204"/>
      <c r="S217" s="204"/>
      <c r="T217" s="205"/>
      <c r="AT217" s="206" t="s">
        <v>163</v>
      </c>
      <c r="AU217" s="206" t="s">
        <v>81</v>
      </c>
      <c r="AV217" s="13" t="s">
        <v>81</v>
      </c>
      <c r="AW217" s="13" t="s">
        <v>33</v>
      </c>
      <c r="AX217" s="13" t="s">
        <v>71</v>
      </c>
      <c r="AY217" s="206" t="s">
        <v>153</v>
      </c>
    </row>
    <row r="218" spans="1:65" s="13" customFormat="1" ht="10.199999999999999">
      <c r="B218" s="195"/>
      <c r="C218" s="196"/>
      <c r="D218" s="197" t="s">
        <v>163</v>
      </c>
      <c r="E218" s="198" t="s">
        <v>19</v>
      </c>
      <c r="F218" s="199" t="s">
        <v>313</v>
      </c>
      <c r="G218" s="196"/>
      <c r="H218" s="200">
        <v>1.6</v>
      </c>
      <c r="I218" s="201"/>
      <c r="J218" s="196"/>
      <c r="K218" s="196"/>
      <c r="L218" s="202"/>
      <c r="M218" s="203"/>
      <c r="N218" s="204"/>
      <c r="O218" s="204"/>
      <c r="P218" s="204"/>
      <c r="Q218" s="204"/>
      <c r="R218" s="204"/>
      <c r="S218" s="204"/>
      <c r="T218" s="205"/>
      <c r="AT218" s="206" t="s">
        <v>163</v>
      </c>
      <c r="AU218" s="206" t="s">
        <v>81</v>
      </c>
      <c r="AV218" s="13" t="s">
        <v>81</v>
      </c>
      <c r="AW218" s="13" t="s">
        <v>33</v>
      </c>
      <c r="AX218" s="13" t="s">
        <v>71</v>
      </c>
      <c r="AY218" s="206" t="s">
        <v>153</v>
      </c>
    </row>
    <row r="219" spans="1:65" s="13" customFormat="1" ht="10.199999999999999">
      <c r="B219" s="195"/>
      <c r="C219" s="196"/>
      <c r="D219" s="197" t="s">
        <v>163</v>
      </c>
      <c r="E219" s="198" t="s">
        <v>19</v>
      </c>
      <c r="F219" s="199" t="s">
        <v>314</v>
      </c>
      <c r="G219" s="196"/>
      <c r="H219" s="200">
        <v>3.05</v>
      </c>
      <c r="I219" s="201"/>
      <c r="J219" s="196"/>
      <c r="K219" s="196"/>
      <c r="L219" s="202"/>
      <c r="M219" s="203"/>
      <c r="N219" s="204"/>
      <c r="O219" s="204"/>
      <c r="P219" s="204"/>
      <c r="Q219" s="204"/>
      <c r="R219" s="204"/>
      <c r="S219" s="204"/>
      <c r="T219" s="205"/>
      <c r="AT219" s="206" t="s">
        <v>163</v>
      </c>
      <c r="AU219" s="206" t="s">
        <v>81</v>
      </c>
      <c r="AV219" s="13" t="s">
        <v>81</v>
      </c>
      <c r="AW219" s="13" t="s">
        <v>33</v>
      </c>
      <c r="AX219" s="13" t="s">
        <v>71</v>
      </c>
      <c r="AY219" s="206" t="s">
        <v>153</v>
      </c>
    </row>
    <row r="220" spans="1:65" s="13" customFormat="1" ht="10.199999999999999">
      <c r="B220" s="195"/>
      <c r="C220" s="196"/>
      <c r="D220" s="197" t="s">
        <v>163</v>
      </c>
      <c r="E220" s="198" t="s">
        <v>19</v>
      </c>
      <c r="F220" s="199" t="s">
        <v>315</v>
      </c>
      <c r="G220" s="196"/>
      <c r="H220" s="200">
        <v>2.6850000000000001</v>
      </c>
      <c r="I220" s="201"/>
      <c r="J220" s="196"/>
      <c r="K220" s="196"/>
      <c r="L220" s="202"/>
      <c r="M220" s="203"/>
      <c r="N220" s="204"/>
      <c r="O220" s="204"/>
      <c r="P220" s="204"/>
      <c r="Q220" s="204"/>
      <c r="R220" s="204"/>
      <c r="S220" s="204"/>
      <c r="T220" s="205"/>
      <c r="AT220" s="206" t="s">
        <v>163</v>
      </c>
      <c r="AU220" s="206" t="s">
        <v>81</v>
      </c>
      <c r="AV220" s="13" t="s">
        <v>81</v>
      </c>
      <c r="AW220" s="13" t="s">
        <v>33</v>
      </c>
      <c r="AX220" s="13" t="s">
        <v>71</v>
      </c>
      <c r="AY220" s="206" t="s">
        <v>153</v>
      </c>
    </row>
    <row r="221" spans="1:65" s="15" customFormat="1" ht="10.199999999999999">
      <c r="B221" s="218"/>
      <c r="C221" s="219"/>
      <c r="D221" s="197" t="s">
        <v>163</v>
      </c>
      <c r="E221" s="220" t="s">
        <v>19</v>
      </c>
      <c r="F221" s="221" t="s">
        <v>221</v>
      </c>
      <c r="G221" s="219"/>
      <c r="H221" s="222">
        <v>9.15</v>
      </c>
      <c r="I221" s="223"/>
      <c r="J221" s="219"/>
      <c r="K221" s="219"/>
      <c r="L221" s="224"/>
      <c r="M221" s="225"/>
      <c r="N221" s="226"/>
      <c r="O221" s="226"/>
      <c r="P221" s="226"/>
      <c r="Q221" s="226"/>
      <c r="R221" s="226"/>
      <c r="S221" s="226"/>
      <c r="T221" s="227"/>
      <c r="AT221" s="228" t="s">
        <v>163</v>
      </c>
      <c r="AU221" s="228" t="s">
        <v>81</v>
      </c>
      <c r="AV221" s="15" t="s">
        <v>173</v>
      </c>
      <c r="AW221" s="15" t="s">
        <v>33</v>
      </c>
      <c r="AX221" s="15" t="s">
        <v>71</v>
      </c>
      <c r="AY221" s="228" t="s">
        <v>153</v>
      </c>
    </row>
    <row r="222" spans="1:65" s="14" customFormat="1" ht="10.199999999999999">
      <c r="B222" s="207"/>
      <c r="C222" s="208"/>
      <c r="D222" s="197" t="s">
        <v>163</v>
      </c>
      <c r="E222" s="209" t="s">
        <v>19</v>
      </c>
      <c r="F222" s="210" t="s">
        <v>168</v>
      </c>
      <c r="G222" s="208"/>
      <c r="H222" s="211">
        <v>25.255000000000003</v>
      </c>
      <c r="I222" s="212"/>
      <c r="J222" s="208"/>
      <c r="K222" s="208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163</v>
      </c>
      <c r="AU222" s="217" t="s">
        <v>81</v>
      </c>
      <c r="AV222" s="14" t="s">
        <v>159</v>
      </c>
      <c r="AW222" s="14" t="s">
        <v>33</v>
      </c>
      <c r="AX222" s="14" t="s">
        <v>79</v>
      </c>
      <c r="AY222" s="217" t="s">
        <v>153</v>
      </c>
    </row>
    <row r="223" spans="1:65" s="2" customFormat="1" ht="16.5" customHeight="1">
      <c r="A223" s="36"/>
      <c r="B223" s="37"/>
      <c r="C223" s="176" t="s">
        <v>316</v>
      </c>
      <c r="D223" s="176" t="s">
        <v>155</v>
      </c>
      <c r="E223" s="177" t="s">
        <v>317</v>
      </c>
      <c r="F223" s="178" t="s">
        <v>318</v>
      </c>
      <c r="G223" s="179" t="s">
        <v>228</v>
      </c>
      <c r="H223" s="180">
        <v>4.9000000000000004</v>
      </c>
      <c r="I223" s="181"/>
      <c r="J223" s="182">
        <f>ROUND(I223*H223,2)</f>
        <v>0</v>
      </c>
      <c r="K223" s="183"/>
      <c r="L223" s="41"/>
      <c r="M223" s="184" t="s">
        <v>19</v>
      </c>
      <c r="N223" s="185" t="s">
        <v>42</v>
      </c>
      <c r="O223" s="66"/>
      <c r="P223" s="186">
        <f>O223*H223</f>
        <v>0</v>
      </c>
      <c r="Q223" s="186">
        <v>1.2E-4</v>
      </c>
      <c r="R223" s="186">
        <f>Q223*H223</f>
        <v>5.8800000000000009E-4</v>
      </c>
      <c r="S223" s="186">
        <v>0</v>
      </c>
      <c r="T223" s="187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88" t="s">
        <v>159</v>
      </c>
      <c r="AT223" s="188" t="s">
        <v>155</v>
      </c>
      <c r="AU223" s="188" t="s">
        <v>81</v>
      </c>
      <c r="AY223" s="19" t="s">
        <v>153</v>
      </c>
      <c r="BE223" s="189">
        <f>IF(N223="základní",J223,0)</f>
        <v>0</v>
      </c>
      <c r="BF223" s="189">
        <f>IF(N223="snížená",J223,0)</f>
        <v>0</v>
      </c>
      <c r="BG223" s="189">
        <f>IF(N223="zákl. přenesená",J223,0)</f>
        <v>0</v>
      </c>
      <c r="BH223" s="189">
        <f>IF(N223="sníž. přenesená",J223,0)</f>
        <v>0</v>
      </c>
      <c r="BI223" s="189">
        <f>IF(N223="nulová",J223,0)</f>
        <v>0</v>
      </c>
      <c r="BJ223" s="19" t="s">
        <v>79</v>
      </c>
      <c r="BK223" s="189">
        <f>ROUND(I223*H223,2)</f>
        <v>0</v>
      </c>
      <c r="BL223" s="19" t="s">
        <v>159</v>
      </c>
      <c r="BM223" s="188" t="s">
        <v>319</v>
      </c>
    </row>
    <row r="224" spans="1:65" s="13" customFormat="1" ht="10.199999999999999">
      <c r="B224" s="195"/>
      <c r="C224" s="196"/>
      <c r="D224" s="197" t="s">
        <v>163</v>
      </c>
      <c r="E224" s="198" t="s">
        <v>19</v>
      </c>
      <c r="F224" s="199" t="s">
        <v>320</v>
      </c>
      <c r="G224" s="196"/>
      <c r="H224" s="200">
        <v>0.4</v>
      </c>
      <c r="I224" s="201"/>
      <c r="J224" s="196"/>
      <c r="K224" s="196"/>
      <c r="L224" s="202"/>
      <c r="M224" s="203"/>
      <c r="N224" s="204"/>
      <c r="O224" s="204"/>
      <c r="P224" s="204"/>
      <c r="Q224" s="204"/>
      <c r="R224" s="204"/>
      <c r="S224" s="204"/>
      <c r="T224" s="205"/>
      <c r="AT224" s="206" t="s">
        <v>163</v>
      </c>
      <c r="AU224" s="206" t="s">
        <v>81</v>
      </c>
      <c r="AV224" s="13" t="s">
        <v>81</v>
      </c>
      <c r="AW224" s="13" t="s">
        <v>33</v>
      </c>
      <c r="AX224" s="13" t="s">
        <v>71</v>
      </c>
      <c r="AY224" s="206" t="s">
        <v>153</v>
      </c>
    </row>
    <row r="225" spans="1:65" s="13" customFormat="1" ht="10.199999999999999">
      <c r="B225" s="195"/>
      <c r="C225" s="196"/>
      <c r="D225" s="197" t="s">
        <v>163</v>
      </c>
      <c r="E225" s="198" t="s">
        <v>19</v>
      </c>
      <c r="F225" s="199" t="s">
        <v>321</v>
      </c>
      <c r="G225" s="196"/>
      <c r="H225" s="200">
        <v>3</v>
      </c>
      <c r="I225" s="201"/>
      <c r="J225" s="196"/>
      <c r="K225" s="196"/>
      <c r="L225" s="202"/>
      <c r="M225" s="203"/>
      <c r="N225" s="204"/>
      <c r="O225" s="204"/>
      <c r="P225" s="204"/>
      <c r="Q225" s="204"/>
      <c r="R225" s="204"/>
      <c r="S225" s="204"/>
      <c r="T225" s="205"/>
      <c r="AT225" s="206" t="s">
        <v>163</v>
      </c>
      <c r="AU225" s="206" t="s">
        <v>81</v>
      </c>
      <c r="AV225" s="13" t="s">
        <v>81</v>
      </c>
      <c r="AW225" s="13" t="s">
        <v>33</v>
      </c>
      <c r="AX225" s="13" t="s">
        <v>71</v>
      </c>
      <c r="AY225" s="206" t="s">
        <v>153</v>
      </c>
    </row>
    <row r="226" spans="1:65" s="13" customFormat="1" ht="10.199999999999999">
      <c r="B226" s="195"/>
      <c r="C226" s="196"/>
      <c r="D226" s="197" t="s">
        <v>163</v>
      </c>
      <c r="E226" s="198" t="s">
        <v>19</v>
      </c>
      <c r="F226" s="199" t="s">
        <v>322</v>
      </c>
      <c r="G226" s="196"/>
      <c r="H226" s="200">
        <v>1.5</v>
      </c>
      <c r="I226" s="201"/>
      <c r="J226" s="196"/>
      <c r="K226" s="196"/>
      <c r="L226" s="202"/>
      <c r="M226" s="203"/>
      <c r="N226" s="204"/>
      <c r="O226" s="204"/>
      <c r="P226" s="204"/>
      <c r="Q226" s="204"/>
      <c r="R226" s="204"/>
      <c r="S226" s="204"/>
      <c r="T226" s="205"/>
      <c r="AT226" s="206" t="s">
        <v>163</v>
      </c>
      <c r="AU226" s="206" t="s">
        <v>81</v>
      </c>
      <c r="AV226" s="13" t="s">
        <v>81</v>
      </c>
      <c r="AW226" s="13" t="s">
        <v>33</v>
      </c>
      <c r="AX226" s="13" t="s">
        <v>71</v>
      </c>
      <c r="AY226" s="206" t="s">
        <v>153</v>
      </c>
    </row>
    <row r="227" spans="1:65" s="14" customFormat="1" ht="10.199999999999999">
      <c r="B227" s="207"/>
      <c r="C227" s="208"/>
      <c r="D227" s="197" t="s">
        <v>163</v>
      </c>
      <c r="E227" s="209" t="s">
        <v>19</v>
      </c>
      <c r="F227" s="210" t="s">
        <v>168</v>
      </c>
      <c r="G227" s="208"/>
      <c r="H227" s="211">
        <v>4.9000000000000004</v>
      </c>
      <c r="I227" s="212"/>
      <c r="J227" s="208"/>
      <c r="K227" s="208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163</v>
      </c>
      <c r="AU227" s="217" t="s">
        <v>81</v>
      </c>
      <c r="AV227" s="14" t="s">
        <v>159</v>
      </c>
      <c r="AW227" s="14" t="s">
        <v>33</v>
      </c>
      <c r="AX227" s="14" t="s">
        <v>79</v>
      </c>
      <c r="AY227" s="217" t="s">
        <v>153</v>
      </c>
    </row>
    <row r="228" spans="1:65" s="2" customFormat="1" ht="24.15" customHeight="1">
      <c r="A228" s="36"/>
      <c r="B228" s="37"/>
      <c r="C228" s="176" t="s">
        <v>323</v>
      </c>
      <c r="D228" s="176" t="s">
        <v>155</v>
      </c>
      <c r="E228" s="177" t="s">
        <v>324</v>
      </c>
      <c r="F228" s="178" t="s">
        <v>325</v>
      </c>
      <c r="G228" s="179" t="s">
        <v>204</v>
      </c>
      <c r="H228" s="180">
        <v>8.5</v>
      </c>
      <c r="I228" s="181"/>
      <c r="J228" s="182">
        <f>ROUND(I228*H228,2)</f>
        <v>0</v>
      </c>
      <c r="K228" s="183"/>
      <c r="L228" s="41"/>
      <c r="M228" s="184" t="s">
        <v>19</v>
      </c>
      <c r="N228" s="185" t="s">
        <v>42</v>
      </c>
      <c r="O228" s="66"/>
      <c r="P228" s="186">
        <f>O228*H228</f>
        <v>0</v>
      </c>
      <c r="Q228" s="186">
        <v>8.48E-2</v>
      </c>
      <c r="R228" s="186">
        <f>Q228*H228</f>
        <v>0.7208</v>
      </c>
      <c r="S228" s="186">
        <v>0</v>
      </c>
      <c r="T228" s="187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88" t="s">
        <v>159</v>
      </c>
      <c r="AT228" s="188" t="s">
        <v>155</v>
      </c>
      <c r="AU228" s="188" t="s">
        <v>81</v>
      </c>
      <c r="AY228" s="19" t="s">
        <v>153</v>
      </c>
      <c r="BE228" s="189">
        <f>IF(N228="základní",J228,0)</f>
        <v>0</v>
      </c>
      <c r="BF228" s="189">
        <f>IF(N228="snížená",J228,0)</f>
        <v>0</v>
      </c>
      <c r="BG228" s="189">
        <f>IF(N228="zákl. přenesená",J228,0)</f>
        <v>0</v>
      </c>
      <c r="BH228" s="189">
        <f>IF(N228="sníž. přenesená",J228,0)</f>
        <v>0</v>
      </c>
      <c r="BI228" s="189">
        <f>IF(N228="nulová",J228,0)</f>
        <v>0</v>
      </c>
      <c r="BJ228" s="19" t="s">
        <v>79</v>
      </c>
      <c r="BK228" s="189">
        <f>ROUND(I228*H228,2)</f>
        <v>0</v>
      </c>
      <c r="BL228" s="19" t="s">
        <v>159</v>
      </c>
      <c r="BM228" s="188" t="s">
        <v>326</v>
      </c>
    </row>
    <row r="229" spans="1:65" s="13" customFormat="1" ht="10.199999999999999">
      <c r="B229" s="195"/>
      <c r="C229" s="196"/>
      <c r="D229" s="197" t="s">
        <v>163</v>
      </c>
      <c r="E229" s="198" t="s">
        <v>19</v>
      </c>
      <c r="F229" s="199" t="s">
        <v>327</v>
      </c>
      <c r="G229" s="196"/>
      <c r="H229" s="200">
        <v>7.6719999999999997</v>
      </c>
      <c r="I229" s="201"/>
      <c r="J229" s="196"/>
      <c r="K229" s="196"/>
      <c r="L229" s="202"/>
      <c r="M229" s="203"/>
      <c r="N229" s="204"/>
      <c r="O229" s="204"/>
      <c r="P229" s="204"/>
      <c r="Q229" s="204"/>
      <c r="R229" s="204"/>
      <c r="S229" s="204"/>
      <c r="T229" s="205"/>
      <c r="AT229" s="206" t="s">
        <v>163</v>
      </c>
      <c r="AU229" s="206" t="s">
        <v>81</v>
      </c>
      <c r="AV229" s="13" t="s">
        <v>81</v>
      </c>
      <c r="AW229" s="13" t="s">
        <v>33</v>
      </c>
      <c r="AX229" s="13" t="s">
        <v>71</v>
      </c>
      <c r="AY229" s="206" t="s">
        <v>153</v>
      </c>
    </row>
    <row r="230" spans="1:65" s="13" customFormat="1" ht="10.199999999999999">
      <c r="B230" s="195"/>
      <c r="C230" s="196"/>
      <c r="D230" s="197" t="s">
        <v>163</v>
      </c>
      <c r="E230" s="198" t="s">
        <v>19</v>
      </c>
      <c r="F230" s="199" t="s">
        <v>328</v>
      </c>
      <c r="G230" s="196"/>
      <c r="H230" s="200">
        <v>0.82799999999999996</v>
      </c>
      <c r="I230" s="201"/>
      <c r="J230" s="196"/>
      <c r="K230" s="196"/>
      <c r="L230" s="202"/>
      <c r="M230" s="203"/>
      <c r="N230" s="204"/>
      <c r="O230" s="204"/>
      <c r="P230" s="204"/>
      <c r="Q230" s="204"/>
      <c r="R230" s="204"/>
      <c r="S230" s="204"/>
      <c r="T230" s="205"/>
      <c r="AT230" s="206" t="s">
        <v>163</v>
      </c>
      <c r="AU230" s="206" t="s">
        <v>81</v>
      </c>
      <c r="AV230" s="13" t="s">
        <v>81</v>
      </c>
      <c r="AW230" s="13" t="s">
        <v>33</v>
      </c>
      <c r="AX230" s="13" t="s">
        <v>71</v>
      </c>
      <c r="AY230" s="206" t="s">
        <v>153</v>
      </c>
    </row>
    <row r="231" spans="1:65" s="14" customFormat="1" ht="10.199999999999999">
      <c r="B231" s="207"/>
      <c r="C231" s="208"/>
      <c r="D231" s="197" t="s">
        <v>163</v>
      </c>
      <c r="E231" s="209" t="s">
        <v>19</v>
      </c>
      <c r="F231" s="210" t="s">
        <v>168</v>
      </c>
      <c r="G231" s="208"/>
      <c r="H231" s="211">
        <v>8.5</v>
      </c>
      <c r="I231" s="212"/>
      <c r="J231" s="208"/>
      <c r="K231" s="208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163</v>
      </c>
      <c r="AU231" s="217" t="s">
        <v>81</v>
      </c>
      <c r="AV231" s="14" t="s">
        <v>159</v>
      </c>
      <c r="AW231" s="14" t="s">
        <v>33</v>
      </c>
      <c r="AX231" s="14" t="s">
        <v>79</v>
      </c>
      <c r="AY231" s="217" t="s">
        <v>153</v>
      </c>
    </row>
    <row r="232" spans="1:65" s="2" customFormat="1" ht="21.75" customHeight="1">
      <c r="A232" s="36"/>
      <c r="B232" s="37"/>
      <c r="C232" s="176" t="s">
        <v>329</v>
      </c>
      <c r="D232" s="176" t="s">
        <v>155</v>
      </c>
      <c r="E232" s="177" t="s">
        <v>330</v>
      </c>
      <c r="F232" s="178" t="s">
        <v>331</v>
      </c>
      <c r="G232" s="179" t="s">
        <v>204</v>
      </c>
      <c r="H232" s="180">
        <v>1.26</v>
      </c>
      <c r="I232" s="181"/>
      <c r="J232" s="182">
        <f>ROUND(I232*H232,2)</f>
        <v>0</v>
      </c>
      <c r="K232" s="183"/>
      <c r="L232" s="41"/>
      <c r="M232" s="184" t="s">
        <v>19</v>
      </c>
      <c r="N232" s="185" t="s">
        <v>42</v>
      </c>
      <c r="O232" s="66"/>
      <c r="P232" s="186">
        <f>O232*H232</f>
        <v>0</v>
      </c>
      <c r="Q232" s="186">
        <v>0.17818000000000001</v>
      </c>
      <c r="R232" s="186">
        <f>Q232*H232</f>
        <v>0.22450680000000001</v>
      </c>
      <c r="S232" s="186">
        <v>0</v>
      </c>
      <c r="T232" s="187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88" t="s">
        <v>159</v>
      </c>
      <c r="AT232" s="188" t="s">
        <v>155</v>
      </c>
      <c r="AU232" s="188" t="s">
        <v>81</v>
      </c>
      <c r="AY232" s="19" t="s">
        <v>153</v>
      </c>
      <c r="BE232" s="189">
        <f>IF(N232="základní",J232,0)</f>
        <v>0</v>
      </c>
      <c r="BF232" s="189">
        <f>IF(N232="snížená",J232,0)</f>
        <v>0</v>
      </c>
      <c r="BG232" s="189">
        <f>IF(N232="zákl. přenesená",J232,0)</f>
        <v>0</v>
      </c>
      <c r="BH232" s="189">
        <f>IF(N232="sníž. přenesená",J232,0)</f>
        <v>0</v>
      </c>
      <c r="BI232" s="189">
        <f>IF(N232="nulová",J232,0)</f>
        <v>0</v>
      </c>
      <c r="BJ232" s="19" t="s">
        <v>79</v>
      </c>
      <c r="BK232" s="189">
        <f>ROUND(I232*H232,2)</f>
        <v>0</v>
      </c>
      <c r="BL232" s="19" t="s">
        <v>159</v>
      </c>
      <c r="BM232" s="188" t="s">
        <v>332</v>
      </c>
    </row>
    <row r="233" spans="1:65" s="13" customFormat="1" ht="10.199999999999999">
      <c r="B233" s="195"/>
      <c r="C233" s="196"/>
      <c r="D233" s="197" t="s">
        <v>163</v>
      </c>
      <c r="E233" s="198" t="s">
        <v>19</v>
      </c>
      <c r="F233" s="199" t="s">
        <v>333</v>
      </c>
      <c r="G233" s="196"/>
      <c r="H233" s="200">
        <v>1.26</v>
      </c>
      <c r="I233" s="201"/>
      <c r="J233" s="196"/>
      <c r="K233" s="196"/>
      <c r="L233" s="202"/>
      <c r="M233" s="203"/>
      <c r="N233" s="204"/>
      <c r="O233" s="204"/>
      <c r="P233" s="204"/>
      <c r="Q233" s="204"/>
      <c r="R233" s="204"/>
      <c r="S233" s="204"/>
      <c r="T233" s="205"/>
      <c r="AT233" s="206" t="s">
        <v>163</v>
      </c>
      <c r="AU233" s="206" t="s">
        <v>81</v>
      </c>
      <c r="AV233" s="13" t="s">
        <v>81</v>
      </c>
      <c r="AW233" s="13" t="s">
        <v>33</v>
      </c>
      <c r="AX233" s="13" t="s">
        <v>79</v>
      </c>
      <c r="AY233" s="206" t="s">
        <v>153</v>
      </c>
    </row>
    <row r="234" spans="1:65" s="12" customFormat="1" ht="22.8" customHeight="1">
      <c r="B234" s="160"/>
      <c r="C234" s="161"/>
      <c r="D234" s="162" t="s">
        <v>70</v>
      </c>
      <c r="E234" s="174" t="s">
        <v>159</v>
      </c>
      <c r="F234" s="174" t="s">
        <v>334</v>
      </c>
      <c r="G234" s="161"/>
      <c r="H234" s="161"/>
      <c r="I234" s="164"/>
      <c r="J234" s="175">
        <f>BK234</f>
        <v>0</v>
      </c>
      <c r="K234" s="161"/>
      <c r="L234" s="166"/>
      <c r="M234" s="167"/>
      <c r="N234" s="168"/>
      <c r="O234" s="168"/>
      <c r="P234" s="169">
        <f>SUM(P235:P267)</f>
        <v>0</v>
      </c>
      <c r="Q234" s="168"/>
      <c r="R234" s="169">
        <f>SUM(R235:R267)</f>
        <v>6.0879844100000007</v>
      </c>
      <c r="S234" s="168"/>
      <c r="T234" s="170">
        <f>SUM(T235:T267)</f>
        <v>0</v>
      </c>
      <c r="AR234" s="171" t="s">
        <v>79</v>
      </c>
      <c r="AT234" s="172" t="s">
        <v>70</v>
      </c>
      <c r="AU234" s="172" t="s">
        <v>79</v>
      </c>
      <c r="AY234" s="171" t="s">
        <v>153</v>
      </c>
      <c r="BK234" s="173">
        <f>SUM(BK235:BK267)</f>
        <v>0</v>
      </c>
    </row>
    <row r="235" spans="1:65" s="2" customFormat="1" ht="24.15" customHeight="1">
      <c r="A235" s="36"/>
      <c r="B235" s="37"/>
      <c r="C235" s="176" t="s">
        <v>335</v>
      </c>
      <c r="D235" s="176" t="s">
        <v>155</v>
      </c>
      <c r="E235" s="177" t="s">
        <v>336</v>
      </c>
      <c r="F235" s="178" t="s">
        <v>337</v>
      </c>
      <c r="G235" s="179" t="s">
        <v>253</v>
      </c>
      <c r="H235" s="180">
        <v>8</v>
      </c>
      <c r="I235" s="181"/>
      <c r="J235" s="182">
        <f>ROUND(I235*H235,2)</f>
        <v>0</v>
      </c>
      <c r="K235" s="183"/>
      <c r="L235" s="41"/>
      <c r="M235" s="184" t="s">
        <v>19</v>
      </c>
      <c r="N235" s="185" t="s">
        <v>42</v>
      </c>
      <c r="O235" s="66"/>
      <c r="P235" s="186">
        <f>O235*H235</f>
        <v>0</v>
      </c>
      <c r="Q235" s="186">
        <v>4.5900000000000003E-3</v>
      </c>
      <c r="R235" s="186">
        <f>Q235*H235</f>
        <v>3.6720000000000003E-2</v>
      </c>
      <c r="S235" s="186">
        <v>0</v>
      </c>
      <c r="T235" s="187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88" t="s">
        <v>159</v>
      </c>
      <c r="AT235" s="188" t="s">
        <v>155</v>
      </c>
      <c r="AU235" s="188" t="s">
        <v>81</v>
      </c>
      <c r="AY235" s="19" t="s">
        <v>153</v>
      </c>
      <c r="BE235" s="189">
        <f>IF(N235="základní",J235,0)</f>
        <v>0</v>
      </c>
      <c r="BF235" s="189">
        <f>IF(N235="snížená",J235,0)</f>
        <v>0</v>
      </c>
      <c r="BG235" s="189">
        <f>IF(N235="zákl. přenesená",J235,0)</f>
        <v>0</v>
      </c>
      <c r="BH235" s="189">
        <f>IF(N235="sníž. přenesená",J235,0)</f>
        <v>0</v>
      </c>
      <c r="BI235" s="189">
        <f>IF(N235="nulová",J235,0)</f>
        <v>0</v>
      </c>
      <c r="BJ235" s="19" t="s">
        <v>79</v>
      </c>
      <c r="BK235" s="189">
        <f>ROUND(I235*H235,2)</f>
        <v>0</v>
      </c>
      <c r="BL235" s="19" t="s">
        <v>159</v>
      </c>
      <c r="BM235" s="188" t="s">
        <v>338</v>
      </c>
    </row>
    <row r="236" spans="1:65" s="2" customFormat="1" ht="16.5" customHeight="1">
      <c r="A236" s="36"/>
      <c r="B236" s="37"/>
      <c r="C236" s="229" t="s">
        <v>339</v>
      </c>
      <c r="D236" s="229" t="s">
        <v>256</v>
      </c>
      <c r="E236" s="230" t="s">
        <v>340</v>
      </c>
      <c r="F236" s="231" t="s">
        <v>341</v>
      </c>
      <c r="G236" s="232" t="s">
        <v>253</v>
      </c>
      <c r="H236" s="233">
        <v>8</v>
      </c>
      <c r="I236" s="234"/>
      <c r="J236" s="235">
        <f>ROUND(I236*H236,2)</f>
        <v>0</v>
      </c>
      <c r="K236" s="236"/>
      <c r="L236" s="237"/>
      <c r="M236" s="238" t="s">
        <v>19</v>
      </c>
      <c r="N236" s="239" t="s">
        <v>42</v>
      </c>
      <c r="O236" s="66"/>
      <c r="P236" s="186">
        <f>O236*H236</f>
        <v>0</v>
      </c>
      <c r="Q236" s="186">
        <v>0.17299999999999999</v>
      </c>
      <c r="R236" s="186">
        <f>Q236*H236</f>
        <v>1.3839999999999999</v>
      </c>
      <c r="S236" s="186">
        <v>0</v>
      </c>
      <c r="T236" s="187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88" t="s">
        <v>201</v>
      </c>
      <c r="AT236" s="188" t="s">
        <v>256</v>
      </c>
      <c r="AU236" s="188" t="s">
        <v>81</v>
      </c>
      <c r="AY236" s="19" t="s">
        <v>153</v>
      </c>
      <c r="BE236" s="189">
        <f>IF(N236="základní",J236,0)</f>
        <v>0</v>
      </c>
      <c r="BF236" s="189">
        <f>IF(N236="snížená",J236,0)</f>
        <v>0</v>
      </c>
      <c r="BG236" s="189">
        <f>IF(N236="zákl. přenesená",J236,0)</f>
        <v>0</v>
      </c>
      <c r="BH236" s="189">
        <f>IF(N236="sníž. přenesená",J236,0)</f>
        <v>0</v>
      </c>
      <c r="BI236" s="189">
        <f>IF(N236="nulová",J236,0)</f>
        <v>0</v>
      </c>
      <c r="BJ236" s="19" t="s">
        <v>79</v>
      </c>
      <c r="BK236" s="189">
        <f>ROUND(I236*H236,2)</f>
        <v>0</v>
      </c>
      <c r="BL236" s="19" t="s">
        <v>159</v>
      </c>
      <c r="BM236" s="188" t="s">
        <v>342</v>
      </c>
    </row>
    <row r="237" spans="1:65" s="2" customFormat="1" ht="24.15" customHeight="1">
      <c r="A237" s="36"/>
      <c r="B237" s="37"/>
      <c r="C237" s="176" t="s">
        <v>223</v>
      </c>
      <c r="D237" s="176" t="s">
        <v>155</v>
      </c>
      <c r="E237" s="177" t="s">
        <v>343</v>
      </c>
      <c r="F237" s="178" t="s">
        <v>344</v>
      </c>
      <c r="G237" s="179" t="s">
        <v>158</v>
      </c>
      <c r="H237" s="180">
        <v>0.252</v>
      </c>
      <c r="I237" s="181"/>
      <c r="J237" s="182">
        <f>ROUND(I237*H237,2)</f>
        <v>0</v>
      </c>
      <c r="K237" s="183"/>
      <c r="L237" s="41"/>
      <c r="M237" s="184" t="s">
        <v>19</v>
      </c>
      <c r="N237" s="185" t="s">
        <v>42</v>
      </c>
      <c r="O237" s="66"/>
      <c r="P237" s="186">
        <f>O237*H237</f>
        <v>0</v>
      </c>
      <c r="Q237" s="186">
        <v>2.45343</v>
      </c>
      <c r="R237" s="186">
        <f>Q237*H237</f>
        <v>0.61826435999999996</v>
      </c>
      <c r="S237" s="186">
        <v>0</v>
      </c>
      <c r="T237" s="187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88" t="s">
        <v>159</v>
      </c>
      <c r="AT237" s="188" t="s">
        <v>155</v>
      </c>
      <c r="AU237" s="188" t="s">
        <v>81</v>
      </c>
      <c r="AY237" s="19" t="s">
        <v>153</v>
      </c>
      <c r="BE237" s="189">
        <f>IF(N237="základní",J237,0)</f>
        <v>0</v>
      </c>
      <c r="BF237" s="189">
        <f>IF(N237="snížená",J237,0)</f>
        <v>0</v>
      </c>
      <c r="BG237" s="189">
        <f>IF(N237="zákl. přenesená",J237,0)</f>
        <v>0</v>
      </c>
      <c r="BH237" s="189">
        <f>IF(N237="sníž. přenesená",J237,0)</f>
        <v>0</v>
      </c>
      <c r="BI237" s="189">
        <f>IF(N237="nulová",J237,0)</f>
        <v>0</v>
      </c>
      <c r="BJ237" s="19" t="s">
        <v>79</v>
      </c>
      <c r="BK237" s="189">
        <f>ROUND(I237*H237,2)</f>
        <v>0</v>
      </c>
      <c r="BL237" s="19" t="s">
        <v>159</v>
      </c>
      <c r="BM237" s="188" t="s">
        <v>345</v>
      </c>
    </row>
    <row r="238" spans="1:65" s="13" customFormat="1" ht="10.199999999999999">
      <c r="B238" s="195"/>
      <c r="C238" s="196"/>
      <c r="D238" s="197" t="s">
        <v>163</v>
      </c>
      <c r="E238" s="198" t="s">
        <v>19</v>
      </c>
      <c r="F238" s="199" t="s">
        <v>346</v>
      </c>
      <c r="G238" s="196"/>
      <c r="H238" s="200">
        <v>0.252</v>
      </c>
      <c r="I238" s="201"/>
      <c r="J238" s="196"/>
      <c r="K238" s="196"/>
      <c r="L238" s="202"/>
      <c r="M238" s="203"/>
      <c r="N238" s="204"/>
      <c r="O238" s="204"/>
      <c r="P238" s="204"/>
      <c r="Q238" s="204"/>
      <c r="R238" s="204"/>
      <c r="S238" s="204"/>
      <c r="T238" s="205"/>
      <c r="AT238" s="206" t="s">
        <v>163</v>
      </c>
      <c r="AU238" s="206" t="s">
        <v>81</v>
      </c>
      <c r="AV238" s="13" t="s">
        <v>81</v>
      </c>
      <c r="AW238" s="13" t="s">
        <v>33</v>
      </c>
      <c r="AX238" s="13" t="s">
        <v>79</v>
      </c>
      <c r="AY238" s="206" t="s">
        <v>153</v>
      </c>
    </row>
    <row r="239" spans="1:65" s="2" customFormat="1" ht="21.75" customHeight="1">
      <c r="A239" s="36"/>
      <c r="B239" s="37"/>
      <c r="C239" s="176" t="s">
        <v>347</v>
      </c>
      <c r="D239" s="176" t="s">
        <v>155</v>
      </c>
      <c r="E239" s="177" t="s">
        <v>348</v>
      </c>
      <c r="F239" s="178" t="s">
        <v>349</v>
      </c>
      <c r="G239" s="179" t="s">
        <v>204</v>
      </c>
      <c r="H239" s="180">
        <v>1.986</v>
      </c>
      <c r="I239" s="181"/>
      <c r="J239" s="182">
        <f>ROUND(I239*H239,2)</f>
        <v>0</v>
      </c>
      <c r="K239" s="183"/>
      <c r="L239" s="41"/>
      <c r="M239" s="184" t="s">
        <v>19</v>
      </c>
      <c r="N239" s="185" t="s">
        <v>42</v>
      </c>
      <c r="O239" s="66"/>
      <c r="P239" s="186">
        <f>O239*H239</f>
        <v>0</v>
      </c>
      <c r="Q239" s="186">
        <v>5.3299999999999997E-3</v>
      </c>
      <c r="R239" s="186">
        <f>Q239*H239</f>
        <v>1.058538E-2</v>
      </c>
      <c r="S239" s="186">
        <v>0</v>
      </c>
      <c r="T239" s="187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88" t="s">
        <v>159</v>
      </c>
      <c r="AT239" s="188" t="s">
        <v>155</v>
      </c>
      <c r="AU239" s="188" t="s">
        <v>81</v>
      </c>
      <c r="AY239" s="19" t="s">
        <v>153</v>
      </c>
      <c r="BE239" s="189">
        <f>IF(N239="základní",J239,0)</f>
        <v>0</v>
      </c>
      <c r="BF239" s="189">
        <f>IF(N239="snížená",J239,0)</f>
        <v>0</v>
      </c>
      <c r="BG239" s="189">
        <f>IF(N239="zákl. přenesená",J239,0)</f>
        <v>0</v>
      </c>
      <c r="BH239" s="189">
        <f>IF(N239="sníž. přenesená",J239,0)</f>
        <v>0</v>
      </c>
      <c r="BI239" s="189">
        <f>IF(N239="nulová",J239,0)</f>
        <v>0</v>
      </c>
      <c r="BJ239" s="19" t="s">
        <v>79</v>
      </c>
      <c r="BK239" s="189">
        <f>ROUND(I239*H239,2)</f>
        <v>0</v>
      </c>
      <c r="BL239" s="19" t="s">
        <v>159</v>
      </c>
      <c r="BM239" s="188" t="s">
        <v>350</v>
      </c>
    </row>
    <row r="240" spans="1:65" s="2" customFormat="1" ht="10.199999999999999">
      <c r="A240" s="36"/>
      <c r="B240" s="37"/>
      <c r="C240" s="38"/>
      <c r="D240" s="190" t="s">
        <v>161</v>
      </c>
      <c r="E240" s="38"/>
      <c r="F240" s="191" t="s">
        <v>351</v>
      </c>
      <c r="G240" s="38"/>
      <c r="H240" s="38"/>
      <c r="I240" s="192"/>
      <c r="J240" s="38"/>
      <c r="K240" s="38"/>
      <c r="L240" s="41"/>
      <c r="M240" s="193"/>
      <c r="N240" s="194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9" t="s">
        <v>161</v>
      </c>
      <c r="AU240" s="19" t="s">
        <v>81</v>
      </c>
    </row>
    <row r="241" spans="1:65" s="13" customFormat="1" ht="10.199999999999999">
      <c r="B241" s="195"/>
      <c r="C241" s="196"/>
      <c r="D241" s="197" t="s">
        <v>163</v>
      </c>
      <c r="E241" s="198" t="s">
        <v>19</v>
      </c>
      <c r="F241" s="199" t="s">
        <v>352</v>
      </c>
      <c r="G241" s="196"/>
      <c r="H241" s="200">
        <v>1.65</v>
      </c>
      <c r="I241" s="201"/>
      <c r="J241" s="196"/>
      <c r="K241" s="196"/>
      <c r="L241" s="202"/>
      <c r="M241" s="203"/>
      <c r="N241" s="204"/>
      <c r="O241" s="204"/>
      <c r="P241" s="204"/>
      <c r="Q241" s="204"/>
      <c r="R241" s="204"/>
      <c r="S241" s="204"/>
      <c r="T241" s="205"/>
      <c r="AT241" s="206" t="s">
        <v>163</v>
      </c>
      <c r="AU241" s="206" t="s">
        <v>81</v>
      </c>
      <c r="AV241" s="13" t="s">
        <v>81</v>
      </c>
      <c r="AW241" s="13" t="s">
        <v>33</v>
      </c>
      <c r="AX241" s="13" t="s">
        <v>71</v>
      </c>
      <c r="AY241" s="206" t="s">
        <v>153</v>
      </c>
    </row>
    <row r="242" spans="1:65" s="13" customFormat="1" ht="10.199999999999999">
      <c r="B242" s="195"/>
      <c r="C242" s="196"/>
      <c r="D242" s="197" t="s">
        <v>163</v>
      </c>
      <c r="E242" s="198" t="s">
        <v>19</v>
      </c>
      <c r="F242" s="199" t="s">
        <v>353</v>
      </c>
      <c r="G242" s="196"/>
      <c r="H242" s="200">
        <v>0.33600000000000002</v>
      </c>
      <c r="I242" s="201"/>
      <c r="J242" s="196"/>
      <c r="K242" s="196"/>
      <c r="L242" s="202"/>
      <c r="M242" s="203"/>
      <c r="N242" s="204"/>
      <c r="O242" s="204"/>
      <c r="P242" s="204"/>
      <c r="Q242" s="204"/>
      <c r="R242" s="204"/>
      <c r="S242" s="204"/>
      <c r="T242" s="205"/>
      <c r="AT242" s="206" t="s">
        <v>163</v>
      </c>
      <c r="AU242" s="206" t="s">
        <v>81</v>
      </c>
      <c r="AV242" s="13" t="s">
        <v>81</v>
      </c>
      <c r="AW242" s="13" t="s">
        <v>33</v>
      </c>
      <c r="AX242" s="13" t="s">
        <v>71</v>
      </c>
      <c r="AY242" s="206" t="s">
        <v>153</v>
      </c>
    </row>
    <row r="243" spans="1:65" s="14" customFormat="1" ht="10.199999999999999">
      <c r="B243" s="207"/>
      <c r="C243" s="208"/>
      <c r="D243" s="197" t="s">
        <v>163</v>
      </c>
      <c r="E243" s="209" t="s">
        <v>19</v>
      </c>
      <c r="F243" s="210" t="s">
        <v>168</v>
      </c>
      <c r="G243" s="208"/>
      <c r="H243" s="211">
        <v>1.986</v>
      </c>
      <c r="I243" s="212"/>
      <c r="J243" s="208"/>
      <c r="K243" s="208"/>
      <c r="L243" s="213"/>
      <c r="M243" s="214"/>
      <c r="N243" s="215"/>
      <c r="O243" s="215"/>
      <c r="P243" s="215"/>
      <c r="Q243" s="215"/>
      <c r="R243" s="215"/>
      <c r="S243" s="215"/>
      <c r="T243" s="216"/>
      <c r="AT243" s="217" t="s">
        <v>163</v>
      </c>
      <c r="AU243" s="217" t="s">
        <v>81</v>
      </c>
      <c r="AV243" s="14" t="s">
        <v>159</v>
      </c>
      <c r="AW243" s="14" t="s">
        <v>33</v>
      </c>
      <c r="AX243" s="14" t="s">
        <v>79</v>
      </c>
      <c r="AY243" s="217" t="s">
        <v>153</v>
      </c>
    </row>
    <row r="244" spans="1:65" s="2" customFormat="1" ht="24.15" customHeight="1">
      <c r="A244" s="36"/>
      <c r="B244" s="37"/>
      <c r="C244" s="176" t="s">
        <v>354</v>
      </c>
      <c r="D244" s="176" t="s">
        <v>155</v>
      </c>
      <c r="E244" s="177" t="s">
        <v>355</v>
      </c>
      <c r="F244" s="178" t="s">
        <v>356</v>
      </c>
      <c r="G244" s="179" t="s">
        <v>204</v>
      </c>
      <c r="H244" s="180">
        <v>1.986</v>
      </c>
      <c r="I244" s="181"/>
      <c r="J244" s="182">
        <f>ROUND(I244*H244,2)</f>
        <v>0</v>
      </c>
      <c r="K244" s="183"/>
      <c r="L244" s="41"/>
      <c r="M244" s="184" t="s">
        <v>19</v>
      </c>
      <c r="N244" s="185" t="s">
        <v>42</v>
      </c>
      <c r="O244" s="66"/>
      <c r="P244" s="186">
        <f>O244*H244</f>
        <v>0</v>
      </c>
      <c r="Q244" s="186">
        <v>0</v>
      </c>
      <c r="R244" s="186">
        <f>Q244*H244</f>
        <v>0</v>
      </c>
      <c r="S244" s="186">
        <v>0</v>
      </c>
      <c r="T244" s="187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88" t="s">
        <v>159</v>
      </c>
      <c r="AT244" s="188" t="s">
        <v>155</v>
      </c>
      <c r="AU244" s="188" t="s">
        <v>81</v>
      </c>
      <c r="AY244" s="19" t="s">
        <v>153</v>
      </c>
      <c r="BE244" s="189">
        <f>IF(N244="základní",J244,0)</f>
        <v>0</v>
      </c>
      <c r="BF244" s="189">
        <f>IF(N244="snížená",J244,0)</f>
        <v>0</v>
      </c>
      <c r="BG244" s="189">
        <f>IF(N244="zákl. přenesená",J244,0)</f>
        <v>0</v>
      </c>
      <c r="BH244" s="189">
        <f>IF(N244="sníž. přenesená",J244,0)</f>
        <v>0</v>
      </c>
      <c r="BI244" s="189">
        <f>IF(N244="nulová",J244,0)</f>
        <v>0</v>
      </c>
      <c r="BJ244" s="19" t="s">
        <v>79</v>
      </c>
      <c r="BK244" s="189">
        <f>ROUND(I244*H244,2)</f>
        <v>0</v>
      </c>
      <c r="BL244" s="19" t="s">
        <v>159</v>
      </c>
      <c r="BM244" s="188" t="s">
        <v>357</v>
      </c>
    </row>
    <row r="245" spans="1:65" s="2" customFormat="1" ht="10.199999999999999">
      <c r="A245" s="36"/>
      <c r="B245" s="37"/>
      <c r="C245" s="38"/>
      <c r="D245" s="190" t="s">
        <v>161</v>
      </c>
      <c r="E245" s="38"/>
      <c r="F245" s="191" t="s">
        <v>358</v>
      </c>
      <c r="G245" s="38"/>
      <c r="H245" s="38"/>
      <c r="I245" s="192"/>
      <c r="J245" s="38"/>
      <c r="K245" s="38"/>
      <c r="L245" s="41"/>
      <c r="M245" s="193"/>
      <c r="N245" s="194"/>
      <c r="O245" s="66"/>
      <c r="P245" s="66"/>
      <c r="Q245" s="66"/>
      <c r="R245" s="66"/>
      <c r="S245" s="66"/>
      <c r="T245" s="67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9" t="s">
        <v>161</v>
      </c>
      <c r="AU245" s="19" t="s">
        <v>81</v>
      </c>
    </row>
    <row r="246" spans="1:65" s="2" customFormat="1" ht="24.15" customHeight="1">
      <c r="A246" s="36"/>
      <c r="B246" s="37"/>
      <c r="C246" s="176" t="s">
        <v>359</v>
      </c>
      <c r="D246" s="176" t="s">
        <v>155</v>
      </c>
      <c r="E246" s="177" t="s">
        <v>360</v>
      </c>
      <c r="F246" s="178" t="s">
        <v>361</v>
      </c>
      <c r="G246" s="179" t="s">
        <v>204</v>
      </c>
      <c r="H246" s="180">
        <v>1.76</v>
      </c>
      <c r="I246" s="181"/>
      <c r="J246" s="182">
        <f>ROUND(I246*H246,2)</f>
        <v>0</v>
      </c>
      <c r="K246" s="183"/>
      <c r="L246" s="41"/>
      <c r="M246" s="184" t="s">
        <v>19</v>
      </c>
      <c r="N246" s="185" t="s">
        <v>42</v>
      </c>
      <c r="O246" s="66"/>
      <c r="P246" s="186">
        <f>O246*H246</f>
        <v>0</v>
      </c>
      <c r="Q246" s="186">
        <v>8.0999999999999996E-4</v>
      </c>
      <c r="R246" s="186">
        <f>Q246*H246</f>
        <v>1.4256E-3</v>
      </c>
      <c r="S246" s="186">
        <v>0</v>
      </c>
      <c r="T246" s="187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88" t="s">
        <v>159</v>
      </c>
      <c r="AT246" s="188" t="s">
        <v>155</v>
      </c>
      <c r="AU246" s="188" t="s">
        <v>81</v>
      </c>
      <c r="AY246" s="19" t="s">
        <v>153</v>
      </c>
      <c r="BE246" s="189">
        <f>IF(N246="základní",J246,0)</f>
        <v>0</v>
      </c>
      <c r="BF246" s="189">
        <f>IF(N246="snížená",J246,0)</f>
        <v>0</v>
      </c>
      <c r="BG246" s="189">
        <f>IF(N246="zákl. přenesená",J246,0)</f>
        <v>0</v>
      </c>
      <c r="BH246" s="189">
        <f>IF(N246="sníž. přenesená",J246,0)</f>
        <v>0</v>
      </c>
      <c r="BI246" s="189">
        <f>IF(N246="nulová",J246,0)</f>
        <v>0</v>
      </c>
      <c r="BJ246" s="19" t="s">
        <v>79</v>
      </c>
      <c r="BK246" s="189">
        <f>ROUND(I246*H246,2)</f>
        <v>0</v>
      </c>
      <c r="BL246" s="19" t="s">
        <v>159</v>
      </c>
      <c r="BM246" s="188" t="s">
        <v>362</v>
      </c>
    </row>
    <row r="247" spans="1:65" s="2" customFormat="1" ht="10.199999999999999">
      <c r="A247" s="36"/>
      <c r="B247" s="37"/>
      <c r="C247" s="38"/>
      <c r="D247" s="190" t="s">
        <v>161</v>
      </c>
      <c r="E247" s="38"/>
      <c r="F247" s="191" t="s">
        <v>363</v>
      </c>
      <c r="G247" s="38"/>
      <c r="H247" s="38"/>
      <c r="I247" s="192"/>
      <c r="J247" s="38"/>
      <c r="K247" s="38"/>
      <c r="L247" s="41"/>
      <c r="M247" s="193"/>
      <c r="N247" s="194"/>
      <c r="O247" s="66"/>
      <c r="P247" s="66"/>
      <c r="Q247" s="66"/>
      <c r="R247" s="66"/>
      <c r="S247" s="66"/>
      <c r="T247" s="67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9" t="s">
        <v>161</v>
      </c>
      <c r="AU247" s="19" t="s">
        <v>81</v>
      </c>
    </row>
    <row r="248" spans="1:65" s="13" customFormat="1" ht="10.199999999999999">
      <c r="B248" s="195"/>
      <c r="C248" s="196"/>
      <c r="D248" s="197" t="s">
        <v>163</v>
      </c>
      <c r="E248" s="198" t="s">
        <v>19</v>
      </c>
      <c r="F248" s="199" t="s">
        <v>364</v>
      </c>
      <c r="G248" s="196"/>
      <c r="H248" s="200">
        <v>1.76</v>
      </c>
      <c r="I248" s="201"/>
      <c r="J248" s="196"/>
      <c r="K248" s="196"/>
      <c r="L248" s="202"/>
      <c r="M248" s="203"/>
      <c r="N248" s="204"/>
      <c r="O248" s="204"/>
      <c r="P248" s="204"/>
      <c r="Q248" s="204"/>
      <c r="R248" s="204"/>
      <c r="S248" s="204"/>
      <c r="T248" s="205"/>
      <c r="AT248" s="206" t="s">
        <v>163</v>
      </c>
      <c r="AU248" s="206" t="s">
        <v>81</v>
      </c>
      <c r="AV248" s="13" t="s">
        <v>81</v>
      </c>
      <c r="AW248" s="13" t="s">
        <v>33</v>
      </c>
      <c r="AX248" s="13" t="s">
        <v>79</v>
      </c>
      <c r="AY248" s="206" t="s">
        <v>153</v>
      </c>
    </row>
    <row r="249" spans="1:65" s="2" customFormat="1" ht="24.15" customHeight="1">
      <c r="A249" s="36"/>
      <c r="B249" s="37"/>
      <c r="C249" s="176" t="s">
        <v>365</v>
      </c>
      <c r="D249" s="176" t="s">
        <v>155</v>
      </c>
      <c r="E249" s="177" t="s">
        <v>366</v>
      </c>
      <c r="F249" s="178" t="s">
        <v>367</v>
      </c>
      <c r="G249" s="179" t="s">
        <v>204</v>
      </c>
      <c r="H249" s="180">
        <v>1.76</v>
      </c>
      <c r="I249" s="181"/>
      <c r="J249" s="182">
        <f>ROUND(I249*H249,2)</f>
        <v>0</v>
      </c>
      <c r="K249" s="183"/>
      <c r="L249" s="41"/>
      <c r="M249" s="184" t="s">
        <v>19</v>
      </c>
      <c r="N249" s="185" t="s">
        <v>42</v>
      </c>
      <c r="O249" s="66"/>
      <c r="P249" s="186">
        <f>O249*H249</f>
        <v>0</v>
      </c>
      <c r="Q249" s="186">
        <v>0</v>
      </c>
      <c r="R249" s="186">
        <f>Q249*H249</f>
        <v>0</v>
      </c>
      <c r="S249" s="186">
        <v>0</v>
      </c>
      <c r="T249" s="187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88" t="s">
        <v>159</v>
      </c>
      <c r="AT249" s="188" t="s">
        <v>155</v>
      </c>
      <c r="AU249" s="188" t="s">
        <v>81</v>
      </c>
      <c r="AY249" s="19" t="s">
        <v>153</v>
      </c>
      <c r="BE249" s="189">
        <f>IF(N249="základní",J249,0)</f>
        <v>0</v>
      </c>
      <c r="BF249" s="189">
        <f>IF(N249="snížená",J249,0)</f>
        <v>0</v>
      </c>
      <c r="BG249" s="189">
        <f>IF(N249="zákl. přenesená",J249,0)</f>
        <v>0</v>
      </c>
      <c r="BH249" s="189">
        <f>IF(N249="sníž. přenesená",J249,0)</f>
        <v>0</v>
      </c>
      <c r="BI249" s="189">
        <f>IF(N249="nulová",J249,0)</f>
        <v>0</v>
      </c>
      <c r="BJ249" s="19" t="s">
        <v>79</v>
      </c>
      <c r="BK249" s="189">
        <f>ROUND(I249*H249,2)</f>
        <v>0</v>
      </c>
      <c r="BL249" s="19" t="s">
        <v>159</v>
      </c>
      <c r="BM249" s="188" t="s">
        <v>368</v>
      </c>
    </row>
    <row r="250" spans="1:65" s="2" customFormat="1" ht="10.199999999999999">
      <c r="A250" s="36"/>
      <c r="B250" s="37"/>
      <c r="C250" s="38"/>
      <c r="D250" s="190" t="s">
        <v>161</v>
      </c>
      <c r="E250" s="38"/>
      <c r="F250" s="191" t="s">
        <v>369</v>
      </c>
      <c r="G250" s="38"/>
      <c r="H250" s="38"/>
      <c r="I250" s="192"/>
      <c r="J250" s="38"/>
      <c r="K250" s="38"/>
      <c r="L250" s="41"/>
      <c r="M250" s="193"/>
      <c r="N250" s="194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9" t="s">
        <v>161</v>
      </c>
      <c r="AU250" s="19" t="s">
        <v>81</v>
      </c>
    </row>
    <row r="251" spans="1:65" s="2" customFormat="1" ht="44.25" customHeight="1">
      <c r="A251" s="36"/>
      <c r="B251" s="37"/>
      <c r="C251" s="176" t="s">
        <v>370</v>
      </c>
      <c r="D251" s="176" t="s">
        <v>155</v>
      </c>
      <c r="E251" s="177" t="s">
        <v>371</v>
      </c>
      <c r="F251" s="178" t="s">
        <v>372</v>
      </c>
      <c r="G251" s="179" t="s">
        <v>196</v>
      </c>
      <c r="H251" s="180">
        <v>1.6E-2</v>
      </c>
      <c r="I251" s="181"/>
      <c r="J251" s="182">
        <f>ROUND(I251*H251,2)</f>
        <v>0</v>
      </c>
      <c r="K251" s="183"/>
      <c r="L251" s="41"/>
      <c r="M251" s="184" t="s">
        <v>19</v>
      </c>
      <c r="N251" s="185" t="s">
        <v>42</v>
      </c>
      <c r="O251" s="66"/>
      <c r="P251" s="186">
        <f>O251*H251</f>
        <v>0</v>
      </c>
      <c r="Q251" s="186">
        <v>1.0530600000000001</v>
      </c>
      <c r="R251" s="186">
        <f>Q251*H251</f>
        <v>1.6848960000000003E-2</v>
      </c>
      <c r="S251" s="186">
        <v>0</v>
      </c>
      <c r="T251" s="187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88" t="s">
        <v>159</v>
      </c>
      <c r="AT251" s="188" t="s">
        <v>155</v>
      </c>
      <c r="AU251" s="188" t="s">
        <v>81</v>
      </c>
      <c r="AY251" s="19" t="s">
        <v>153</v>
      </c>
      <c r="BE251" s="189">
        <f>IF(N251="základní",J251,0)</f>
        <v>0</v>
      </c>
      <c r="BF251" s="189">
        <f>IF(N251="snížená",J251,0)</f>
        <v>0</v>
      </c>
      <c r="BG251" s="189">
        <f>IF(N251="zákl. přenesená",J251,0)</f>
        <v>0</v>
      </c>
      <c r="BH251" s="189">
        <f>IF(N251="sníž. přenesená",J251,0)</f>
        <v>0</v>
      </c>
      <c r="BI251" s="189">
        <f>IF(N251="nulová",J251,0)</f>
        <v>0</v>
      </c>
      <c r="BJ251" s="19" t="s">
        <v>79</v>
      </c>
      <c r="BK251" s="189">
        <f>ROUND(I251*H251,2)</f>
        <v>0</v>
      </c>
      <c r="BL251" s="19" t="s">
        <v>159</v>
      </c>
      <c r="BM251" s="188" t="s">
        <v>373</v>
      </c>
    </row>
    <row r="252" spans="1:65" s="13" customFormat="1" ht="10.199999999999999">
      <c r="B252" s="195"/>
      <c r="C252" s="196"/>
      <c r="D252" s="197" t="s">
        <v>163</v>
      </c>
      <c r="E252" s="198" t="s">
        <v>19</v>
      </c>
      <c r="F252" s="199" t="s">
        <v>374</v>
      </c>
      <c r="G252" s="196"/>
      <c r="H252" s="200">
        <v>1.6E-2</v>
      </c>
      <c r="I252" s="201"/>
      <c r="J252" s="196"/>
      <c r="K252" s="196"/>
      <c r="L252" s="202"/>
      <c r="M252" s="203"/>
      <c r="N252" s="204"/>
      <c r="O252" s="204"/>
      <c r="P252" s="204"/>
      <c r="Q252" s="204"/>
      <c r="R252" s="204"/>
      <c r="S252" s="204"/>
      <c r="T252" s="205"/>
      <c r="AT252" s="206" t="s">
        <v>163</v>
      </c>
      <c r="AU252" s="206" t="s">
        <v>81</v>
      </c>
      <c r="AV252" s="13" t="s">
        <v>81</v>
      </c>
      <c r="AW252" s="13" t="s">
        <v>33</v>
      </c>
      <c r="AX252" s="13" t="s">
        <v>79</v>
      </c>
      <c r="AY252" s="206" t="s">
        <v>153</v>
      </c>
    </row>
    <row r="253" spans="1:65" s="2" customFormat="1" ht="24.15" customHeight="1">
      <c r="A253" s="36"/>
      <c r="B253" s="37"/>
      <c r="C253" s="176" t="s">
        <v>375</v>
      </c>
      <c r="D253" s="176" t="s">
        <v>155</v>
      </c>
      <c r="E253" s="177" t="s">
        <v>376</v>
      </c>
      <c r="F253" s="178" t="s">
        <v>377</v>
      </c>
      <c r="G253" s="179" t="s">
        <v>158</v>
      </c>
      <c r="H253" s="180">
        <v>1.008</v>
      </c>
      <c r="I253" s="181"/>
      <c r="J253" s="182">
        <f>ROUND(I253*H253,2)</f>
        <v>0</v>
      </c>
      <c r="K253" s="183"/>
      <c r="L253" s="41"/>
      <c r="M253" s="184" t="s">
        <v>19</v>
      </c>
      <c r="N253" s="185" t="s">
        <v>42</v>
      </c>
      <c r="O253" s="66"/>
      <c r="P253" s="186">
        <f>O253*H253</f>
        <v>0</v>
      </c>
      <c r="Q253" s="186">
        <v>2.4533700000000001</v>
      </c>
      <c r="R253" s="186">
        <f>Q253*H253</f>
        <v>2.4729969600000001</v>
      </c>
      <c r="S253" s="186">
        <v>0</v>
      </c>
      <c r="T253" s="187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88" t="s">
        <v>159</v>
      </c>
      <c r="AT253" s="188" t="s">
        <v>155</v>
      </c>
      <c r="AU253" s="188" t="s">
        <v>81</v>
      </c>
      <c r="AY253" s="19" t="s">
        <v>153</v>
      </c>
      <c r="BE253" s="189">
        <f>IF(N253="základní",J253,0)</f>
        <v>0</v>
      </c>
      <c r="BF253" s="189">
        <f>IF(N253="snížená",J253,0)</f>
        <v>0</v>
      </c>
      <c r="BG253" s="189">
        <f>IF(N253="zákl. přenesená",J253,0)</f>
        <v>0</v>
      </c>
      <c r="BH253" s="189">
        <f>IF(N253="sníž. přenesená",J253,0)</f>
        <v>0</v>
      </c>
      <c r="BI253" s="189">
        <f>IF(N253="nulová",J253,0)</f>
        <v>0</v>
      </c>
      <c r="BJ253" s="19" t="s">
        <v>79</v>
      </c>
      <c r="BK253" s="189">
        <f>ROUND(I253*H253,2)</f>
        <v>0</v>
      </c>
      <c r="BL253" s="19" t="s">
        <v>159</v>
      </c>
      <c r="BM253" s="188" t="s">
        <v>378</v>
      </c>
    </row>
    <row r="254" spans="1:65" s="13" customFormat="1" ht="10.199999999999999">
      <c r="B254" s="195"/>
      <c r="C254" s="196"/>
      <c r="D254" s="197" t="s">
        <v>163</v>
      </c>
      <c r="E254" s="198" t="s">
        <v>19</v>
      </c>
      <c r="F254" s="199" t="s">
        <v>379</v>
      </c>
      <c r="G254" s="196"/>
      <c r="H254" s="200">
        <v>0.30399999999999999</v>
      </c>
      <c r="I254" s="201"/>
      <c r="J254" s="196"/>
      <c r="K254" s="196"/>
      <c r="L254" s="202"/>
      <c r="M254" s="203"/>
      <c r="N254" s="204"/>
      <c r="O254" s="204"/>
      <c r="P254" s="204"/>
      <c r="Q254" s="204"/>
      <c r="R254" s="204"/>
      <c r="S254" s="204"/>
      <c r="T254" s="205"/>
      <c r="AT254" s="206" t="s">
        <v>163</v>
      </c>
      <c r="AU254" s="206" t="s">
        <v>81</v>
      </c>
      <c r="AV254" s="13" t="s">
        <v>81</v>
      </c>
      <c r="AW254" s="13" t="s">
        <v>33</v>
      </c>
      <c r="AX254" s="13" t="s">
        <v>71</v>
      </c>
      <c r="AY254" s="206" t="s">
        <v>153</v>
      </c>
    </row>
    <row r="255" spans="1:65" s="13" customFormat="1" ht="10.199999999999999">
      <c r="B255" s="195"/>
      <c r="C255" s="196"/>
      <c r="D255" s="197" t="s">
        <v>163</v>
      </c>
      <c r="E255" s="198" t="s">
        <v>19</v>
      </c>
      <c r="F255" s="199" t="s">
        <v>380</v>
      </c>
      <c r="G255" s="196"/>
      <c r="H255" s="200">
        <v>8.4000000000000005E-2</v>
      </c>
      <c r="I255" s="201"/>
      <c r="J255" s="196"/>
      <c r="K255" s="196"/>
      <c r="L255" s="202"/>
      <c r="M255" s="203"/>
      <c r="N255" s="204"/>
      <c r="O255" s="204"/>
      <c r="P255" s="204"/>
      <c r="Q255" s="204"/>
      <c r="R255" s="204"/>
      <c r="S255" s="204"/>
      <c r="T255" s="205"/>
      <c r="AT255" s="206" t="s">
        <v>163</v>
      </c>
      <c r="AU255" s="206" t="s">
        <v>81</v>
      </c>
      <c r="AV255" s="13" t="s">
        <v>81</v>
      </c>
      <c r="AW255" s="13" t="s">
        <v>33</v>
      </c>
      <c r="AX255" s="13" t="s">
        <v>71</v>
      </c>
      <c r="AY255" s="206" t="s">
        <v>153</v>
      </c>
    </row>
    <row r="256" spans="1:65" s="13" customFormat="1" ht="10.199999999999999">
      <c r="B256" s="195"/>
      <c r="C256" s="196"/>
      <c r="D256" s="197" t="s">
        <v>163</v>
      </c>
      <c r="E256" s="198" t="s">
        <v>19</v>
      </c>
      <c r="F256" s="199" t="s">
        <v>381</v>
      </c>
      <c r="G256" s="196"/>
      <c r="H256" s="200">
        <v>0.35599999999999998</v>
      </c>
      <c r="I256" s="201"/>
      <c r="J256" s="196"/>
      <c r="K256" s="196"/>
      <c r="L256" s="202"/>
      <c r="M256" s="203"/>
      <c r="N256" s="204"/>
      <c r="O256" s="204"/>
      <c r="P256" s="204"/>
      <c r="Q256" s="204"/>
      <c r="R256" s="204"/>
      <c r="S256" s="204"/>
      <c r="T256" s="205"/>
      <c r="AT256" s="206" t="s">
        <v>163</v>
      </c>
      <c r="AU256" s="206" t="s">
        <v>81</v>
      </c>
      <c r="AV256" s="13" t="s">
        <v>81</v>
      </c>
      <c r="AW256" s="13" t="s">
        <v>33</v>
      </c>
      <c r="AX256" s="13" t="s">
        <v>71</v>
      </c>
      <c r="AY256" s="206" t="s">
        <v>153</v>
      </c>
    </row>
    <row r="257" spans="1:65" s="13" customFormat="1" ht="10.199999999999999">
      <c r="B257" s="195"/>
      <c r="C257" s="196"/>
      <c r="D257" s="197" t="s">
        <v>163</v>
      </c>
      <c r="E257" s="198" t="s">
        <v>19</v>
      </c>
      <c r="F257" s="199" t="s">
        <v>382</v>
      </c>
      <c r="G257" s="196"/>
      <c r="H257" s="200">
        <v>0.26400000000000001</v>
      </c>
      <c r="I257" s="201"/>
      <c r="J257" s="196"/>
      <c r="K257" s="196"/>
      <c r="L257" s="202"/>
      <c r="M257" s="203"/>
      <c r="N257" s="204"/>
      <c r="O257" s="204"/>
      <c r="P257" s="204"/>
      <c r="Q257" s="204"/>
      <c r="R257" s="204"/>
      <c r="S257" s="204"/>
      <c r="T257" s="205"/>
      <c r="AT257" s="206" t="s">
        <v>163</v>
      </c>
      <c r="AU257" s="206" t="s">
        <v>81</v>
      </c>
      <c r="AV257" s="13" t="s">
        <v>81</v>
      </c>
      <c r="AW257" s="13" t="s">
        <v>33</v>
      </c>
      <c r="AX257" s="13" t="s">
        <v>71</v>
      </c>
      <c r="AY257" s="206" t="s">
        <v>153</v>
      </c>
    </row>
    <row r="258" spans="1:65" s="14" customFormat="1" ht="10.199999999999999">
      <c r="B258" s="207"/>
      <c r="C258" s="208"/>
      <c r="D258" s="197" t="s">
        <v>163</v>
      </c>
      <c r="E258" s="209" t="s">
        <v>19</v>
      </c>
      <c r="F258" s="210" t="s">
        <v>168</v>
      </c>
      <c r="G258" s="208"/>
      <c r="H258" s="211">
        <v>1.008</v>
      </c>
      <c r="I258" s="212"/>
      <c r="J258" s="208"/>
      <c r="K258" s="208"/>
      <c r="L258" s="213"/>
      <c r="M258" s="214"/>
      <c r="N258" s="215"/>
      <c r="O258" s="215"/>
      <c r="P258" s="215"/>
      <c r="Q258" s="215"/>
      <c r="R258" s="215"/>
      <c r="S258" s="215"/>
      <c r="T258" s="216"/>
      <c r="AT258" s="217" t="s">
        <v>163</v>
      </c>
      <c r="AU258" s="217" t="s">
        <v>81</v>
      </c>
      <c r="AV258" s="14" t="s">
        <v>159</v>
      </c>
      <c r="AW258" s="14" t="s">
        <v>33</v>
      </c>
      <c r="AX258" s="14" t="s">
        <v>79</v>
      </c>
      <c r="AY258" s="217" t="s">
        <v>153</v>
      </c>
    </row>
    <row r="259" spans="1:65" s="2" customFormat="1" ht="24.15" customHeight="1">
      <c r="A259" s="36"/>
      <c r="B259" s="37"/>
      <c r="C259" s="176" t="s">
        <v>383</v>
      </c>
      <c r="D259" s="176" t="s">
        <v>155</v>
      </c>
      <c r="E259" s="177" t="s">
        <v>384</v>
      </c>
      <c r="F259" s="178" t="s">
        <v>385</v>
      </c>
      <c r="G259" s="179" t="s">
        <v>196</v>
      </c>
      <c r="H259" s="180">
        <v>0.121</v>
      </c>
      <c r="I259" s="181"/>
      <c r="J259" s="182">
        <f>ROUND(I259*H259,2)</f>
        <v>0</v>
      </c>
      <c r="K259" s="183"/>
      <c r="L259" s="41"/>
      <c r="M259" s="184" t="s">
        <v>19</v>
      </c>
      <c r="N259" s="185" t="s">
        <v>42</v>
      </c>
      <c r="O259" s="66"/>
      <c r="P259" s="186">
        <f>O259*H259</f>
        <v>0</v>
      </c>
      <c r="Q259" s="186">
        <v>1.04887</v>
      </c>
      <c r="R259" s="186">
        <f>Q259*H259</f>
        <v>0.12691326999999999</v>
      </c>
      <c r="S259" s="186">
        <v>0</v>
      </c>
      <c r="T259" s="187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88" t="s">
        <v>159</v>
      </c>
      <c r="AT259" s="188" t="s">
        <v>155</v>
      </c>
      <c r="AU259" s="188" t="s">
        <v>81</v>
      </c>
      <c r="AY259" s="19" t="s">
        <v>153</v>
      </c>
      <c r="BE259" s="189">
        <f>IF(N259="základní",J259,0)</f>
        <v>0</v>
      </c>
      <c r="BF259" s="189">
        <f>IF(N259="snížená",J259,0)</f>
        <v>0</v>
      </c>
      <c r="BG259" s="189">
        <f>IF(N259="zákl. přenesená",J259,0)</f>
        <v>0</v>
      </c>
      <c r="BH259" s="189">
        <f>IF(N259="sníž. přenesená",J259,0)</f>
        <v>0</v>
      </c>
      <c r="BI259" s="189">
        <f>IF(N259="nulová",J259,0)</f>
        <v>0</v>
      </c>
      <c r="BJ259" s="19" t="s">
        <v>79</v>
      </c>
      <c r="BK259" s="189">
        <f>ROUND(I259*H259,2)</f>
        <v>0</v>
      </c>
      <c r="BL259" s="19" t="s">
        <v>159</v>
      </c>
      <c r="BM259" s="188" t="s">
        <v>386</v>
      </c>
    </row>
    <row r="260" spans="1:65" s="13" customFormat="1" ht="10.199999999999999">
      <c r="B260" s="195"/>
      <c r="C260" s="196"/>
      <c r="D260" s="197" t="s">
        <v>163</v>
      </c>
      <c r="E260" s="198" t="s">
        <v>19</v>
      </c>
      <c r="F260" s="199" t="s">
        <v>387</v>
      </c>
      <c r="G260" s="196"/>
      <c r="H260" s="200">
        <v>0.121</v>
      </c>
      <c r="I260" s="201"/>
      <c r="J260" s="196"/>
      <c r="K260" s="196"/>
      <c r="L260" s="202"/>
      <c r="M260" s="203"/>
      <c r="N260" s="204"/>
      <c r="O260" s="204"/>
      <c r="P260" s="204"/>
      <c r="Q260" s="204"/>
      <c r="R260" s="204"/>
      <c r="S260" s="204"/>
      <c r="T260" s="205"/>
      <c r="AT260" s="206" t="s">
        <v>163</v>
      </c>
      <c r="AU260" s="206" t="s">
        <v>81</v>
      </c>
      <c r="AV260" s="13" t="s">
        <v>81</v>
      </c>
      <c r="AW260" s="13" t="s">
        <v>33</v>
      </c>
      <c r="AX260" s="13" t="s">
        <v>79</v>
      </c>
      <c r="AY260" s="206" t="s">
        <v>153</v>
      </c>
    </row>
    <row r="261" spans="1:65" s="2" customFormat="1" ht="24.15" customHeight="1">
      <c r="A261" s="36"/>
      <c r="B261" s="37"/>
      <c r="C261" s="176" t="s">
        <v>388</v>
      </c>
      <c r="D261" s="176" t="s">
        <v>155</v>
      </c>
      <c r="E261" s="177" t="s">
        <v>389</v>
      </c>
      <c r="F261" s="178" t="s">
        <v>390</v>
      </c>
      <c r="G261" s="179" t="s">
        <v>204</v>
      </c>
      <c r="H261" s="180">
        <v>3.25</v>
      </c>
      <c r="I261" s="181"/>
      <c r="J261" s="182">
        <f>ROUND(I261*H261,2)</f>
        <v>0</v>
      </c>
      <c r="K261" s="183"/>
      <c r="L261" s="41"/>
      <c r="M261" s="184" t="s">
        <v>19</v>
      </c>
      <c r="N261" s="185" t="s">
        <v>42</v>
      </c>
      <c r="O261" s="66"/>
      <c r="P261" s="186">
        <f>O261*H261</f>
        <v>0</v>
      </c>
      <c r="Q261" s="186">
        <v>1.282E-2</v>
      </c>
      <c r="R261" s="186">
        <f>Q261*H261</f>
        <v>4.1665000000000001E-2</v>
      </c>
      <c r="S261" s="186">
        <v>0</v>
      </c>
      <c r="T261" s="187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88" t="s">
        <v>159</v>
      </c>
      <c r="AT261" s="188" t="s">
        <v>155</v>
      </c>
      <c r="AU261" s="188" t="s">
        <v>81</v>
      </c>
      <c r="AY261" s="19" t="s">
        <v>153</v>
      </c>
      <c r="BE261" s="189">
        <f>IF(N261="základní",J261,0)</f>
        <v>0</v>
      </c>
      <c r="BF261" s="189">
        <f>IF(N261="snížená",J261,0)</f>
        <v>0</v>
      </c>
      <c r="BG261" s="189">
        <f>IF(N261="zákl. přenesená",J261,0)</f>
        <v>0</v>
      </c>
      <c r="BH261" s="189">
        <f>IF(N261="sníž. přenesená",J261,0)</f>
        <v>0</v>
      </c>
      <c r="BI261" s="189">
        <f>IF(N261="nulová",J261,0)</f>
        <v>0</v>
      </c>
      <c r="BJ261" s="19" t="s">
        <v>79</v>
      </c>
      <c r="BK261" s="189">
        <f>ROUND(I261*H261,2)</f>
        <v>0</v>
      </c>
      <c r="BL261" s="19" t="s">
        <v>159</v>
      </c>
      <c r="BM261" s="188" t="s">
        <v>391</v>
      </c>
    </row>
    <row r="262" spans="1:65" s="2" customFormat="1" ht="24.15" customHeight="1">
      <c r="A262" s="36"/>
      <c r="B262" s="37"/>
      <c r="C262" s="176" t="s">
        <v>392</v>
      </c>
      <c r="D262" s="176" t="s">
        <v>155</v>
      </c>
      <c r="E262" s="177" t="s">
        <v>393</v>
      </c>
      <c r="F262" s="178" t="s">
        <v>394</v>
      </c>
      <c r="G262" s="179" t="s">
        <v>204</v>
      </c>
      <c r="H262" s="180">
        <v>3.25</v>
      </c>
      <c r="I262" s="181"/>
      <c r="J262" s="182">
        <f>ROUND(I262*H262,2)</f>
        <v>0</v>
      </c>
      <c r="K262" s="183"/>
      <c r="L262" s="41"/>
      <c r="M262" s="184" t="s">
        <v>19</v>
      </c>
      <c r="N262" s="185" t="s">
        <v>42</v>
      </c>
      <c r="O262" s="66"/>
      <c r="P262" s="186">
        <f>O262*H262</f>
        <v>0</v>
      </c>
      <c r="Q262" s="186">
        <v>0</v>
      </c>
      <c r="R262" s="186">
        <f>Q262*H262</f>
        <v>0</v>
      </c>
      <c r="S262" s="186">
        <v>0</v>
      </c>
      <c r="T262" s="187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88" t="s">
        <v>159</v>
      </c>
      <c r="AT262" s="188" t="s">
        <v>155</v>
      </c>
      <c r="AU262" s="188" t="s">
        <v>81</v>
      </c>
      <c r="AY262" s="19" t="s">
        <v>153</v>
      </c>
      <c r="BE262" s="189">
        <f>IF(N262="základní",J262,0)</f>
        <v>0</v>
      </c>
      <c r="BF262" s="189">
        <f>IF(N262="snížená",J262,0)</f>
        <v>0</v>
      </c>
      <c r="BG262" s="189">
        <f>IF(N262="zákl. přenesená",J262,0)</f>
        <v>0</v>
      </c>
      <c r="BH262" s="189">
        <f>IF(N262="sníž. přenesená",J262,0)</f>
        <v>0</v>
      </c>
      <c r="BI262" s="189">
        <f>IF(N262="nulová",J262,0)</f>
        <v>0</v>
      </c>
      <c r="BJ262" s="19" t="s">
        <v>79</v>
      </c>
      <c r="BK262" s="189">
        <f>ROUND(I262*H262,2)</f>
        <v>0</v>
      </c>
      <c r="BL262" s="19" t="s">
        <v>159</v>
      </c>
      <c r="BM262" s="188" t="s">
        <v>395</v>
      </c>
    </row>
    <row r="263" spans="1:65" s="2" customFormat="1" ht="24.15" customHeight="1">
      <c r="A263" s="36"/>
      <c r="B263" s="37"/>
      <c r="C263" s="176" t="s">
        <v>396</v>
      </c>
      <c r="D263" s="176" t="s">
        <v>155</v>
      </c>
      <c r="E263" s="177" t="s">
        <v>397</v>
      </c>
      <c r="F263" s="178" t="s">
        <v>398</v>
      </c>
      <c r="G263" s="179" t="s">
        <v>228</v>
      </c>
      <c r="H263" s="180">
        <v>12.35</v>
      </c>
      <c r="I263" s="181"/>
      <c r="J263" s="182">
        <f>ROUND(I263*H263,2)</f>
        <v>0</v>
      </c>
      <c r="K263" s="183"/>
      <c r="L263" s="41"/>
      <c r="M263" s="184" t="s">
        <v>19</v>
      </c>
      <c r="N263" s="185" t="s">
        <v>42</v>
      </c>
      <c r="O263" s="66"/>
      <c r="P263" s="186">
        <f>O263*H263</f>
        <v>0</v>
      </c>
      <c r="Q263" s="186">
        <v>0.11046</v>
      </c>
      <c r="R263" s="186">
        <f>Q263*H263</f>
        <v>1.3641810000000001</v>
      </c>
      <c r="S263" s="186">
        <v>0</v>
      </c>
      <c r="T263" s="187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88" t="s">
        <v>159</v>
      </c>
      <c r="AT263" s="188" t="s">
        <v>155</v>
      </c>
      <c r="AU263" s="188" t="s">
        <v>81</v>
      </c>
      <c r="AY263" s="19" t="s">
        <v>153</v>
      </c>
      <c r="BE263" s="189">
        <f>IF(N263="základní",J263,0)</f>
        <v>0</v>
      </c>
      <c r="BF263" s="189">
        <f>IF(N263="snížená",J263,0)</f>
        <v>0</v>
      </c>
      <c r="BG263" s="189">
        <f>IF(N263="zákl. přenesená",J263,0)</f>
        <v>0</v>
      </c>
      <c r="BH263" s="189">
        <f>IF(N263="sníž. přenesená",J263,0)</f>
        <v>0</v>
      </c>
      <c r="BI263" s="189">
        <f>IF(N263="nulová",J263,0)</f>
        <v>0</v>
      </c>
      <c r="BJ263" s="19" t="s">
        <v>79</v>
      </c>
      <c r="BK263" s="189">
        <f>ROUND(I263*H263,2)</f>
        <v>0</v>
      </c>
      <c r="BL263" s="19" t="s">
        <v>159</v>
      </c>
      <c r="BM263" s="188" t="s">
        <v>399</v>
      </c>
    </row>
    <row r="264" spans="1:65" s="13" customFormat="1" ht="10.199999999999999">
      <c r="B264" s="195"/>
      <c r="C264" s="196"/>
      <c r="D264" s="197" t="s">
        <v>163</v>
      </c>
      <c r="E264" s="198" t="s">
        <v>19</v>
      </c>
      <c r="F264" s="199" t="s">
        <v>400</v>
      </c>
      <c r="G264" s="196"/>
      <c r="H264" s="200">
        <v>12.35</v>
      </c>
      <c r="I264" s="201"/>
      <c r="J264" s="196"/>
      <c r="K264" s="196"/>
      <c r="L264" s="202"/>
      <c r="M264" s="203"/>
      <c r="N264" s="204"/>
      <c r="O264" s="204"/>
      <c r="P264" s="204"/>
      <c r="Q264" s="204"/>
      <c r="R264" s="204"/>
      <c r="S264" s="204"/>
      <c r="T264" s="205"/>
      <c r="AT264" s="206" t="s">
        <v>163</v>
      </c>
      <c r="AU264" s="206" t="s">
        <v>81</v>
      </c>
      <c r="AV264" s="13" t="s">
        <v>81</v>
      </c>
      <c r="AW264" s="13" t="s">
        <v>33</v>
      </c>
      <c r="AX264" s="13" t="s">
        <v>79</v>
      </c>
      <c r="AY264" s="206" t="s">
        <v>153</v>
      </c>
    </row>
    <row r="265" spans="1:65" s="2" customFormat="1" ht="21.75" customHeight="1">
      <c r="A265" s="36"/>
      <c r="B265" s="37"/>
      <c r="C265" s="176" t="s">
        <v>401</v>
      </c>
      <c r="D265" s="176" t="s">
        <v>155</v>
      </c>
      <c r="E265" s="177" t="s">
        <v>402</v>
      </c>
      <c r="F265" s="178" t="s">
        <v>403</v>
      </c>
      <c r="G265" s="179" t="s">
        <v>204</v>
      </c>
      <c r="H265" s="180">
        <v>2.1859999999999999</v>
      </c>
      <c r="I265" s="181"/>
      <c r="J265" s="182">
        <f>ROUND(I265*H265,2)</f>
        <v>0</v>
      </c>
      <c r="K265" s="183"/>
      <c r="L265" s="41"/>
      <c r="M265" s="184" t="s">
        <v>19</v>
      </c>
      <c r="N265" s="185" t="s">
        <v>42</v>
      </c>
      <c r="O265" s="66"/>
      <c r="P265" s="186">
        <f>O265*H265</f>
        <v>0</v>
      </c>
      <c r="Q265" s="186">
        <v>6.5799999999999999E-3</v>
      </c>
      <c r="R265" s="186">
        <f>Q265*H265</f>
        <v>1.438388E-2</v>
      </c>
      <c r="S265" s="186">
        <v>0</v>
      </c>
      <c r="T265" s="187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88" t="s">
        <v>159</v>
      </c>
      <c r="AT265" s="188" t="s">
        <v>155</v>
      </c>
      <c r="AU265" s="188" t="s">
        <v>81</v>
      </c>
      <c r="AY265" s="19" t="s">
        <v>153</v>
      </c>
      <c r="BE265" s="189">
        <f>IF(N265="základní",J265,0)</f>
        <v>0</v>
      </c>
      <c r="BF265" s="189">
        <f>IF(N265="snížená",J265,0)</f>
        <v>0</v>
      </c>
      <c r="BG265" s="189">
        <f>IF(N265="zákl. přenesená",J265,0)</f>
        <v>0</v>
      </c>
      <c r="BH265" s="189">
        <f>IF(N265="sníž. přenesená",J265,0)</f>
        <v>0</v>
      </c>
      <c r="BI265" s="189">
        <f>IF(N265="nulová",J265,0)</f>
        <v>0</v>
      </c>
      <c r="BJ265" s="19" t="s">
        <v>79</v>
      </c>
      <c r="BK265" s="189">
        <f>ROUND(I265*H265,2)</f>
        <v>0</v>
      </c>
      <c r="BL265" s="19" t="s">
        <v>159</v>
      </c>
      <c r="BM265" s="188" t="s">
        <v>404</v>
      </c>
    </row>
    <row r="266" spans="1:65" s="13" customFormat="1" ht="10.199999999999999">
      <c r="B266" s="195"/>
      <c r="C266" s="196"/>
      <c r="D266" s="197" t="s">
        <v>163</v>
      </c>
      <c r="E266" s="198" t="s">
        <v>19</v>
      </c>
      <c r="F266" s="199" t="s">
        <v>405</v>
      </c>
      <c r="G266" s="196"/>
      <c r="H266" s="200">
        <v>2.1859999999999999</v>
      </c>
      <c r="I266" s="201"/>
      <c r="J266" s="196"/>
      <c r="K266" s="196"/>
      <c r="L266" s="202"/>
      <c r="M266" s="203"/>
      <c r="N266" s="204"/>
      <c r="O266" s="204"/>
      <c r="P266" s="204"/>
      <c r="Q266" s="204"/>
      <c r="R266" s="204"/>
      <c r="S266" s="204"/>
      <c r="T266" s="205"/>
      <c r="AT266" s="206" t="s">
        <v>163</v>
      </c>
      <c r="AU266" s="206" t="s">
        <v>81</v>
      </c>
      <c r="AV266" s="13" t="s">
        <v>81</v>
      </c>
      <c r="AW266" s="13" t="s">
        <v>33</v>
      </c>
      <c r="AX266" s="13" t="s">
        <v>79</v>
      </c>
      <c r="AY266" s="206" t="s">
        <v>153</v>
      </c>
    </row>
    <row r="267" spans="1:65" s="2" customFormat="1" ht="21.75" customHeight="1">
      <c r="A267" s="36"/>
      <c r="B267" s="37"/>
      <c r="C267" s="176" t="s">
        <v>406</v>
      </c>
      <c r="D267" s="176" t="s">
        <v>155</v>
      </c>
      <c r="E267" s="177" t="s">
        <v>407</v>
      </c>
      <c r="F267" s="178" t="s">
        <v>408</v>
      </c>
      <c r="G267" s="179" t="s">
        <v>204</v>
      </c>
      <c r="H267" s="180">
        <v>2.1859999999999999</v>
      </c>
      <c r="I267" s="181"/>
      <c r="J267" s="182">
        <f>ROUND(I267*H267,2)</f>
        <v>0</v>
      </c>
      <c r="K267" s="183"/>
      <c r="L267" s="41"/>
      <c r="M267" s="184" t="s">
        <v>19</v>
      </c>
      <c r="N267" s="185" t="s">
        <v>42</v>
      </c>
      <c r="O267" s="66"/>
      <c r="P267" s="186">
        <f>O267*H267</f>
        <v>0</v>
      </c>
      <c r="Q267" s="186">
        <v>0</v>
      </c>
      <c r="R267" s="186">
        <f>Q267*H267</f>
        <v>0</v>
      </c>
      <c r="S267" s="186">
        <v>0</v>
      </c>
      <c r="T267" s="187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88" t="s">
        <v>159</v>
      </c>
      <c r="AT267" s="188" t="s">
        <v>155</v>
      </c>
      <c r="AU267" s="188" t="s">
        <v>81</v>
      </c>
      <c r="AY267" s="19" t="s">
        <v>153</v>
      </c>
      <c r="BE267" s="189">
        <f>IF(N267="základní",J267,0)</f>
        <v>0</v>
      </c>
      <c r="BF267" s="189">
        <f>IF(N267="snížená",J267,0)</f>
        <v>0</v>
      </c>
      <c r="BG267" s="189">
        <f>IF(N267="zákl. přenesená",J267,0)</f>
        <v>0</v>
      </c>
      <c r="BH267" s="189">
        <f>IF(N267="sníž. přenesená",J267,0)</f>
        <v>0</v>
      </c>
      <c r="BI267" s="189">
        <f>IF(N267="nulová",J267,0)</f>
        <v>0</v>
      </c>
      <c r="BJ267" s="19" t="s">
        <v>79</v>
      </c>
      <c r="BK267" s="189">
        <f>ROUND(I267*H267,2)</f>
        <v>0</v>
      </c>
      <c r="BL267" s="19" t="s">
        <v>159</v>
      </c>
      <c r="BM267" s="188" t="s">
        <v>409</v>
      </c>
    </row>
    <row r="268" spans="1:65" s="12" customFormat="1" ht="22.8" customHeight="1">
      <c r="B268" s="160"/>
      <c r="C268" s="161"/>
      <c r="D268" s="162" t="s">
        <v>70</v>
      </c>
      <c r="E268" s="174" t="s">
        <v>182</v>
      </c>
      <c r="F268" s="174" t="s">
        <v>410</v>
      </c>
      <c r="G268" s="161"/>
      <c r="H268" s="161"/>
      <c r="I268" s="164"/>
      <c r="J268" s="175">
        <f>BK268</f>
        <v>0</v>
      </c>
      <c r="K268" s="161"/>
      <c r="L268" s="166"/>
      <c r="M268" s="167"/>
      <c r="N268" s="168"/>
      <c r="O268" s="168"/>
      <c r="P268" s="169">
        <f>SUM(P269:P274)</f>
        <v>0</v>
      </c>
      <c r="Q268" s="168"/>
      <c r="R268" s="169">
        <f>SUM(R269:R274)</f>
        <v>2.4432500000000004</v>
      </c>
      <c r="S268" s="168"/>
      <c r="T268" s="170">
        <f>SUM(T269:T274)</f>
        <v>7.54</v>
      </c>
      <c r="AR268" s="171" t="s">
        <v>79</v>
      </c>
      <c r="AT268" s="172" t="s">
        <v>70</v>
      </c>
      <c r="AU268" s="172" t="s">
        <v>79</v>
      </c>
      <c r="AY268" s="171" t="s">
        <v>153</v>
      </c>
      <c r="BK268" s="173">
        <f>SUM(BK269:BK274)</f>
        <v>0</v>
      </c>
    </row>
    <row r="269" spans="1:65" s="2" customFormat="1" ht="37.799999999999997" customHeight="1">
      <c r="A269" s="36"/>
      <c r="B269" s="37"/>
      <c r="C269" s="176" t="s">
        <v>411</v>
      </c>
      <c r="D269" s="176" t="s">
        <v>155</v>
      </c>
      <c r="E269" s="177" t="s">
        <v>412</v>
      </c>
      <c r="F269" s="178" t="s">
        <v>413</v>
      </c>
      <c r="G269" s="179" t="s">
        <v>204</v>
      </c>
      <c r="H269" s="180">
        <v>29</v>
      </c>
      <c r="I269" s="181"/>
      <c r="J269" s="182">
        <f>ROUND(I269*H269,2)</f>
        <v>0</v>
      </c>
      <c r="K269" s="183"/>
      <c r="L269" s="41"/>
      <c r="M269" s="184" t="s">
        <v>19</v>
      </c>
      <c r="N269" s="185" t="s">
        <v>42</v>
      </c>
      <c r="O269" s="66"/>
      <c r="P269" s="186">
        <f>O269*H269</f>
        <v>0</v>
      </c>
      <c r="Q269" s="186">
        <v>0</v>
      </c>
      <c r="R269" s="186">
        <f>Q269*H269</f>
        <v>0</v>
      </c>
      <c r="S269" s="186">
        <v>0.26</v>
      </c>
      <c r="T269" s="187">
        <f>S269*H269</f>
        <v>7.54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88" t="s">
        <v>159</v>
      </c>
      <c r="AT269" s="188" t="s">
        <v>155</v>
      </c>
      <c r="AU269" s="188" t="s">
        <v>81</v>
      </c>
      <c r="AY269" s="19" t="s">
        <v>153</v>
      </c>
      <c r="BE269" s="189">
        <f>IF(N269="základní",J269,0)</f>
        <v>0</v>
      </c>
      <c r="BF269" s="189">
        <f>IF(N269="snížená",J269,0)</f>
        <v>0</v>
      </c>
      <c r="BG269" s="189">
        <f>IF(N269="zákl. přenesená",J269,0)</f>
        <v>0</v>
      </c>
      <c r="BH269" s="189">
        <f>IF(N269="sníž. přenesená",J269,0)</f>
        <v>0</v>
      </c>
      <c r="BI269" s="189">
        <f>IF(N269="nulová",J269,0)</f>
        <v>0</v>
      </c>
      <c r="BJ269" s="19" t="s">
        <v>79</v>
      </c>
      <c r="BK269" s="189">
        <f>ROUND(I269*H269,2)</f>
        <v>0</v>
      </c>
      <c r="BL269" s="19" t="s">
        <v>159</v>
      </c>
      <c r="BM269" s="188" t="s">
        <v>414</v>
      </c>
    </row>
    <row r="270" spans="1:65" s="13" customFormat="1" ht="10.199999999999999">
      <c r="B270" s="195"/>
      <c r="C270" s="196"/>
      <c r="D270" s="197" t="s">
        <v>163</v>
      </c>
      <c r="E270" s="198" t="s">
        <v>19</v>
      </c>
      <c r="F270" s="199" t="s">
        <v>415</v>
      </c>
      <c r="G270" s="196"/>
      <c r="H270" s="200">
        <v>29</v>
      </c>
      <c r="I270" s="201"/>
      <c r="J270" s="196"/>
      <c r="K270" s="196"/>
      <c r="L270" s="202"/>
      <c r="M270" s="203"/>
      <c r="N270" s="204"/>
      <c r="O270" s="204"/>
      <c r="P270" s="204"/>
      <c r="Q270" s="204"/>
      <c r="R270" s="204"/>
      <c r="S270" s="204"/>
      <c r="T270" s="205"/>
      <c r="AT270" s="206" t="s">
        <v>163</v>
      </c>
      <c r="AU270" s="206" t="s">
        <v>81</v>
      </c>
      <c r="AV270" s="13" t="s">
        <v>81</v>
      </c>
      <c r="AW270" s="13" t="s">
        <v>33</v>
      </c>
      <c r="AX270" s="13" t="s">
        <v>79</v>
      </c>
      <c r="AY270" s="206" t="s">
        <v>153</v>
      </c>
    </row>
    <row r="271" spans="1:65" s="2" customFormat="1" ht="21.75" customHeight="1">
      <c r="A271" s="36"/>
      <c r="B271" s="37"/>
      <c r="C271" s="176" t="s">
        <v>416</v>
      </c>
      <c r="D271" s="176" t="s">
        <v>155</v>
      </c>
      <c r="E271" s="177" t="s">
        <v>417</v>
      </c>
      <c r="F271" s="178" t="s">
        <v>418</v>
      </c>
      <c r="G271" s="179" t="s">
        <v>204</v>
      </c>
      <c r="H271" s="180">
        <v>29</v>
      </c>
      <c r="I271" s="181"/>
      <c r="J271" s="182">
        <f>ROUND(I271*H271,2)</f>
        <v>0</v>
      </c>
      <c r="K271" s="183"/>
      <c r="L271" s="41"/>
      <c r="M271" s="184" t="s">
        <v>19</v>
      </c>
      <c r="N271" s="185" t="s">
        <v>42</v>
      </c>
      <c r="O271" s="66"/>
      <c r="P271" s="186">
        <f>O271*H271</f>
        <v>0</v>
      </c>
      <c r="Q271" s="186">
        <v>0</v>
      </c>
      <c r="R271" s="186">
        <f>Q271*H271</f>
        <v>0</v>
      </c>
      <c r="S271" s="186">
        <v>0</v>
      </c>
      <c r="T271" s="187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88" t="s">
        <v>159</v>
      </c>
      <c r="AT271" s="188" t="s">
        <v>155</v>
      </c>
      <c r="AU271" s="188" t="s">
        <v>81</v>
      </c>
      <c r="AY271" s="19" t="s">
        <v>153</v>
      </c>
      <c r="BE271" s="189">
        <f>IF(N271="základní",J271,0)</f>
        <v>0</v>
      </c>
      <c r="BF271" s="189">
        <f>IF(N271="snížená",J271,0)</f>
        <v>0</v>
      </c>
      <c r="BG271" s="189">
        <f>IF(N271="zákl. přenesená",J271,0)</f>
        <v>0</v>
      </c>
      <c r="BH271" s="189">
        <f>IF(N271="sníž. přenesená",J271,0)</f>
        <v>0</v>
      </c>
      <c r="BI271" s="189">
        <f>IF(N271="nulová",J271,0)</f>
        <v>0</v>
      </c>
      <c r="BJ271" s="19" t="s">
        <v>79</v>
      </c>
      <c r="BK271" s="189">
        <f>ROUND(I271*H271,2)</f>
        <v>0</v>
      </c>
      <c r="BL271" s="19" t="s">
        <v>159</v>
      </c>
      <c r="BM271" s="188" t="s">
        <v>419</v>
      </c>
    </row>
    <row r="272" spans="1:65" s="2" customFormat="1" ht="10.199999999999999">
      <c r="A272" s="36"/>
      <c r="B272" s="37"/>
      <c r="C272" s="38"/>
      <c r="D272" s="190" t="s">
        <v>161</v>
      </c>
      <c r="E272" s="38"/>
      <c r="F272" s="191" t="s">
        <v>420</v>
      </c>
      <c r="G272" s="38"/>
      <c r="H272" s="38"/>
      <c r="I272" s="192"/>
      <c r="J272" s="38"/>
      <c r="K272" s="38"/>
      <c r="L272" s="41"/>
      <c r="M272" s="193"/>
      <c r="N272" s="194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9" t="s">
        <v>161</v>
      </c>
      <c r="AU272" s="19" t="s">
        <v>81</v>
      </c>
    </row>
    <row r="273" spans="1:65" s="2" customFormat="1" ht="37.799999999999997" customHeight="1">
      <c r="A273" s="36"/>
      <c r="B273" s="37"/>
      <c r="C273" s="176" t="s">
        <v>421</v>
      </c>
      <c r="D273" s="176" t="s">
        <v>155</v>
      </c>
      <c r="E273" s="177" t="s">
        <v>422</v>
      </c>
      <c r="F273" s="178" t="s">
        <v>423</v>
      </c>
      <c r="G273" s="179" t="s">
        <v>204</v>
      </c>
      <c r="H273" s="180">
        <v>29</v>
      </c>
      <c r="I273" s="181"/>
      <c r="J273" s="182">
        <f>ROUND(I273*H273,2)</f>
        <v>0</v>
      </c>
      <c r="K273" s="183"/>
      <c r="L273" s="41"/>
      <c r="M273" s="184" t="s">
        <v>19</v>
      </c>
      <c r="N273" s="185" t="s">
        <v>42</v>
      </c>
      <c r="O273" s="66"/>
      <c r="P273" s="186">
        <f>O273*H273</f>
        <v>0</v>
      </c>
      <c r="Q273" s="186">
        <v>8.4250000000000005E-2</v>
      </c>
      <c r="R273" s="186">
        <f>Q273*H273</f>
        <v>2.4432500000000004</v>
      </c>
      <c r="S273" s="186">
        <v>0</v>
      </c>
      <c r="T273" s="187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88" t="s">
        <v>159</v>
      </c>
      <c r="AT273" s="188" t="s">
        <v>155</v>
      </c>
      <c r="AU273" s="188" t="s">
        <v>81</v>
      </c>
      <c r="AY273" s="19" t="s">
        <v>153</v>
      </c>
      <c r="BE273" s="189">
        <f>IF(N273="základní",J273,0)</f>
        <v>0</v>
      </c>
      <c r="BF273" s="189">
        <f>IF(N273="snížená",J273,0)</f>
        <v>0</v>
      </c>
      <c r="BG273" s="189">
        <f>IF(N273="zákl. přenesená",J273,0)</f>
        <v>0</v>
      </c>
      <c r="BH273" s="189">
        <f>IF(N273="sníž. přenesená",J273,0)</f>
        <v>0</v>
      </c>
      <c r="BI273" s="189">
        <f>IF(N273="nulová",J273,0)</f>
        <v>0</v>
      </c>
      <c r="BJ273" s="19" t="s">
        <v>79</v>
      </c>
      <c r="BK273" s="189">
        <f>ROUND(I273*H273,2)</f>
        <v>0</v>
      </c>
      <c r="BL273" s="19" t="s">
        <v>159</v>
      </c>
      <c r="BM273" s="188" t="s">
        <v>424</v>
      </c>
    </row>
    <row r="274" spans="1:65" s="2" customFormat="1" ht="33" customHeight="1">
      <c r="A274" s="36"/>
      <c r="B274" s="37"/>
      <c r="C274" s="176" t="s">
        <v>425</v>
      </c>
      <c r="D274" s="176" t="s">
        <v>155</v>
      </c>
      <c r="E274" s="177" t="s">
        <v>426</v>
      </c>
      <c r="F274" s="178" t="s">
        <v>427</v>
      </c>
      <c r="G274" s="179" t="s">
        <v>204</v>
      </c>
      <c r="H274" s="180">
        <v>29</v>
      </c>
      <c r="I274" s="181"/>
      <c r="J274" s="182">
        <f>ROUND(I274*H274,2)</f>
        <v>0</v>
      </c>
      <c r="K274" s="183"/>
      <c r="L274" s="41"/>
      <c r="M274" s="184" t="s">
        <v>19</v>
      </c>
      <c r="N274" s="185" t="s">
        <v>42</v>
      </c>
      <c r="O274" s="66"/>
      <c r="P274" s="186">
        <f>O274*H274</f>
        <v>0</v>
      </c>
      <c r="Q274" s="186">
        <v>0</v>
      </c>
      <c r="R274" s="186">
        <f>Q274*H274</f>
        <v>0</v>
      </c>
      <c r="S274" s="186">
        <v>0</v>
      </c>
      <c r="T274" s="187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88" t="s">
        <v>159</v>
      </c>
      <c r="AT274" s="188" t="s">
        <v>155</v>
      </c>
      <c r="AU274" s="188" t="s">
        <v>81</v>
      </c>
      <c r="AY274" s="19" t="s">
        <v>153</v>
      </c>
      <c r="BE274" s="189">
        <f>IF(N274="základní",J274,0)</f>
        <v>0</v>
      </c>
      <c r="BF274" s="189">
        <f>IF(N274="snížená",J274,0)</f>
        <v>0</v>
      </c>
      <c r="BG274" s="189">
        <f>IF(N274="zákl. přenesená",J274,0)</f>
        <v>0</v>
      </c>
      <c r="BH274" s="189">
        <f>IF(N274="sníž. přenesená",J274,0)</f>
        <v>0</v>
      </c>
      <c r="BI274" s="189">
        <f>IF(N274="nulová",J274,0)</f>
        <v>0</v>
      </c>
      <c r="BJ274" s="19" t="s">
        <v>79</v>
      </c>
      <c r="BK274" s="189">
        <f>ROUND(I274*H274,2)</f>
        <v>0</v>
      </c>
      <c r="BL274" s="19" t="s">
        <v>159</v>
      </c>
      <c r="BM274" s="188" t="s">
        <v>428</v>
      </c>
    </row>
    <row r="275" spans="1:65" s="12" customFormat="1" ht="22.8" customHeight="1">
      <c r="B275" s="160"/>
      <c r="C275" s="161"/>
      <c r="D275" s="162" t="s">
        <v>70</v>
      </c>
      <c r="E275" s="174" t="s">
        <v>188</v>
      </c>
      <c r="F275" s="174" t="s">
        <v>429</v>
      </c>
      <c r="G275" s="161"/>
      <c r="H275" s="161"/>
      <c r="I275" s="164"/>
      <c r="J275" s="175">
        <f>BK275</f>
        <v>0</v>
      </c>
      <c r="K275" s="161"/>
      <c r="L275" s="166"/>
      <c r="M275" s="167"/>
      <c r="N275" s="168"/>
      <c r="O275" s="168"/>
      <c r="P275" s="169">
        <f>SUM(P276:P288)</f>
        <v>0</v>
      </c>
      <c r="Q275" s="168"/>
      <c r="R275" s="169">
        <f>SUM(R276:R288)</f>
        <v>2.9142883999999998</v>
      </c>
      <c r="S275" s="168"/>
      <c r="T275" s="170">
        <f>SUM(T276:T288)</f>
        <v>0</v>
      </c>
      <c r="AR275" s="171" t="s">
        <v>79</v>
      </c>
      <c r="AT275" s="172" t="s">
        <v>70</v>
      </c>
      <c r="AU275" s="172" t="s">
        <v>79</v>
      </c>
      <c r="AY275" s="171" t="s">
        <v>153</v>
      </c>
      <c r="BK275" s="173">
        <f>SUM(BK276:BK288)</f>
        <v>0</v>
      </c>
    </row>
    <row r="276" spans="1:65" s="2" customFormat="1" ht="21.75" customHeight="1">
      <c r="A276" s="36"/>
      <c r="B276" s="37"/>
      <c r="C276" s="176" t="s">
        <v>430</v>
      </c>
      <c r="D276" s="176" t="s">
        <v>155</v>
      </c>
      <c r="E276" s="177" t="s">
        <v>431</v>
      </c>
      <c r="F276" s="178" t="s">
        <v>432</v>
      </c>
      <c r="G276" s="179" t="s">
        <v>158</v>
      </c>
      <c r="H276" s="180">
        <v>1.1539999999999999</v>
      </c>
      <c r="I276" s="181"/>
      <c r="J276" s="182">
        <f>ROUND(I276*H276,2)</f>
        <v>0</v>
      </c>
      <c r="K276" s="183"/>
      <c r="L276" s="41"/>
      <c r="M276" s="184" t="s">
        <v>19</v>
      </c>
      <c r="N276" s="185" t="s">
        <v>42</v>
      </c>
      <c r="O276" s="66"/>
      <c r="P276" s="186">
        <f>O276*H276</f>
        <v>0</v>
      </c>
      <c r="Q276" s="186">
        <v>2.45329</v>
      </c>
      <c r="R276" s="186">
        <f>Q276*H276</f>
        <v>2.8310966599999996</v>
      </c>
      <c r="S276" s="186">
        <v>0</v>
      </c>
      <c r="T276" s="187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88" t="s">
        <v>159</v>
      </c>
      <c r="AT276" s="188" t="s">
        <v>155</v>
      </c>
      <c r="AU276" s="188" t="s">
        <v>81</v>
      </c>
      <c r="AY276" s="19" t="s">
        <v>153</v>
      </c>
      <c r="BE276" s="189">
        <f>IF(N276="základní",J276,0)</f>
        <v>0</v>
      </c>
      <c r="BF276" s="189">
        <f>IF(N276="snížená",J276,0)</f>
        <v>0</v>
      </c>
      <c r="BG276" s="189">
        <f>IF(N276="zákl. přenesená",J276,0)</f>
        <v>0</v>
      </c>
      <c r="BH276" s="189">
        <f>IF(N276="sníž. přenesená",J276,0)</f>
        <v>0</v>
      </c>
      <c r="BI276" s="189">
        <f>IF(N276="nulová",J276,0)</f>
        <v>0</v>
      </c>
      <c r="BJ276" s="19" t="s">
        <v>79</v>
      </c>
      <c r="BK276" s="189">
        <f>ROUND(I276*H276,2)</f>
        <v>0</v>
      </c>
      <c r="BL276" s="19" t="s">
        <v>159</v>
      </c>
      <c r="BM276" s="188" t="s">
        <v>433</v>
      </c>
    </row>
    <row r="277" spans="1:65" s="13" customFormat="1" ht="10.199999999999999">
      <c r="B277" s="195"/>
      <c r="C277" s="196"/>
      <c r="D277" s="197" t="s">
        <v>163</v>
      </c>
      <c r="E277" s="198" t="s">
        <v>19</v>
      </c>
      <c r="F277" s="199" t="s">
        <v>434</v>
      </c>
      <c r="G277" s="196"/>
      <c r="H277" s="200">
        <v>0.24299999999999999</v>
      </c>
      <c r="I277" s="201"/>
      <c r="J277" s="196"/>
      <c r="K277" s="196"/>
      <c r="L277" s="202"/>
      <c r="M277" s="203"/>
      <c r="N277" s="204"/>
      <c r="O277" s="204"/>
      <c r="P277" s="204"/>
      <c r="Q277" s="204"/>
      <c r="R277" s="204"/>
      <c r="S277" s="204"/>
      <c r="T277" s="205"/>
      <c r="AT277" s="206" t="s">
        <v>163</v>
      </c>
      <c r="AU277" s="206" t="s">
        <v>81</v>
      </c>
      <c r="AV277" s="13" t="s">
        <v>81</v>
      </c>
      <c r="AW277" s="13" t="s">
        <v>33</v>
      </c>
      <c r="AX277" s="13" t="s">
        <v>71</v>
      </c>
      <c r="AY277" s="206" t="s">
        <v>153</v>
      </c>
    </row>
    <row r="278" spans="1:65" s="13" customFormat="1" ht="10.199999999999999">
      <c r="B278" s="195"/>
      <c r="C278" s="196"/>
      <c r="D278" s="197" t="s">
        <v>163</v>
      </c>
      <c r="E278" s="198" t="s">
        <v>19</v>
      </c>
      <c r="F278" s="199" t="s">
        <v>435</v>
      </c>
      <c r="G278" s="196"/>
      <c r="H278" s="200">
        <v>0.114</v>
      </c>
      <c r="I278" s="201"/>
      <c r="J278" s="196"/>
      <c r="K278" s="196"/>
      <c r="L278" s="202"/>
      <c r="M278" s="203"/>
      <c r="N278" s="204"/>
      <c r="O278" s="204"/>
      <c r="P278" s="204"/>
      <c r="Q278" s="204"/>
      <c r="R278" s="204"/>
      <c r="S278" s="204"/>
      <c r="T278" s="205"/>
      <c r="AT278" s="206" t="s">
        <v>163</v>
      </c>
      <c r="AU278" s="206" t="s">
        <v>81</v>
      </c>
      <c r="AV278" s="13" t="s">
        <v>81</v>
      </c>
      <c r="AW278" s="13" t="s">
        <v>33</v>
      </c>
      <c r="AX278" s="13" t="s">
        <v>71</v>
      </c>
      <c r="AY278" s="206" t="s">
        <v>153</v>
      </c>
    </row>
    <row r="279" spans="1:65" s="13" customFormat="1" ht="10.199999999999999">
      <c r="B279" s="195"/>
      <c r="C279" s="196"/>
      <c r="D279" s="197" t="s">
        <v>163</v>
      </c>
      <c r="E279" s="198" t="s">
        <v>19</v>
      </c>
      <c r="F279" s="199" t="s">
        <v>436</v>
      </c>
      <c r="G279" s="196"/>
      <c r="H279" s="200">
        <v>0.22800000000000001</v>
      </c>
      <c r="I279" s="201"/>
      <c r="J279" s="196"/>
      <c r="K279" s="196"/>
      <c r="L279" s="202"/>
      <c r="M279" s="203"/>
      <c r="N279" s="204"/>
      <c r="O279" s="204"/>
      <c r="P279" s="204"/>
      <c r="Q279" s="204"/>
      <c r="R279" s="204"/>
      <c r="S279" s="204"/>
      <c r="T279" s="205"/>
      <c r="AT279" s="206" t="s">
        <v>163</v>
      </c>
      <c r="AU279" s="206" t="s">
        <v>81</v>
      </c>
      <c r="AV279" s="13" t="s">
        <v>81</v>
      </c>
      <c r="AW279" s="13" t="s">
        <v>33</v>
      </c>
      <c r="AX279" s="13" t="s">
        <v>71</v>
      </c>
      <c r="AY279" s="206" t="s">
        <v>153</v>
      </c>
    </row>
    <row r="280" spans="1:65" s="13" customFormat="1" ht="10.199999999999999">
      <c r="B280" s="195"/>
      <c r="C280" s="196"/>
      <c r="D280" s="197" t="s">
        <v>163</v>
      </c>
      <c r="E280" s="198" t="s">
        <v>19</v>
      </c>
      <c r="F280" s="199" t="s">
        <v>437</v>
      </c>
      <c r="G280" s="196"/>
      <c r="H280" s="200">
        <v>9.0999999999999998E-2</v>
      </c>
      <c r="I280" s="201"/>
      <c r="J280" s="196"/>
      <c r="K280" s="196"/>
      <c r="L280" s="202"/>
      <c r="M280" s="203"/>
      <c r="N280" s="204"/>
      <c r="O280" s="204"/>
      <c r="P280" s="204"/>
      <c r="Q280" s="204"/>
      <c r="R280" s="204"/>
      <c r="S280" s="204"/>
      <c r="T280" s="205"/>
      <c r="AT280" s="206" t="s">
        <v>163</v>
      </c>
      <c r="AU280" s="206" t="s">
        <v>81</v>
      </c>
      <c r="AV280" s="13" t="s">
        <v>81</v>
      </c>
      <c r="AW280" s="13" t="s">
        <v>33</v>
      </c>
      <c r="AX280" s="13" t="s">
        <v>71</v>
      </c>
      <c r="AY280" s="206" t="s">
        <v>153</v>
      </c>
    </row>
    <row r="281" spans="1:65" s="13" customFormat="1" ht="10.199999999999999">
      <c r="B281" s="195"/>
      <c r="C281" s="196"/>
      <c r="D281" s="197" t="s">
        <v>163</v>
      </c>
      <c r="E281" s="198" t="s">
        <v>19</v>
      </c>
      <c r="F281" s="199" t="s">
        <v>438</v>
      </c>
      <c r="G281" s="196"/>
      <c r="H281" s="200">
        <v>0.29599999999999999</v>
      </c>
      <c r="I281" s="201"/>
      <c r="J281" s="196"/>
      <c r="K281" s="196"/>
      <c r="L281" s="202"/>
      <c r="M281" s="203"/>
      <c r="N281" s="204"/>
      <c r="O281" s="204"/>
      <c r="P281" s="204"/>
      <c r="Q281" s="204"/>
      <c r="R281" s="204"/>
      <c r="S281" s="204"/>
      <c r="T281" s="205"/>
      <c r="AT281" s="206" t="s">
        <v>163</v>
      </c>
      <c r="AU281" s="206" t="s">
        <v>81</v>
      </c>
      <c r="AV281" s="13" t="s">
        <v>81</v>
      </c>
      <c r="AW281" s="13" t="s">
        <v>33</v>
      </c>
      <c r="AX281" s="13" t="s">
        <v>71</v>
      </c>
      <c r="AY281" s="206" t="s">
        <v>153</v>
      </c>
    </row>
    <row r="282" spans="1:65" s="15" customFormat="1" ht="10.199999999999999">
      <c r="B282" s="218"/>
      <c r="C282" s="219"/>
      <c r="D282" s="197" t="s">
        <v>163</v>
      </c>
      <c r="E282" s="220" t="s">
        <v>19</v>
      </c>
      <c r="F282" s="221" t="s">
        <v>221</v>
      </c>
      <c r="G282" s="219"/>
      <c r="H282" s="222">
        <v>0.97199999999999998</v>
      </c>
      <c r="I282" s="223"/>
      <c r="J282" s="219"/>
      <c r="K282" s="219"/>
      <c r="L282" s="224"/>
      <c r="M282" s="225"/>
      <c r="N282" s="226"/>
      <c r="O282" s="226"/>
      <c r="P282" s="226"/>
      <c r="Q282" s="226"/>
      <c r="R282" s="226"/>
      <c r="S282" s="226"/>
      <c r="T282" s="227"/>
      <c r="AT282" s="228" t="s">
        <v>163</v>
      </c>
      <c r="AU282" s="228" t="s">
        <v>81</v>
      </c>
      <c r="AV282" s="15" t="s">
        <v>173</v>
      </c>
      <c r="AW282" s="15" t="s">
        <v>33</v>
      </c>
      <c r="AX282" s="15" t="s">
        <v>71</v>
      </c>
      <c r="AY282" s="228" t="s">
        <v>153</v>
      </c>
    </row>
    <row r="283" spans="1:65" s="13" customFormat="1" ht="10.199999999999999">
      <c r="B283" s="195"/>
      <c r="C283" s="196"/>
      <c r="D283" s="197" t="s">
        <v>163</v>
      </c>
      <c r="E283" s="198" t="s">
        <v>19</v>
      </c>
      <c r="F283" s="199" t="s">
        <v>439</v>
      </c>
      <c r="G283" s="196"/>
      <c r="H283" s="200">
        <v>0.182</v>
      </c>
      <c r="I283" s="201"/>
      <c r="J283" s="196"/>
      <c r="K283" s="196"/>
      <c r="L283" s="202"/>
      <c r="M283" s="203"/>
      <c r="N283" s="204"/>
      <c r="O283" s="204"/>
      <c r="P283" s="204"/>
      <c r="Q283" s="204"/>
      <c r="R283" s="204"/>
      <c r="S283" s="204"/>
      <c r="T283" s="205"/>
      <c r="AT283" s="206" t="s">
        <v>163</v>
      </c>
      <c r="AU283" s="206" t="s">
        <v>81</v>
      </c>
      <c r="AV283" s="13" t="s">
        <v>81</v>
      </c>
      <c r="AW283" s="13" t="s">
        <v>33</v>
      </c>
      <c r="AX283" s="13" t="s">
        <v>71</v>
      </c>
      <c r="AY283" s="206" t="s">
        <v>153</v>
      </c>
    </row>
    <row r="284" spans="1:65" s="15" customFormat="1" ht="10.199999999999999">
      <c r="B284" s="218"/>
      <c r="C284" s="219"/>
      <c r="D284" s="197" t="s">
        <v>163</v>
      </c>
      <c r="E284" s="220" t="s">
        <v>19</v>
      </c>
      <c r="F284" s="221" t="s">
        <v>221</v>
      </c>
      <c r="G284" s="219"/>
      <c r="H284" s="222">
        <v>0.182</v>
      </c>
      <c r="I284" s="223"/>
      <c r="J284" s="219"/>
      <c r="K284" s="219"/>
      <c r="L284" s="224"/>
      <c r="M284" s="225"/>
      <c r="N284" s="226"/>
      <c r="O284" s="226"/>
      <c r="P284" s="226"/>
      <c r="Q284" s="226"/>
      <c r="R284" s="226"/>
      <c r="S284" s="226"/>
      <c r="T284" s="227"/>
      <c r="AT284" s="228" t="s">
        <v>163</v>
      </c>
      <c r="AU284" s="228" t="s">
        <v>81</v>
      </c>
      <c r="AV284" s="15" t="s">
        <v>173</v>
      </c>
      <c r="AW284" s="15" t="s">
        <v>33</v>
      </c>
      <c r="AX284" s="15" t="s">
        <v>71</v>
      </c>
      <c r="AY284" s="228" t="s">
        <v>153</v>
      </c>
    </row>
    <row r="285" spans="1:65" s="14" customFormat="1" ht="10.199999999999999">
      <c r="B285" s="207"/>
      <c r="C285" s="208"/>
      <c r="D285" s="197" t="s">
        <v>163</v>
      </c>
      <c r="E285" s="209" t="s">
        <v>19</v>
      </c>
      <c r="F285" s="210" t="s">
        <v>168</v>
      </c>
      <c r="G285" s="208"/>
      <c r="H285" s="211">
        <v>1.1539999999999999</v>
      </c>
      <c r="I285" s="212"/>
      <c r="J285" s="208"/>
      <c r="K285" s="208"/>
      <c r="L285" s="213"/>
      <c r="M285" s="214"/>
      <c r="N285" s="215"/>
      <c r="O285" s="215"/>
      <c r="P285" s="215"/>
      <c r="Q285" s="215"/>
      <c r="R285" s="215"/>
      <c r="S285" s="215"/>
      <c r="T285" s="216"/>
      <c r="AT285" s="217" t="s">
        <v>163</v>
      </c>
      <c r="AU285" s="217" t="s">
        <v>81</v>
      </c>
      <c r="AV285" s="14" t="s">
        <v>159</v>
      </c>
      <c r="AW285" s="14" t="s">
        <v>33</v>
      </c>
      <c r="AX285" s="14" t="s">
        <v>79</v>
      </c>
      <c r="AY285" s="217" t="s">
        <v>153</v>
      </c>
    </row>
    <row r="286" spans="1:65" s="2" customFormat="1" ht="24.15" customHeight="1">
      <c r="A286" s="36"/>
      <c r="B286" s="37"/>
      <c r="C286" s="176" t="s">
        <v>440</v>
      </c>
      <c r="D286" s="176" t="s">
        <v>155</v>
      </c>
      <c r="E286" s="177" t="s">
        <v>441</v>
      </c>
      <c r="F286" s="178" t="s">
        <v>442</v>
      </c>
      <c r="G286" s="179" t="s">
        <v>158</v>
      </c>
      <c r="H286" s="180">
        <v>1.1539999999999999</v>
      </c>
      <c r="I286" s="181"/>
      <c r="J286" s="182">
        <f>ROUND(I286*H286,2)</f>
        <v>0</v>
      </c>
      <c r="K286" s="183"/>
      <c r="L286" s="41"/>
      <c r="M286" s="184" t="s">
        <v>19</v>
      </c>
      <c r="N286" s="185" t="s">
        <v>42</v>
      </c>
      <c r="O286" s="66"/>
      <c r="P286" s="186">
        <f>O286*H286</f>
        <v>0</v>
      </c>
      <c r="Q286" s="186">
        <v>0</v>
      </c>
      <c r="R286" s="186">
        <f>Q286*H286</f>
        <v>0</v>
      </c>
      <c r="S286" s="186">
        <v>0</v>
      </c>
      <c r="T286" s="187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88" t="s">
        <v>159</v>
      </c>
      <c r="AT286" s="188" t="s">
        <v>155</v>
      </c>
      <c r="AU286" s="188" t="s">
        <v>81</v>
      </c>
      <c r="AY286" s="19" t="s">
        <v>153</v>
      </c>
      <c r="BE286" s="189">
        <f>IF(N286="základní",J286,0)</f>
        <v>0</v>
      </c>
      <c r="BF286" s="189">
        <f>IF(N286="snížená",J286,0)</f>
        <v>0</v>
      </c>
      <c r="BG286" s="189">
        <f>IF(N286="zákl. přenesená",J286,0)</f>
        <v>0</v>
      </c>
      <c r="BH286" s="189">
        <f>IF(N286="sníž. přenesená",J286,0)</f>
        <v>0</v>
      </c>
      <c r="BI286" s="189">
        <f>IF(N286="nulová",J286,0)</f>
        <v>0</v>
      </c>
      <c r="BJ286" s="19" t="s">
        <v>79</v>
      </c>
      <c r="BK286" s="189">
        <f>ROUND(I286*H286,2)</f>
        <v>0</v>
      </c>
      <c r="BL286" s="19" t="s">
        <v>159</v>
      </c>
      <c r="BM286" s="188" t="s">
        <v>443</v>
      </c>
    </row>
    <row r="287" spans="1:65" s="2" customFormat="1" ht="16.5" customHeight="1">
      <c r="A287" s="36"/>
      <c r="B287" s="37"/>
      <c r="C287" s="176" t="s">
        <v>444</v>
      </c>
      <c r="D287" s="176" t="s">
        <v>155</v>
      </c>
      <c r="E287" s="177" t="s">
        <v>445</v>
      </c>
      <c r="F287" s="178" t="s">
        <v>446</v>
      </c>
      <c r="G287" s="179" t="s">
        <v>196</v>
      </c>
      <c r="H287" s="180">
        <v>7.9000000000000001E-2</v>
      </c>
      <c r="I287" s="181"/>
      <c r="J287" s="182">
        <f>ROUND(I287*H287,2)</f>
        <v>0</v>
      </c>
      <c r="K287" s="183"/>
      <c r="L287" s="41"/>
      <c r="M287" s="184" t="s">
        <v>19</v>
      </c>
      <c r="N287" s="185" t="s">
        <v>42</v>
      </c>
      <c r="O287" s="66"/>
      <c r="P287" s="186">
        <f>O287*H287</f>
        <v>0</v>
      </c>
      <c r="Q287" s="186">
        <v>1.0530600000000001</v>
      </c>
      <c r="R287" s="186">
        <f>Q287*H287</f>
        <v>8.3191740000000014E-2</v>
      </c>
      <c r="S287" s="186">
        <v>0</v>
      </c>
      <c r="T287" s="187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88" t="s">
        <v>159</v>
      </c>
      <c r="AT287" s="188" t="s">
        <v>155</v>
      </c>
      <c r="AU287" s="188" t="s">
        <v>81</v>
      </c>
      <c r="AY287" s="19" t="s">
        <v>153</v>
      </c>
      <c r="BE287" s="189">
        <f>IF(N287="základní",J287,0)</f>
        <v>0</v>
      </c>
      <c r="BF287" s="189">
        <f>IF(N287="snížená",J287,0)</f>
        <v>0</v>
      </c>
      <c r="BG287" s="189">
        <f>IF(N287="zákl. přenesená",J287,0)</f>
        <v>0</v>
      </c>
      <c r="BH287" s="189">
        <f>IF(N287="sníž. přenesená",J287,0)</f>
        <v>0</v>
      </c>
      <c r="BI287" s="189">
        <f>IF(N287="nulová",J287,0)</f>
        <v>0</v>
      </c>
      <c r="BJ287" s="19" t="s">
        <v>79</v>
      </c>
      <c r="BK287" s="189">
        <f>ROUND(I287*H287,2)</f>
        <v>0</v>
      </c>
      <c r="BL287" s="19" t="s">
        <v>159</v>
      </c>
      <c r="BM287" s="188" t="s">
        <v>447</v>
      </c>
    </row>
    <row r="288" spans="1:65" s="13" customFormat="1" ht="10.199999999999999">
      <c r="B288" s="195"/>
      <c r="C288" s="196"/>
      <c r="D288" s="197" t="s">
        <v>163</v>
      </c>
      <c r="E288" s="198" t="s">
        <v>19</v>
      </c>
      <c r="F288" s="199" t="s">
        <v>448</v>
      </c>
      <c r="G288" s="196"/>
      <c r="H288" s="200">
        <v>7.9000000000000001E-2</v>
      </c>
      <c r="I288" s="201"/>
      <c r="J288" s="196"/>
      <c r="K288" s="196"/>
      <c r="L288" s="202"/>
      <c r="M288" s="203"/>
      <c r="N288" s="204"/>
      <c r="O288" s="204"/>
      <c r="P288" s="204"/>
      <c r="Q288" s="204"/>
      <c r="R288" s="204"/>
      <c r="S288" s="204"/>
      <c r="T288" s="205"/>
      <c r="AT288" s="206" t="s">
        <v>163</v>
      </c>
      <c r="AU288" s="206" t="s">
        <v>81</v>
      </c>
      <c r="AV288" s="13" t="s">
        <v>81</v>
      </c>
      <c r="AW288" s="13" t="s">
        <v>33</v>
      </c>
      <c r="AX288" s="13" t="s">
        <v>79</v>
      </c>
      <c r="AY288" s="206" t="s">
        <v>153</v>
      </c>
    </row>
    <row r="289" spans="1:65" s="12" customFormat="1" ht="22.8" customHeight="1">
      <c r="B289" s="160"/>
      <c r="C289" s="161"/>
      <c r="D289" s="162" t="s">
        <v>70</v>
      </c>
      <c r="E289" s="174" t="s">
        <v>449</v>
      </c>
      <c r="F289" s="174" t="s">
        <v>450</v>
      </c>
      <c r="G289" s="161"/>
      <c r="H289" s="161"/>
      <c r="I289" s="164"/>
      <c r="J289" s="175">
        <f>BK289</f>
        <v>0</v>
      </c>
      <c r="K289" s="161"/>
      <c r="L289" s="166"/>
      <c r="M289" s="167"/>
      <c r="N289" s="168"/>
      <c r="O289" s="168"/>
      <c r="P289" s="169">
        <f>SUM(P290:P425)</f>
        <v>0</v>
      </c>
      <c r="Q289" s="168"/>
      <c r="R289" s="169">
        <f>SUM(R290:R425)</f>
        <v>8.8455497600000008</v>
      </c>
      <c r="S289" s="168"/>
      <c r="T289" s="170">
        <f>SUM(T290:T425)</f>
        <v>0</v>
      </c>
      <c r="AR289" s="171" t="s">
        <v>79</v>
      </c>
      <c r="AT289" s="172" t="s">
        <v>70</v>
      </c>
      <c r="AU289" s="172" t="s">
        <v>79</v>
      </c>
      <c r="AY289" s="171" t="s">
        <v>153</v>
      </c>
      <c r="BK289" s="173">
        <f>SUM(BK290:BK425)</f>
        <v>0</v>
      </c>
    </row>
    <row r="290" spans="1:65" s="2" customFormat="1" ht="21.75" customHeight="1">
      <c r="A290" s="36"/>
      <c r="B290" s="37"/>
      <c r="C290" s="176" t="s">
        <v>451</v>
      </c>
      <c r="D290" s="176" t="s">
        <v>155</v>
      </c>
      <c r="E290" s="177" t="s">
        <v>452</v>
      </c>
      <c r="F290" s="178" t="s">
        <v>453</v>
      </c>
      <c r="G290" s="179" t="s">
        <v>204</v>
      </c>
      <c r="H290" s="180">
        <v>179.84800000000001</v>
      </c>
      <c r="I290" s="181"/>
      <c r="J290" s="182">
        <f>ROUND(I290*H290,2)</f>
        <v>0</v>
      </c>
      <c r="K290" s="183"/>
      <c r="L290" s="41"/>
      <c r="M290" s="184" t="s">
        <v>19</v>
      </c>
      <c r="N290" s="185" t="s">
        <v>42</v>
      </c>
      <c r="O290" s="66"/>
      <c r="P290" s="186">
        <f>O290*H290</f>
        <v>0</v>
      </c>
      <c r="Q290" s="186">
        <v>2.5999999999999998E-4</v>
      </c>
      <c r="R290" s="186">
        <f>Q290*H290</f>
        <v>4.676048E-2</v>
      </c>
      <c r="S290" s="186">
        <v>0</v>
      </c>
      <c r="T290" s="187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88" t="s">
        <v>159</v>
      </c>
      <c r="AT290" s="188" t="s">
        <v>155</v>
      </c>
      <c r="AU290" s="188" t="s">
        <v>81</v>
      </c>
      <c r="AY290" s="19" t="s">
        <v>153</v>
      </c>
      <c r="BE290" s="189">
        <f>IF(N290="základní",J290,0)</f>
        <v>0</v>
      </c>
      <c r="BF290" s="189">
        <f>IF(N290="snížená",J290,0)</f>
        <v>0</v>
      </c>
      <c r="BG290" s="189">
        <f>IF(N290="zákl. přenesená",J290,0)</f>
        <v>0</v>
      </c>
      <c r="BH290" s="189">
        <f>IF(N290="sníž. přenesená",J290,0)</f>
        <v>0</v>
      </c>
      <c r="BI290" s="189">
        <f>IF(N290="nulová",J290,0)</f>
        <v>0</v>
      </c>
      <c r="BJ290" s="19" t="s">
        <v>79</v>
      </c>
      <c r="BK290" s="189">
        <f>ROUND(I290*H290,2)</f>
        <v>0</v>
      </c>
      <c r="BL290" s="19" t="s">
        <v>159</v>
      </c>
      <c r="BM290" s="188" t="s">
        <v>454</v>
      </c>
    </row>
    <row r="291" spans="1:65" s="13" customFormat="1" ht="10.199999999999999">
      <c r="B291" s="195"/>
      <c r="C291" s="196"/>
      <c r="D291" s="197" t="s">
        <v>163</v>
      </c>
      <c r="E291" s="198" t="s">
        <v>19</v>
      </c>
      <c r="F291" s="199" t="s">
        <v>455</v>
      </c>
      <c r="G291" s="196"/>
      <c r="H291" s="200">
        <v>18.23</v>
      </c>
      <c r="I291" s="201"/>
      <c r="J291" s="196"/>
      <c r="K291" s="196"/>
      <c r="L291" s="202"/>
      <c r="M291" s="203"/>
      <c r="N291" s="204"/>
      <c r="O291" s="204"/>
      <c r="P291" s="204"/>
      <c r="Q291" s="204"/>
      <c r="R291" s="204"/>
      <c r="S291" s="204"/>
      <c r="T291" s="205"/>
      <c r="AT291" s="206" t="s">
        <v>163</v>
      </c>
      <c r="AU291" s="206" t="s">
        <v>81</v>
      </c>
      <c r="AV291" s="13" t="s">
        <v>81</v>
      </c>
      <c r="AW291" s="13" t="s">
        <v>33</v>
      </c>
      <c r="AX291" s="13" t="s">
        <v>71</v>
      </c>
      <c r="AY291" s="206" t="s">
        <v>153</v>
      </c>
    </row>
    <row r="292" spans="1:65" s="13" customFormat="1" ht="10.199999999999999">
      <c r="B292" s="195"/>
      <c r="C292" s="196"/>
      <c r="D292" s="197" t="s">
        <v>163</v>
      </c>
      <c r="E292" s="198" t="s">
        <v>19</v>
      </c>
      <c r="F292" s="199" t="s">
        <v>456</v>
      </c>
      <c r="G292" s="196"/>
      <c r="H292" s="200">
        <v>65.14</v>
      </c>
      <c r="I292" s="201"/>
      <c r="J292" s="196"/>
      <c r="K292" s="196"/>
      <c r="L292" s="202"/>
      <c r="M292" s="203"/>
      <c r="N292" s="204"/>
      <c r="O292" s="204"/>
      <c r="P292" s="204"/>
      <c r="Q292" s="204"/>
      <c r="R292" s="204"/>
      <c r="S292" s="204"/>
      <c r="T292" s="205"/>
      <c r="AT292" s="206" t="s">
        <v>163</v>
      </c>
      <c r="AU292" s="206" t="s">
        <v>81</v>
      </c>
      <c r="AV292" s="13" t="s">
        <v>81</v>
      </c>
      <c r="AW292" s="13" t="s">
        <v>33</v>
      </c>
      <c r="AX292" s="13" t="s">
        <v>71</v>
      </c>
      <c r="AY292" s="206" t="s">
        <v>153</v>
      </c>
    </row>
    <row r="293" spans="1:65" s="13" customFormat="1" ht="10.199999999999999">
      <c r="B293" s="195"/>
      <c r="C293" s="196"/>
      <c r="D293" s="197" t="s">
        <v>163</v>
      </c>
      <c r="E293" s="198" t="s">
        <v>19</v>
      </c>
      <c r="F293" s="199" t="s">
        <v>457</v>
      </c>
      <c r="G293" s="196"/>
      <c r="H293" s="200">
        <v>62.79</v>
      </c>
      <c r="I293" s="201"/>
      <c r="J293" s="196"/>
      <c r="K293" s="196"/>
      <c r="L293" s="202"/>
      <c r="M293" s="203"/>
      <c r="N293" s="204"/>
      <c r="O293" s="204"/>
      <c r="P293" s="204"/>
      <c r="Q293" s="204"/>
      <c r="R293" s="204"/>
      <c r="S293" s="204"/>
      <c r="T293" s="205"/>
      <c r="AT293" s="206" t="s">
        <v>163</v>
      </c>
      <c r="AU293" s="206" t="s">
        <v>81</v>
      </c>
      <c r="AV293" s="13" t="s">
        <v>81</v>
      </c>
      <c r="AW293" s="13" t="s">
        <v>33</v>
      </c>
      <c r="AX293" s="13" t="s">
        <v>71</v>
      </c>
      <c r="AY293" s="206" t="s">
        <v>153</v>
      </c>
    </row>
    <row r="294" spans="1:65" s="15" customFormat="1" ht="10.199999999999999">
      <c r="B294" s="218"/>
      <c r="C294" s="219"/>
      <c r="D294" s="197" t="s">
        <v>163</v>
      </c>
      <c r="E294" s="220" t="s">
        <v>19</v>
      </c>
      <c r="F294" s="221" t="s">
        <v>221</v>
      </c>
      <c r="G294" s="219"/>
      <c r="H294" s="222">
        <v>146.16</v>
      </c>
      <c r="I294" s="223"/>
      <c r="J294" s="219"/>
      <c r="K294" s="219"/>
      <c r="L294" s="224"/>
      <c r="M294" s="225"/>
      <c r="N294" s="226"/>
      <c r="O294" s="226"/>
      <c r="P294" s="226"/>
      <c r="Q294" s="226"/>
      <c r="R294" s="226"/>
      <c r="S294" s="226"/>
      <c r="T294" s="227"/>
      <c r="AT294" s="228" t="s">
        <v>163</v>
      </c>
      <c r="AU294" s="228" t="s">
        <v>81</v>
      </c>
      <c r="AV294" s="15" t="s">
        <v>173</v>
      </c>
      <c r="AW294" s="15" t="s">
        <v>33</v>
      </c>
      <c r="AX294" s="15" t="s">
        <v>71</v>
      </c>
      <c r="AY294" s="228" t="s">
        <v>153</v>
      </c>
    </row>
    <row r="295" spans="1:65" s="13" customFormat="1" ht="10.199999999999999">
      <c r="B295" s="195"/>
      <c r="C295" s="196"/>
      <c r="D295" s="197" t="s">
        <v>163</v>
      </c>
      <c r="E295" s="198" t="s">
        <v>19</v>
      </c>
      <c r="F295" s="199" t="s">
        <v>458</v>
      </c>
      <c r="G295" s="196"/>
      <c r="H295" s="200">
        <v>9.8800000000000008</v>
      </c>
      <c r="I295" s="201"/>
      <c r="J295" s="196"/>
      <c r="K295" s="196"/>
      <c r="L295" s="202"/>
      <c r="M295" s="203"/>
      <c r="N295" s="204"/>
      <c r="O295" s="204"/>
      <c r="P295" s="204"/>
      <c r="Q295" s="204"/>
      <c r="R295" s="204"/>
      <c r="S295" s="204"/>
      <c r="T295" s="205"/>
      <c r="AT295" s="206" t="s">
        <v>163</v>
      </c>
      <c r="AU295" s="206" t="s">
        <v>81</v>
      </c>
      <c r="AV295" s="13" t="s">
        <v>81</v>
      </c>
      <c r="AW295" s="13" t="s">
        <v>33</v>
      </c>
      <c r="AX295" s="13" t="s">
        <v>71</v>
      </c>
      <c r="AY295" s="206" t="s">
        <v>153</v>
      </c>
    </row>
    <row r="296" spans="1:65" s="13" customFormat="1" ht="10.199999999999999">
      <c r="B296" s="195"/>
      <c r="C296" s="196"/>
      <c r="D296" s="197" t="s">
        <v>163</v>
      </c>
      <c r="E296" s="198" t="s">
        <v>19</v>
      </c>
      <c r="F296" s="199" t="s">
        <v>459</v>
      </c>
      <c r="G296" s="196"/>
      <c r="H296" s="200">
        <v>19.760000000000002</v>
      </c>
      <c r="I296" s="201"/>
      <c r="J296" s="196"/>
      <c r="K296" s="196"/>
      <c r="L296" s="202"/>
      <c r="M296" s="203"/>
      <c r="N296" s="204"/>
      <c r="O296" s="204"/>
      <c r="P296" s="204"/>
      <c r="Q296" s="204"/>
      <c r="R296" s="204"/>
      <c r="S296" s="204"/>
      <c r="T296" s="205"/>
      <c r="AT296" s="206" t="s">
        <v>163</v>
      </c>
      <c r="AU296" s="206" t="s">
        <v>81</v>
      </c>
      <c r="AV296" s="13" t="s">
        <v>81</v>
      </c>
      <c r="AW296" s="13" t="s">
        <v>33</v>
      </c>
      <c r="AX296" s="13" t="s">
        <v>71</v>
      </c>
      <c r="AY296" s="206" t="s">
        <v>153</v>
      </c>
    </row>
    <row r="297" spans="1:65" s="13" customFormat="1" ht="10.199999999999999">
      <c r="B297" s="195"/>
      <c r="C297" s="196"/>
      <c r="D297" s="197" t="s">
        <v>163</v>
      </c>
      <c r="E297" s="198" t="s">
        <v>19</v>
      </c>
      <c r="F297" s="199" t="s">
        <v>460</v>
      </c>
      <c r="G297" s="196"/>
      <c r="H297" s="200">
        <v>4.048</v>
      </c>
      <c r="I297" s="201"/>
      <c r="J297" s="196"/>
      <c r="K297" s="196"/>
      <c r="L297" s="202"/>
      <c r="M297" s="203"/>
      <c r="N297" s="204"/>
      <c r="O297" s="204"/>
      <c r="P297" s="204"/>
      <c r="Q297" s="204"/>
      <c r="R297" s="204"/>
      <c r="S297" s="204"/>
      <c r="T297" s="205"/>
      <c r="AT297" s="206" t="s">
        <v>163</v>
      </c>
      <c r="AU297" s="206" t="s">
        <v>81</v>
      </c>
      <c r="AV297" s="13" t="s">
        <v>81</v>
      </c>
      <c r="AW297" s="13" t="s">
        <v>33</v>
      </c>
      <c r="AX297" s="13" t="s">
        <v>71</v>
      </c>
      <c r="AY297" s="206" t="s">
        <v>153</v>
      </c>
    </row>
    <row r="298" spans="1:65" s="15" customFormat="1" ht="10.199999999999999">
      <c r="B298" s="218"/>
      <c r="C298" s="219"/>
      <c r="D298" s="197" t="s">
        <v>163</v>
      </c>
      <c r="E298" s="220" t="s">
        <v>19</v>
      </c>
      <c r="F298" s="221" t="s">
        <v>221</v>
      </c>
      <c r="G298" s="219"/>
      <c r="H298" s="222">
        <v>33.688000000000002</v>
      </c>
      <c r="I298" s="223"/>
      <c r="J298" s="219"/>
      <c r="K298" s="219"/>
      <c r="L298" s="224"/>
      <c r="M298" s="225"/>
      <c r="N298" s="226"/>
      <c r="O298" s="226"/>
      <c r="P298" s="226"/>
      <c r="Q298" s="226"/>
      <c r="R298" s="226"/>
      <c r="S298" s="226"/>
      <c r="T298" s="227"/>
      <c r="AT298" s="228" t="s">
        <v>163</v>
      </c>
      <c r="AU298" s="228" t="s">
        <v>81</v>
      </c>
      <c r="AV298" s="15" t="s">
        <v>173</v>
      </c>
      <c r="AW298" s="15" t="s">
        <v>33</v>
      </c>
      <c r="AX298" s="15" t="s">
        <v>71</v>
      </c>
      <c r="AY298" s="228" t="s">
        <v>153</v>
      </c>
    </row>
    <row r="299" spans="1:65" s="14" customFormat="1" ht="10.199999999999999">
      <c r="B299" s="207"/>
      <c r="C299" s="208"/>
      <c r="D299" s="197" t="s">
        <v>163</v>
      </c>
      <c r="E299" s="209" t="s">
        <v>19</v>
      </c>
      <c r="F299" s="210" t="s">
        <v>168</v>
      </c>
      <c r="G299" s="208"/>
      <c r="H299" s="211">
        <v>179.84799999999998</v>
      </c>
      <c r="I299" s="212"/>
      <c r="J299" s="208"/>
      <c r="K299" s="208"/>
      <c r="L299" s="213"/>
      <c r="M299" s="214"/>
      <c r="N299" s="215"/>
      <c r="O299" s="215"/>
      <c r="P299" s="215"/>
      <c r="Q299" s="215"/>
      <c r="R299" s="215"/>
      <c r="S299" s="215"/>
      <c r="T299" s="216"/>
      <c r="AT299" s="217" t="s">
        <v>163</v>
      </c>
      <c r="AU299" s="217" t="s">
        <v>81</v>
      </c>
      <c r="AV299" s="14" t="s">
        <v>159</v>
      </c>
      <c r="AW299" s="14" t="s">
        <v>33</v>
      </c>
      <c r="AX299" s="14" t="s">
        <v>79</v>
      </c>
      <c r="AY299" s="217" t="s">
        <v>153</v>
      </c>
    </row>
    <row r="300" spans="1:65" s="2" customFormat="1" ht="24.15" customHeight="1">
      <c r="A300" s="36"/>
      <c r="B300" s="37"/>
      <c r="C300" s="176" t="s">
        <v>461</v>
      </c>
      <c r="D300" s="176" t="s">
        <v>155</v>
      </c>
      <c r="E300" s="177" t="s">
        <v>462</v>
      </c>
      <c r="F300" s="178" t="s">
        <v>463</v>
      </c>
      <c r="G300" s="179" t="s">
        <v>204</v>
      </c>
      <c r="H300" s="180">
        <v>157.55600000000001</v>
      </c>
      <c r="I300" s="181"/>
      <c r="J300" s="182">
        <f>ROUND(I300*H300,2)</f>
        <v>0</v>
      </c>
      <c r="K300" s="183"/>
      <c r="L300" s="41"/>
      <c r="M300" s="184" t="s">
        <v>19</v>
      </c>
      <c r="N300" s="185" t="s">
        <v>42</v>
      </c>
      <c r="O300" s="66"/>
      <c r="P300" s="186">
        <f>O300*H300</f>
        <v>0</v>
      </c>
      <c r="Q300" s="186">
        <v>2.5999999999999998E-4</v>
      </c>
      <c r="R300" s="186">
        <f>Q300*H300</f>
        <v>4.0964559999999997E-2</v>
      </c>
      <c r="S300" s="186">
        <v>0</v>
      </c>
      <c r="T300" s="187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88" t="s">
        <v>159</v>
      </c>
      <c r="AT300" s="188" t="s">
        <v>155</v>
      </c>
      <c r="AU300" s="188" t="s">
        <v>81</v>
      </c>
      <c r="AY300" s="19" t="s">
        <v>153</v>
      </c>
      <c r="BE300" s="189">
        <f>IF(N300="základní",J300,0)</f>
        <v>0</v>
      </c>
      <c r="BF300" s="189">
        <f>IF(N300="snížená",J300,0)</f>
        <v>0</v>
      </c>
      <c r="BG300" s="189">
        <f>IF(N300="zákl. přenesená",J300,0)</f>
        <v>0</v>
      </c>
      <c r="BH300" s="189">
        <f>IF(N300="sníž. přenesená",J300,0)</f>
        <v>0</v>
      </c>
      <c r="BI300" s="189">
        <f>IF(N300="nulová",J300,0)</f>
        <v>0</v>
      </c>
      <c r="BJ300" s="19" t="s">
        <v>79</v>
      </c>
      <c r="BK300" s="189">
        <f>ROUND(I300*H300,2)</f>
        <v>0</v>
      </c>
      <c r="BL300" s="19" t="s">
        <v>159</v>
      </c>
      <c r="BM300" s="188" t="s">
        <v>464</v>
      </c>
    </row>
    <row r="301" spans="1:65" s="13" customFormat="1" ht="10.199999999999999">
      <c r="B301" s="195"/>
      <c r="C301" s="196"/>
      <c r="D301" s="197" t="s">
        <v>163</v>
      </c>
      <c r="E301" s="198" t="s">
        <v>19</v>
      </c>
      <c r="F301" s="199" t="s">
        <v>465</v>
      </c>
      <c r="G301" s="196"/>
      <c r="H301" s="200">
        <v>39.33</v>
      </c>
      <c r="I301" s="201"/>
      <c r="J301" s="196"/>
      <c r="K301" s="196"/>
      <c r="L301" s="202"/>
      <c r="M301" s="203"/>
      <c r="N301" s="204"/>
      <c r="O301" s="204"/>
      <c r="P301" s="204"/>
      <c r="Q301" s="204"/>
      <c r="R301" s="204"/>
      <c r="S301" s="204"/>
      <c r="T301" s="205"/>
      <c r="AT301" s="206" t="s">
        <v>163</v>
      </c>
      <c r="AU301" s="206" t="s">
        <v>81</v>
      </c>
      <c r="AV301" s="13" t="s">
        <v>81</v>
      </c>
      <c r="AW301" s="13" t="s">
        <v>33</v>
      </c>
      <c r="AX301" s="13" t="s">
        <v>71</v>
      </c>
      <c r="AY301" s="206" t="s">
        <v>153</v>
      </c>
    </row>
    <row r="302" spans="1:65" s="13" customFormat="1" ht="10.199999999999999">
      <c r="B302" s="195"/>
      <c r="C302" s="196"/>
      <c r="D302" s="197" t="s">
        <v>163</v>
      </c>
      <c r="E302" s="198" t="s">
        <v>19</v>
      </c>
      <c r="F302" s="199" t="s">
        <v>466</v>
      </c>
      <c r="G302" s="196"/>
      <c r="H302" s="200">
        <v>52.965000000000003</v>
      </c>
      <c r="I302" s="201"/>
      <c r="J302" s="196"/>
      <c r="K302" s="196"/>
      <c r="L302" s="202"/>
      <c r="M302" s="203"/>
      <c r="N302" s="204"/>
      <c r="O302" s="204"/>
      <c r="P302" s="204"/>
      <c r="Q302" s="204"/>
      <c r="R302" s="204"/>
      <c r="S302" s="204"/>
      <c r="T302" s="205"/>
      <c r="AT302" s="206" t="s">
        <v>163</v>
      </c>
      <c r="AU302" s="206" t="s">
        <v>81</v>
      </c>
      <c r="AV302" s="13" t="s">
        <v>81</v>
      </c>
      <c r="AW302" s="13" t="s">
        <v>33</v>
      </c>
      <c r="AX302" s="13" t="s">
        <v>71</v>
      </c>
      <c r="AY302" s="206" t="s">
        <v>153</v>
      </c>
    </row>
    <row r="303" spans="1:65" s="13" customFormat="1" ht="10.199999999999999">
      <c r="B303" s="195"/>
      <c r="C303" s="196"/>
      <c r="D303" s="197" t="s">
        <v>163</v>
      </c>
      <c r="E303" s="198" t="s">
        <v>19</v>
      </c>
      <c r="F303" s="199" t="s">
        <v>467</v>
      </c>
      <c r="G303" s="196"/>
      <c r="H303" s="200">
        <v>45.9</v>
      </c>
      <c r="I303" s="201"/>
      <c r="J303" s="196"/>
      <c r="K303" s="196"/>
      <c r="L303" s="202"/>
      <c r="M303" s="203"/>
      <c r="N303" s="204"/>
      <c r="O303" s="204"/>
      <c r="P303" s="204"/>
      <c r="Q303" s="204"/>
      <c r="R303" s="204"/>
      <c r="S303" s="204"/>
      <c r="T303" s="205"/>
      <c r="AT303" s="206" t="s">
        <v>163</v>
      </c>
      <c r="AU303" s="206" t="s">
        <v>81</v>
      </c>
      <c r="AV303" s="13" t="s">
        <v>81</v>
      </c>
      <c r="AW303" s="13" t="s">
        <v>33</v>
      </c>
      <c r="AX303" s="13" t="s">
        <v>71</v>
      </c>
      <c r="AY303" s="206" t="s">
        <v>153</v>
      </c>
    </row>
    <row r="304" spans="1:65" s="13" customFormat="1" ht="10.199999999999999">
      <c r="B304" s="195"/>
      <c r="C304" s="196"/>
      <c r="D304" s="197" t="s">
        <v>163</v>
      </c>
      <c r="E304" s="198" t="s">
        <v>19</v>
      </c>
      <c r="F304" s="199" t="s">
        <v>468</v>
      </c>
      <c r="G304" s="196"/>
      <c r="H304" s="200">
        <v>23.123999999999999</v>
      </c>
      <c r="I304" s="201"/>
      <c r="J304" s="196"/>
      <c r="K304" s="196"/>
      <c r="L304" s="202"/>
      <c r="M304" s="203"/>
      <c r="N304" s="204"/>
      <c r="O304" s="204"/>
      <c r="P304" s="204"/>
      <c r="Q304" s="204"/>
      <c r="R304" s="204"/>
      <c r="S304" s="204"/>
      <c r="T304" s="205"/>
      <c r="AT304" s="206" t="s">
        <v>163</v>
      </c>
      <c r="AU304" s="206" t="s">
        <v>81</v>
      </c>
      <c r="AV304" s="13" t="s">
        <v>81</v>
      </c>
      <c r="AW304" s="13" t="s">
        <v>33</v>
      </c>
      <c r="AX304" s="13" t="s">
        <v>71</v>
      </c>
      <c r="AY304" s="206" t="s">
        <v>153</v>
      </c>
    </row>
    <row r="305" spans="1:65" s="13" customFormat="1" ht="10.199999999999999">
      <c r="B305" s="195"/>
      <c r="C305" s="196"/>
      <c r="D305" s="197" t="s">
        <v>163</v>
      </c>
      <c r="E305" s="198" t="s">
        <v>19</v>
      </c>
      <c r="F305" s="199" t="s">
        <v>469</v>
      </c>
      <c r="G305" s="196"/>
      <c r="H305" s="200">
        <v>-1.2</v>
      </c>
      <c r="I305" s="201"/>
      <c r="J305" s="196"/>
      <c r="K305" s="196"/>
      <c r="L305" s="202"/>
      <c r="M305" s="203"/>
      <c r="N305" s="204"/>
      <c r="O305" s="204"/>
      <c r="P305" s="204"/>
      <c r="Q305" s="204"/>
      <c r="R305" s="204"/>
      <c r="S305" s="204"/>
      <c r="T305" s="205"/>
      <c r="AT305" s="206" t="s">
        <v>163</v>
      </c>
      <c r="AU305" s="206" t="s">
        <v>81</v>
      </c>
      <c r="AV305" s="13" t="s">
        <v>81</v>
      </c>
      <c r="AW305" s="13" t="s">
        <v>33</v>
      </c>
      <c r="AX305" s="13" t="s">
        <v>71</v>
      </c>
      <c r="AY305" s="206" t="s">
        <v>153</v>
      </c>
    </row>
    <row r="306" spans="1:65" s="13" customFormat="1" ht="10.199999999999999">
      <c r="B306" s="195"/>
      <c r="C306" s="196"/>
      <c r="D306" s="197" t="s">
        <v>163</v>
      </c>
      <c r="E306" s="198" t="s">
        <v>19</v>
      </c>
      <c r="F306" s="199" t="s">
        <v>470</v>
      </c>
      <c r="G306" s="196"/>
      <c r="H306" s="200">
        <v>-2.25</v>
      </c>
      <c r="I306" s="201"/>
      <c r="J306" s="196"/>
      <c r="K306" s="196"/>
      <c r="L306" s="202"/>
      <c r="M306" s="203"/>
      <c r="N306" s="204"/>
      <c r="O306" s="204"/>
      <c r="P306" s="204"/>
      <c r="Q306" s="204"/>
      <c r="R306" s="204"/>
      <c r="S306" s="204"/>
      <c r="T306" s="205"/>
      <c r="AT306" s="206" t="s">
        <v>163</v>
      </c>
      <c r="AU306" s="206" t="s">
        <v>81</v>
      </c>
      <c r="AV306" s="13" t="s">
        <v>81</v>
      </c>
      <c r="AW306" s="13" t="s">
        <v>33</v>
      </c>
      <c r="AX306" s="13" t="s">
        <v>71</v>
      </c>
      <c r="AY306" s="206" t="s">
        <v>153</v>
      </c>
    </row>
    <row r="307" spans="1:65" s="13" customFormat="1" ht="10.199999999999999">
      <c r="B307" s="195"/>
      <c r="C307" s="196"/>
      <c r="D307" s="197" t="s">
        <v>163</v>
      </c>
      <c r="E307" s="198" t="s">
        <v>19</v>
      </c>
      <c r="F307" s="199" t="s">
        <v>471</v>
      </c>
      <c r="G307" s="196"/>
      <c r="H307" s="200">
        <v>-0.54</v>
      </c>
      <c r="I307" s="201"/>
      <c r="J307" s="196"/>
      <c r="K307" s="196"/>
      <c r="L307" s="202"/>
      <c r="M307" s="203"/>
      <c r="N307" s="204"/>
      <c r="O307" s="204"/>
      <c r="P307" s="204"/>
      <c r="Q307" s="204"/>
      <c r="R307" s="204"/>
      <c r="S307" s="204"/>
      <c r="T307" s="205"/>
      <c r="AT307" s="206" t="s">
        <v>163</v>
      </c>
      <c r="AU307" s="206" t="s">
        <v>81</v>
      </c>
      <c r="AV307" s="13" t="s">
        <v>81</v>
      </c>
      <c r="AW307" s="13" t="s">
        <v>33</v>
      </c>
      <c r="AX307" s="13" t="s">
        <v>71</v>
      </c>
      <c r="AY307" s="206" t="s">
        <v>153</v>
      </c>
    </row>
    <row r="308" spans="1:65" s="13" customFormat="1" ht="10.199999999999999">
      <c r="B308" s="195"/>
      <c r="C308" s="196"/>
      <c r="D308" s="197" t="s">
        <v>163</v>
      </c>
      <c r="E308" s="198" t="s">
        <v>19</v>
      </c>
      <c r="F308" s="199" t="s">
        <v>472</v>
      </c>
      <c r="G308" s="196"/>
      <c r="H308" s="200">
        <v>0.42</v>
      </c>
      <c r="I308" s="201"/>
      <c r="J308" s="196"/>
      <c r="K308" s="196"/>
      <c r="L308" s="202"/>
      <c r="M308" s="203"/>
      <c r="N308" s="204"/>
      <c r="O308" s="204"/>
      <c r="P308" s="204"/>
      <c r="Q308" s="204"/>
      <c r="R308" s="204"/>
      <c r="S308" s="204"/>
      <c r="T308" s="205"/>
      <c r="AT308" s="206" t="s">
        <v>163</v>
      </c>
      <c r="AU308" s="206" t="s">
        <v>81</v>
      </c>
      <c r="AV308" s="13" t="s">
        <v>81</v>
      </c>
      <c r="AW308" s="13" t="s">
        <v>33</v>
      </c>
      <c r="AX308" s="13" t="s">
        <v>71</v>
      </c>
      <c r="AY308" s="206" t="s">
        <v>153</v>
      </c>
    </row>
    <row r="309" spans="1:65" s="13" customFormat="1" ht="10.199999999999999">
      <c r="B309" s="195"/>
      <c r="C309" s="196"/>
      <c r="D309" s="197" t="s">
        <v>163</v>
      </c>
      <c r="E309" s="198" t="s">
        <v>19</v>
      </c>
      <c r="F309" s="199" t="s">
        <v>473</v>
      </c>
      <c r="G309" s="196"/>
      <c r="H309" s="200">
        <v>0.9</v>
      </c>
      <c r="I309" s="201"/>
      <c r="J309" s="196"/>
      <c r="K309" s="196"/>
      <c r="L309" s="202"/>
      <c r="M309" s="203"/>
      <c r="N309" s="204"/>
      <c r="O309" s="204"/>
      <c r="P309" s="204"/>
      <c r="Q309" s="204"/>
      <c r="R309" s="204"/>
      <c r="S309" s="204"/>
      <c r="T309" s="205"/>
      <c r="AT309" s="206" t="s">
        <v>163</v>
      </c>
      <c r="AU309" s="206" t="s">
        <v>81</v>
      </c>
      <c r="AV309" s="13" t="s">
        <v>81</v>
      </c>
      <c r="AW309" s="13" t="s">
        <v>33</v>
      </c>
      <c r="AX309" s="13" t="s">
        <v>71</v>
      </c>
      <c r="AY309" s="206" t="s">
        <v>153</v>
      </c>
    </row>
    <row r="310" spans="1:65" s="13" customFormat="1" ht="10.199999999999999">
      <c r="B310" s="195"/>
      <c r="C310" s="196"/>
      <c r="D310" s="197" t="s">
        <v>163</v>
      </c>
      <c r="E310" s="198" t="s">
        <v>19</v>
      </c>
      <c r="F310" s="199" t="s">
        <v>474</v>
      </c>
      <c r="G310" s="196"/>
      <c r="H310" s="200">
        <v>-1.7729999999999999</v>
      </c>
      <c r="I310" s="201"/>
      <c r="J310" s="196"/>
      <c r="K310" s="196"/>
      <c r="L310" s="202"/>
      <c r="M310" s="203"/>
      <c r="N310" s="204"/>
      <c r="O310" s="204"/>
      <c r="P310" s="204"/>
      <c r="Q310" s="204"/>
      <c r="R310" s="204"/>
      <c r="S310" s="204"/>
      <c r="T310" s="205"/>
      <c r="AT310" s="206" t="s">
        <v>163</v>
      </c>
      <c r="AU310" s="206" t="s">
        <v>81</v>
      </c>
      <c r="AV310" s="13" t="s">
        <v>81</v>
      </c>
      <c r="AW310" s="13" t="s">
        <v>33</v>
      </c>
      <c r="AX310" s="13" t="s">
        <v>71</v>
      </c>
      <c r="AY310" s="206" t="s">
        <v>153</v>
      </c>
    </row>
    <row r="311" spans="1:65" s="13" customFormat="1" ht="10.199999999999999">
      <c r="B311" s="195"/>
      <c r="C311" s="196"/>
      <c r="D311" s="197" t="s">
        <v>163</v>
      </c>
      <c r="E311" s="198" t="s">
        <v>19</v>
      </c>
      <c r="F311" s="199" t="s">
        <v>475</v>
      </c>
      <c r="G311" s="196"/>
      <c r="H311" s="200">
        <v>0.68</v>
      </c>
      <c r="I311" s="201"/>
      <c r="J311" s="196"/>
      <c r="K311" s="196"/>
      <c r="L311" s="202"/>
      <c r="M311" s="203"/>
      <c r="N311" s="204"/>
      <c r="O311" s="204"/>
      <c r="P311" s="204"/>
      <c r="Q311" s="204"/>
      <c r="R311" s="204"/>
      <c r="S311" s="204"/>
      <c r="T311" s="205"/>
      <c r="AT311" s="206" t="s">
        <v>163</v>
      </c>
      <c r="AU311" s="206" t="s">
        <v>81</v>
      </c>
      <c r="AV311" s="13" t="s">
        <v>81</v>
      </c>
      <c r="AW311" s="13" t="s">
        <v>33</v>
      </c>
      <c r="AX311" s="13" t="s">
        <v>71</v>
      </c>
      <c r="AY311" s="206" t="s">
        <v>153</v>
      </c>
    </row>
    <row r="312" spans="1:65" s="14" customFormat="1" ht="10.199999999999999">
      <c r="B312" s="207"/>
      <c r="C312" s="208"/>
      <c r="D312" s="197" t="s">
        <v>163</v>
      </c>
      <c r="E312" s="209" t="s">
        <v>19</v>
      </c>
      <c r="F312" s="210" t="s">
        <v>168</v>
      </c>
      <c r="G312" s="208"/>
      <c r="H312" s="211">
        <v>157.55600000000001</v>
      </c>
      <c r="I312" s="212"/>
      <c r="J312" s="208"/>
      <c r="K312" s="208"/>
      <c r="L312" s="213"/>
      <c r="M312" s="214"/>
      <c r="N312" s="215"/>
      <c r="O312" s="215"/>
      <c r="P312" s="215"/>
      <c r="Q312" s="215"/>
      <c r="R312" s="215"/>
      <c r="S312" s="215"/>
      <c r="T312" s="216"/>
      <c r="AT312" s="217" t="s">
        <v>163</v>
      </c>
      <c r="AU312" s="217" t="s">
        <v>81</v>
      </c>
      <c r="AV312" s="14" t="s">
        <v>159</v>
      </c>
      <c r="AW312" s="14" t="s">
        <v>33</v>
      </c>
      <c r="AX312" s="14" t="s">
        <v>79</v>
      </c>
      <c r="AY312" s="217" t="s">
        <v>153</v>
      </c>
    </row>
    <row r="313" spans="1:65" s="2" customFormat="1" ht="21.75" customHeight="1">
      <c r="A313" s="36"/>
      <c r="B313" s="37"/>
      <c r="C313" s="176" t="s">
        <v>476</v>
      </c>
      <c r="D313" s="176" t="s">
        <v>155</v>
      </c>
      <c r="E313" s="177" t="s">
        <v>477</v>
      </c>
      <c r="F313" s="178" t="s">
        <v>478</v>
      </c>
      <c r="G313" s="179" t="s">
        <v>204</v>
      </c>
      <c r="H313" s="180">
        <v>710.09199999999998</v>
      </c>
      <c r="I313" s="181"/>
      <c r="J313" s="182">
        <f>ROUND(I313*H313,2)</f>
        <v>0</v>
      </c>
      <c r="K313" s="183"/>
      <c r="L313" s="41"/>
      <c r="M313" s="184" t="s">
        <v>19</v>
      </c>
      <c r="N313" s="185" t="s">
        <v>42</v>
      </c>
      <c r="O313" s="66"/>
      <c r="P313" s="186">
        <f>O313*H313</f>
        <v>0</v>
      </c>
      <c r="Q313" s="186">
        <v>2.5999999999999998E-4</v>
      </c>
      <c r="R313" s="186">
        <f>Q313*H313</f>
        <v>0.18462391999999997</v>
      </c>
      <c r="S313" s="186">
        <v>0</v>
      </c>
      <c r="T313" s="187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188" t="s">
        <v>159</v>
      </c>
      <c r="AT313" s="188" t="s">
        <v>155</v>
      </c>
      <c r="AU313" s="188" t="s">
        <v>81</v>
      </c>
      <c r="AY313" s="19" t="s">
        <v>153</v>
      </c>
      <c r="BE313" s="189">
        <f>IF(N313="základní",J313,0)</f>
        <v>0</v>
      </c>
      <c r="BF313" s="189">
        <f>IF(N313="snížená",J313,0)</f>
        <v>0</v>
      </c>
      <c r="BG313" s="189">
        <f>IF(N313="zákl. přenesená",J313,0)</f>
        <v>0</v>
      </c>
      <c r="BH313" s="189">
        <f>IF(N313="sníž. přenesená",J313,0)</f>
        <v>0</v>
      </c>
      <c r="BI313" s="189">
        <f>IF(N313="nulová",J313,0)</f>
        <v>0</v>
      </c>
      <c r="BJ313" s="19" t="s">
        <v>79</v>
      </c>
      <c r="BK313" s="189">
        <f>ROUND(I313*H313,2)</f>
        <v>0</v>
      </c>
      <c r="BL313" s="19" t="s">
        <v>159</v>
      </c>
      <c r="BM313" s="188" t="s">
        <v>479</v>
      </c>
    </row>
    <row r="314" spans="1:65" s="13" customFormat="1" ht="10.199999999999999">
      <c r="B314" s="195"/>
      <c r="C314" s="196"/>
      <c r="D314" s="197" t="s">
        <v>163</v>
      </c>
      <c r="E314" s="198" t="s">
        <v>19</v>
      </c>
      <c r="F314" s="199" t="s">
        <v>480</v>
      </c>
      <c r="G314" s="196"/>
      <c r="H314" s="200">
        <v>24.192</v>
      </c>
      <c r="I314" s="201"/>
      <c r="J314" s="196"/>
      <c r="K314" s="196"/>
      <c r="L314" s="202"/>
      <c r="M314" s="203"/>
      <c r="N314" s="204"/>
      <c r="O314" s="204"/>
      <c r="P314" s="204"/>
      <c r="Q314" s="204"/>
      <c r="R314" s="204"/>
      <c r="S314" s="204"/>
      <c r="T314" s="205"/>
      <c r="AT314" s="206" t="s">
        <v>163</v>
      </c>
      <c r="AU314" s="206" t="s">
        <v>81</v>
      </c>
      <c r="AV314" s="13" t="s">
        <v>81</v>
      </c>
      <c r="AW314" s="13" t="s">
        <v>33</v>
      </c>
      <c r="AX314" s="13" t="s">
        <v>71</v>
      </c>
      <c r="AY314" s="206" t="s">
        <v>153</v>
      </c>
    </row>
    <row r="315" spans="1:65" s="13" customFormat="1" ht="10.199999999999999">
      <c r="B315" s="195"/>
      <c r="C315" s="196"/>
      <c r="D315" s="197" t="s">
        <v>163</v>
      </c>
      <c r="E315" s="198" t="s">
        <v>19</v>
      </c>
      <c r="F315" s="199" t="s">
        <v>481</v>
      </c>
      <c r="G315" s="196"/>
      <c r="H315" s="200">
        <v>2.2949999999999999</v>
      </c>
      <c r="I315" s="201"/>
      <c r="J315" s="196"/>
      <c r="K315" s="196"/>
      <c r="L315" s="202"/>
      <c r="M315" s="203"/>
      <c r="N315" s="204"/>
      <c r="O315" s="204"/>
      <c r="P315" s="204"/>
      <c r="Q315" s="204"/>
      <c r="R315" s="204"/>
      <c r="S315" s="204"/>
      <c r="T315" s="205"/>
      <c r="AT315" s="206" t="s">
        <v>163</v>
      </c>
      <c r="AU315" s="206" t="s">
        <v>81</v>
      </c>
      <c r="AV315" s="13" t="s">
        <v>81</v>
      </c>
      <c r="AW315" s="13" t="s">
        <v>33</v>
      </c>
      <c r="AX315" s="13" t="s">
        <v>71</v>
      </c>
      <c r="AY315" s="206" t="s">
        <v>153</v>
      </c>
    </row>
    <row r="316" spans="1:65" s="13" customFormat="1" ht="10.199999999999999">
      <c r="B316" s="195"/>
      <c r="C316" s="196"/>
      <c r="D316" s="197" t="s">
        <v>163</v>
      </c>
      <c r="E316" s="198" t="s">
        <v>19</v>
      </c>
      <c r="F316" s="199" t="s">
        <v>482</v>
      </c>
      <c r="G316" s="196"/>
      <c r="H316" s="200">
        <v>15.318</v>
      </c>
      <c r="I316" s="201"/>
      <c r="J316" s="196"/>
      <c r="K316" s="196"/>
      <c r="L316" s="202"/>
      <c r="M316" s="203"/>
      <c r="N316" s="204"/>
      <c r="O316" s="204"/>
      <c r="P316" s="204"/>
      <c r="Q316" s="204"/>
      <c r="R316" s="204"/>
      <c r="S316" s="204"/>
      <c r="T316" s="205"/>
      <c r="AT316" s="206" t="s">
        <v>163</v>
      </c>
      <c r="AU316" s="206" t="s">
        <v>81</v>
      </c>
      <c r="AV316" s="13" t="s">
        <v>81</v>
      </c>
      <c r="AW316" s="13" t="s">
        <v>33</v>
      </c>
      <c r="AX316" s="13" t="s">
        <v>71</v>
      </c>
      <c r="AY316" s="206" t="s">
        <v>153</v>
      </c>
    </row>
    <row r="317" spans="1:65" s="13" customFormat="1" ht="10.199999999999999">
      <c r="B317" s="195"/>
      <c r="C317" s="196"/>
      <c r="D317" s="197" t="s">
        <v>163</v>
      </c>
      <c r="E317" s="198" t="s">
        <v>19</v>
      </c>
      <c r="F317" s="199" t="s">
        <v>483</v>
      </c>
      <c r="G317" s="196"/>
      <c r="H317" s="200">
        <v>3.43</v>
      </c>
      <c r="I317" s="201"/>
      <c r="J317" s="196"/>
      <c r="K317" s="196"/>
      <c r="L317" s="202"/>
      <c r="M317" s="203"/>
      <c r="N317" s="204"/>
      <c r="O317" s="204"/>
      <c r="P317" s="204"/>
      <c r="Q317" s="204"/>
      <c r="R317" s="204"/>
      <c r="S317" s="204"/>
      <c r="T317" s="205"/>
      <c r="AT317" s="206" t="s">
        <v>163</v>
      </c>
      <c r="AU317" s="206" t="s">
        <v>81</v>
      </c>
      <c r="AV317" s="13" t="s">
        <v>81</v>
      </c>
      <c r="AW317" s="13" t="s">
        <v>33</v>
      </c>
      <c r="AX317" s="13" t="s">
        <v>71</v>
      </c>
      <c r="AY317" s="206" t="s">
        <v>153</v>
      </c>
    </row>
    <row r="318" spans="1:65" s="13" customFormat="1" ht="10.199999999999999">
      <c r="B318" s="195"/>
      <c r="C318" s="196"/>
      <c r="D318" s="197" t="s">
        <v>163</v>
      </c>
      <c r="E318" s="198" t="s">
        <v>19</v>
      </c>
      <c r="F318" s="199" t="s">
        <v>484</v>
      </c>
      <c r="G318" s="196"/>
      <c r="H318" s="200">
        <v>16.015000000000001</v>
      </c>
      <c r="I318" s="201"/>
      <c r="J318" s="196"/>
      <c r="K318" s="196"/>
      <c r="L318" s="202"/>
      <c r="M318" s="203"/>
      <c r="N318" s="204"/>
      <c r="O318" s="204"/>
      <c r="P318" s="204"/>
      <c r="Q318" s="204"/>
      <c r="R318" s="204"/>
      <c r="S318" s="204"/>
      <c r="T318" s="205"/>
      <c r="AT318" s="206" t="s">
        <v>163</v>
      </c>
      <c r="AU318" s="206" t="s">
        <v>81</v>
      </c>
      <c r="AV318" s="13" t="s">
        <v>81</v>
      </c>
      <c r="AW318" s="13" t="s">
        <v>33</v>
      </c>
      <c r="AX318" s="13" t="s">
        <v>71</v>
      </c>
      <c r="AY318" s="206" t="s">
        <v>153</v>
      </c>
    </row>
    <row r="319" spans="1:65" s="13" customFormat="1" ht="10.199999999999999">
      <c r="B319" s="195"/>
      <c r="C319" s="196"/>
      <c r="D319" s="197" t="s">
        <v>163</v>
      </c>
      <c r="E319" s="198" t="s">
        <v>19</v>
      </c>
      <c r="F319" s="199" t="s">
        <v>485</v>
      </c>
      <c r="G319" s="196"/>
      <c r="H319" s="200">
        <v>16.664000000000001</v>
      </c>
      <c r="I319" s="201"/>
      <c r="J319" s="196"/>
      <c r="K319" s="196"/>
      <c r="L319" s="202"/>
      <c r="M319" s="203"/>
      <c r="N319" s="204"/>
      <c r="O319" s="204"/>
      <c r="P319" s="204"/>
      <c r="Q319" s="204"/>
      <c r="R319" s="204"/>
      <c r="S319" s="204"/>
      <c r="T319" s="205"/>
      <c r="AT319" s="206" t="s">
        <v>163</v>
      </c>
      <c r="AU319" s="206" t="s">
        <v>81</v>
      </c>
      <c r="AV319" s="13" t="s">
        <v>81</v>
      </c>
      <c r="AW319" s="13" t="s">
        <v>33</v>
      </c>
      <c r="AX319" s="13" t="s">
        <v>71</v>
      </c>
      <c r="AY319" s="206" t="s">
        <v>153</v>
      </c>
    </row>
    <row r="320" spans="1:65" s="13" customFormat="1" ht="10.199999999999999">
      <c r="B320" s="195"/>
      <c r="C320" s="196"/>
      <c r="D320" s="197" t="s">
        <v>163</v>
      </c>
      <c r="E320" s="198" t="s">
        <v>19</v>
      </c>
      <c r="F320" s="199" t="s">
        <v>486</v>
      </c>
      <c r="G320" s="196"/>
      <c r="H320" s="200">
        <v>-5.67</v>
      </c>
      <c r="I320" s="201"/>
      <c r="J320" s="196"/>
      <c r="K320" s="196"/>
      <c r="L320" s="202"/>
      <c r="M320" s="203"/>
      <c r="N320" s="204"/>
      <c r="O320" s="204"/>
      <c r="P320" s="204"/>
      <c r="Q320" s="204"/>
      <c r="R320" s="204"/>
      <c r="S320" s="204"/>
      <c r="T320" s="205"/>
      <c r="AT320" s="206" t="s">
        <v>163</v>
      </c>
      <c r="AU320" s="206" t="s">
        <v>81</v>
      </c>
      <c r="AV320" s="13" t="s">
        <v>81</v>
      </c>
      <c r="AW320" s="13" t="s">
        <v>33</v>
      </c>
      <c r="AX320" s="13" t="s">
        <v>71</v>
      </c>
      <c r="AY320" s="206" t="s">
        <v>153</v>
      </c>
    </row>
    <row r="321" spans="2:51" s="13" customFormat="1" ht="10.199999999999999">
      <c r="B321" s="195"/>
      <c r="C321" s="196"/>
      <c r="D321" s="197" t="s">
        <v>163</v>
      </c>
      <c r="E321" s="198" t="s">
        <v>19</v>
      </c>
      <c r="F321" s="199" t="s">
        <v>487</v>
      </c>
      <c r="G321" s="196"/>
      <c r="H321" s="200">
        <v>-4.41</v>
      </c>
      <c r="I321" s="201"/>
      <c r="J321" s="196"/>
      <c r="K321" s="196"/>
      <c r="L321" s="202"/>
      <c r="M321" s="203"/>
      <c r="N321" s="204"/>
      <c r="O321" s="204"/>
      <c r="P321" s="204"/>
      <c r="Q321" s="204"/>
      <c r="R321" s="204"/>
      <c r="S321" s="204"/>
      <c r="T321" s="205"/>
      <c r="AT321" s="206" t="s">
        <v>163</v>
      </c>
      <c r="AU321" s="206" t="s">
        <v>81</v>
      </c>
      <c r="AV321" s="13" t="s">
        <v>81</v>
      </c>
      <c r="AW321" s="13" t="s">
        <v>33</v>
      </c>
      <c r="AX321" s="13" t="s">
        <v>71</v>
      </c>
      <c r="AY321" s="206" t="s">
        <v>153</v>
      </c>
    </row>
    <row r="322" spans="2:51" s="15" customFormat="1" ht="10.199999999999999">
      <c r="B322" s="218"/>
      <c r="C322" s="219"/>
      <c r="D322" s="197" t="s">
        <v>163</v>
      </c>
      <c r="E322" s="220" t="s">
        <v>19</v>
      </c>
      <c r="F322" s="221" t="s">
        <v>221</v>
      </c>
      <c r="G322" s="219"/>
      <c r="H322" s="222">
        <v>67.834000000000003</v>
      </c>
      <c r="I322" s="223"/>
      <c r="J322" s="219"/>
      <c r="K322" s="219"/>
      <c r="L322" s="224"/>
      <c r="M322" s="225"/>
      <c r="N322" s="226"/>
      <c r="O322" s="226"/>
      <c r="P322" s="226"/>
      <c r="Q322" s="226"/>
      <c r="R322" s="226"/>
      <c r="S322" s="226"/>
      <c r="T322" s="227"/>
      <c r="AT322" s="228" t="s">
        <v>163</v>
      </c>
      <c r="AU322" s="228" t="s">
        <v>81</v>
      </c>
      <c r="AV322" s="15" t="s">
        <v>173</v>
      </c>
      <c r="AW322" s="15" t="s">
        <v>33</v>
      </c>
      <c r="AX322" s="15" t="s">
        <v>71</v>
      </c>
      <c r="AY322" s="228" t="s">
        <v>153</v>
      </c>
    </row>
    <row r="323" spans="2:51" s="13" customFormat="1" ht="10.199999999999999">
      <c r="B323" s="195"/>
      <c r="C323" s="196"/>
      <c r="D323" s="197" t="s">
        <v>163</v>
      </c>
      <c r="E323" s="198" t="s">
        <v>19</v>
      </c>
      <c r="F323" s="199" t="s">
        <v>488</v>
      </c>
      <c r="G323" s="196"/>
      <c r="H323" s="200">
        <v>32.768999999999998</v>
      </c>
      <c r="I323" s="201"/>
      <c r="J323" s="196"/>
      <c r="K323" s="196"/>
      <c r="L323" s="202"/>
      <c r="M323" s="203"/>
      <c r="N323" s="204"/>
      <c r="O323" s="204"/>
      <c r="P323" s="204"/>
      <c r="Q323" s="204"/>
      <c r="R323" s="204"/>
      <c r="S323" s="204"/>
      <c r="T323" s="205"/>
      <c r="AT323" s="206" t="s">
        <v>163</v>
      </c>
      <c r="AU323" s="206" t="s">
        <v>81</v>
      </c>
      <c r="AV323" s="13" t="s">
        <v>81</v>
      </c>
      <c r="AW323" s="13" t="s">
        <v>33</v>
      </c>
      <c r="AX323" s="13" t="s">
        <v>71</v>
      </c>
      <c r="AY323" s="206" t="s">
        <v>153</v>
      </c>
    </row>
    <row r="324" spans="2:51" s="13" customFormat="1" ht="10.199999999999999">
      <c r="B324" s="195"/>
      <c r="C324" s="196"/>
      <c r="D324" s="197" t="s">
        <v>163</v>
      </c>
      <c r="E324" s="198" t="s">
        <v>19</v>
      </c>
      <c r="F324" s="199" t="s">
        <v>489</v>
      </c>
      <c r="G324" s="196"/>
      <c r="H324" s="200">
        <v>39.902999999999999</v>
      </c>
      <c r="I324" s="201"/>
      <c r="J324" s="196"/>
      <c r="K324" s="196"/>
      <c r="L324" s="202"/>
      <c r="M324" s="203"/>
      <c r="N324" s="204"/>
      <c r="O324" s="204"/>
      <c r="P324" s="204"/>
      <c r="Q324" s="204"/>
      <c r="R324" s="204"/>
      <c r="S324" s="204"/>
      <c r="T324" s="205"/>
      <c r="AT324" s="206" t="s">
        <v>163</v>
      </c>
      <c r="AU324" s="206" t="s">
        <v>81</v>
      </c>
      <c r="AV324" s="13" t="s">
        <v>81</v>
      </c>
      <c r="AW324" s="13" t="s">
        <v>33</v>
      </c>
      <c r="AX324" s="13" t="s">
        <v>71</v>
      </c>
      <c r="AY324" s="206" t="s">
        <v>153</v>
      </c>
    </row>
    <row r="325" spans="2:51" s="13" customFormat="1" ht="10.199999999999999">
      <c r="B325" s="195"/>
      <c r="C325" s="196"/>
      <c r="D325" s="197" t="s">
        <v>163</v>
      </c>
      <c r="E325" s="198" t="s">
        <v>19</v>
      </c>
      <c r="F325" s="199" t="s">
        <v>490</v>
      </c>
      <c r="G325" s="196"/>
      <c r="H325" s="200">
        <v>49.582999999999998</v>
      </c>
      <c r="I325" s="201"/>
      <c r="J325" s="196"/>
      <c r="K325" s="196"/>
      <c r="L325" s="202"/>
      <c r="M325" s="203"/>
      <c r="N325" s="204"/>
      <c r="O325" s="204"/>
      <c r="P325" s="204"/>
      <c r="Q325" s="204"/>
      <c r="R325" s="204"/>
      <c r="S325" s="204"/>
      <c r="T325" s="205"/>
      <c r="AT325" s="206" t="s">
        <v>163</v>
      </c>
      <c r="AU325" s="206" t="s">
        <v>81</v>
      </c>
      <c r="AV325" s="13" t="s">
        <v>81</v>
      </c>
      <c r="AW325" s="13" t="s">
        <v>33</v>
      </c>
      <c r="AX325" s="13" t="s">
        <v>71</v>
      </c>
      <c r="AY325" s="206" t="s">
        <v>153</v>
      </c>
    </row>
    <row r="326" spans="2:51" s="13" customFormat="1" ht="10.199999999999999">
      <c r="B326" s="195"/>
      <c r="C326" s="196"/>
      <c r="D326" s="197" t="s">
        <v>163</v>
      </c>
      <c r="E326" s="198" t="s">
        <v>19</v>
      </c>
      <c r="F326" s="199" t="s">
        <v>491</v>
      </c>
      <c r="G326" s="196"/>
      <c r="H326" s="200">
        <v>4.1849999999999996</v>
      </c>
      <c r="I326" s="201"/>
      <c r="J326" s="196"/>
      <c r="K326" s="196"/>
      <c r="L326" s="202"/>
      <c r="M326" s="203"/>
      <c r="N326" s="204"/>
      <c r="O326" s="204"/>
      <c r="P326" s="204"/>
      <c r="Q326" s="204"/>
      <c r="R326" s="204"/>
      <c r="S326" s="204"/>
      <c r="T326" s="205"/>
      <c r="AT326" s="206" t="s">
        <v>163</v>
      </c>
      <c r="AU326" s="206" t="s">
        <v>81</v>
      </c>
      <c r="AV326" s="13" t="s">
        <v>81</v>
      </c>
      <c r="AW326" s="13" t="s">
        <v>33</v>
      </c>
      <c r="AX326" s="13" t="s">
        <v>71</v>
      </c>
      <c r="AY326" s="206" t="s">
        <v>153</v>
      </c>
    </row>
    <row r="327" spans="2:51" s="13" customFormat="1" ht="10.199999999999999">
      <c r="B327" s="195"/>
      <c r="C327" s="196"/>
      <c r="D327" s="197" t="s">
        <v>163</v>
      </c>
      <c r="E327" s="198" t="s">
        <v>19</v>
      </c>
      <c r="F327" s="199" t="s">
        <v>492</v>
      </c>
      <c r="G327" s="196"/>
      <c r="H327" s="200">
        <v>6.1879999999999997</v>
      </c>
      <c r="I327" s="201"/>
      <c r="J327" s="196"/>
      <c r="K327" s="196"/>
      <c r="L327" s="202"/>
      <c r="M327" s="203"/>
      <c r="N327" s="204"/>
      <c r="O327" s="204"/>
      <c r="P327" s="204"/>
      <c r="Q327" s="204"/>
      <c r="R327" s="204"/>
      <c r="S327" s="204"/>
      <c r="T327" s="205"/>
      <c r="AT327" s="206" t="s">
        <v>163</v>
      </c>
      <c r="AU327" s="206" t="s">
        <v>81</v>
      </c>
      <c r="AV327" s="13" t="s">
        <v>81</v>
      </c>
      <c r="AW327" s="13" t="s">
        <v>33</v>
      </c>
      <c r="AX327" s="13" t="s">
        <v>71</v>
      </c>
      <c r="AY327" s="206" t="s">
        <v>153</v>
      </c>
    </row>
    <row r="328" spans="2:51" s="13" customFormat="1" ht="10.199999999999999">
      <c r="B328" s="195"/>
      <c r="C328" s="196"/>
      <c r="D328" s="197" t="s">
        <v>163</v>
      </c>
      <c r="E328" s="198" t="s">
        <v>19</v>
      </c>
      <c r="F328" s="199" t="s">
        <v>493</v>
      </c>
      <c r="G328" s="196"/>
      <c r="H328" s="200">
        <v>30.03</v>
      </c>
      <c r="I328" s="201"/>
      <c r="J328" s="196"/>
      <c r="K328" s="196"/>
      <c r="L328" s="202"/>
      <c r="M328" s="203"/>
      <c r="N328" s="204"/>
      <c r="O328" s="204"/>
      <c r="P328" s="204"/>
      <c r="Q328" s="204"/>
      <c r="R328" s="204"/>
      <c r="S328" s="204"/>
      <c r="T328" s="205"/>
      <c r="AT328" s="206" t="s">
        <v>163</v>
      </c>
      <c r="AU328" s="206" t="s">
        <v>81</v>
      </c>
      <c r="AV328" s="13" t="s">
        <v>81</v>
      </c>
      <c r="AW328" s="13" t="s">
        <v>33</v>
      </c>
      <c r="AX328" s="13" t="s">
        <v>71</v>
      </c>
      <c r="AY328" s="206" t="s">
        <v>153</v>
      </c>
    </row>
    <row r="329" spans="2:51" s="13" customFormat="1" ht="10.199999999999999">
      <c r="B329" s="195"/>
      <c r="C329" s="196"/>
      <c r="D329" s="197" t="s">
        <v>163</v>
      </c>
      <c r="E329" s="198" t="s">
        <v>19</v>
      </c>
      <c r="F329" s="199" t="s">
        <v>494</v>
      </c>
      <c r="G329" s="196"/>
      <c r="H329" s="200">
        <v>9.23</v>
      </c>
      <c r="I329" s="201"/>
      <c r="J329" s="196"/>
      <c r="K329" s="196"/>
      <c r="L329" s="202"/>
      <c r="M329" s="203"/>
      <c r="N329" s="204"/>
      <c r="O329" s="204"/>
      <c r="P329" s="204"/>
      <c r="Q329" s="204"/>
      <c r="R329" s="204"/>
      <c r="S329" s="204"/>
      <c r="T329" s="205"/>
      <c r="AT329" s="206" t="s">
        <v>163</v>
      </c>
      <c r="AU329" s="206" t="s">
        <v>81</v>
      </c>
      <c r="AV329" s="13" t="s">
        <v>81</v>
      </c>
      <c r="AW329" s="13" t="s">
        <v>33</v>
      </c>
      <c r="AX329" s="13" t="s">
        <v>71</v>
      </c>
      <c r="AY329" s="206" t="s">
        <v>153</v>
      </c>
    </row>
    <row r="330" spans="2:51" s="13" customFormat="1" ht="10.199999999999999">
      <c r="B330" s="195"/>
      <c r="C330" s="196"/>
      <c r="D330" s="197" t="s">
        <v>163</v>
      </c>
      <c r="E330" s="198" t="s">
        <v>19</v>
      </c>
      <c r="F330" s="199" t="s">
        <v>495</v>
      </c>
      <c r="G330" s="196"/>
      <c r="H330" s="200">
        <v>49.896000000000001</v>
      </c>
      <c r="I330" s="201"/>
      <c r="J330" s="196"/>
      <c r="K330" s="196"/>
      <c r="L330" s="202"/>
      <c r="M330" s="203"/>
      <c r="N330" s="204"/>
      <c r="O330" s="204"/>
      <c r="P330" s="204"/>
      <c r="Q330" s="204"/>
      <c r="R330" s="204"/>
      <c r="S330" s="204"/>
      <c r="T330" s="205"/>
      <c r="AT330" s="206" t="s">
        <v>163</v>
      </c>
      <c r="AU330" s="206" t="s">
        <v>81</v>
      </c>
      <c r="AV330" s="13" t="s">
        <v>81</v>
      </c>
      <c r="AW330" s="13" t="s">
        <v>33</v>
      </c>
      <c r="AX330" s="13" t="s">
        <v>71</v>
      </c>
      <c r="AY330" s="206" t="s">
        <v>153</v>
      </c>
    </row>
    <row r="331" spans="2:51" s="13" customFormat="1" ht="10.199999999999999">
      <c r="B331" s="195"/>
      <c r="C331" s="196"/>
      <c r="D331" s="197" t="s">
        <v>163</v>
      </c>
      <c r="E331" s="198" t="s">
        <v>19</v>
      </c>
      <c r="F331" s="199" t="s">
        <v>496</v>
      </c>
      <c r="G331" s="196"/>
      <c r="H331" s="200">
        <v>61.808999999999997</v>
      </c>
      <c r="I331" s="201"/>
      <c r="J331" s="196"/>
      <c r="K331" s="196"/>
      <c r="L331" s="202"/>
      <c r="M331" s="203"/>
      <c r="N331" s="204"/>
      <c r="O331" s="204"/>
      <c r="P331" s="204"/>
      <c r="Q331" s="204"/>
      <c r="R331" s="204"/>
      <c r="S331" s="204"/>
      <c r="T331" s="205"/>
      <c r="AT331" s="206" t="s">
        <v>163</v>
      </c>
      <c r="AU331" s="206" t="s">
        <v>81</v>
      </c>
      <c r="AV331" s="13" t="s">
        <v>81</v>
      </c>
      <c r="AW331" s="13" t="s">
        <v>33</v>
      </c>
      <c r="AX331" s="13" t="s">
        <v>71</v>
      </c>
      <c r="AY331" s="206" t="s">
        <v>153</v>
      </c>
    </row>
    <row r="332" spans="2:51" s="13" customFormat="1" ht="10.199999999999999">
      <c r="B332" s="195"/>
      <c r="C332" s="196"/>
      <c r="D332" s="197" t="s">
        <v>163</v>
      </c>
      <c r="E332" s="198" t="s">
        <v>19</v>
      </c>
      <c r="F332" s="199" t="s">
        <v>497</v>
      </c>
      <c r="G332" s="196"/>
      <c r="H332" s="200">
        <v>41.018999999999998</v>
      </c>
      <c r="I332" s="201"/>
      <c r="J332" s="196"/>
      <c r="K332" s="196"/>
      <c r="L332" s="202"/>
      <c r="M332" s="203"/>
      <c r="N332" s="204"/>
      <c r="O332" s="204"/>
      <c r="P332" s="204"/>
      <c r="Q332" s="204"/>
      <c r="R332" s="204"/>
      <c r="S332" s="204"/>
      <c r="T332" s="205"/>
      <c r="AT332" s="206" t="s">
        <v>163</v>
      </c>
      <c r="AU332" s="206" t="s">
        <v>81</v>
      </c>
      <c r="AV332" s="13" t="s">
        <v>81</v>
      </c>
      <c r="AW332" s="13" t="s">
        <v>33</v>
      </c>
      <c r="AX332" s="13" t="s">
        <v>71</v>
      </c>
      <c r="AY332" s="206" t="s">
        <v>153</v>
      </c>
    </row>
    <row r="333" spans="2:51" s="13" customFormat="1" ht="10.199999999999999">
      <c r="B333" s="195"/>
      <c r="C333" s="196"/>
      <c r="D333" s="197" t="s">
        <v>163</v>
      </c>
      <c r="E333" s="198" t="s">
        <v>19</v>
      </c>
      <c r="F333" s="199" t="s">
        <v>498</v>
      </c>
      <c r="G333" s="196"/>
      <c r="H333" s="200">
        <v>41.481000000000002</v>
      </c>
      <c r="I333" s="201"/>
      <c r="J333" s="196"/>
      <c r="K333" s="196"/>
      <c r="L333" s="202"/>
      <c r="M333" s="203"/>
      <c r="N333" s="204"/>
      <c r="O333" s="204"/>
      <c r="P333" s="204"/>
      <c r="Q333" s="204"/>
      <c r="R333" s="204"/>
      <c r="S333" s="204"/>
      <c r="T333" s="205"/>
      <c r="AT333" s="206" t="s">
        <v>163</v>
      </c>
      <c r="AU333" s="206" t="s">
        <v>81</v>
      </c>
      <c r="AV333" s="13" t="s">
        <v>81</v>
      </c>
      <c r="AW333" s="13" t="s">
        <v>33</v>
      </c>
      <c r="AX333" s="13" t="s">
        <v>71</v>
      </c>
      <c r="AY333" s="206" t="s">
        <v>153</v>
      </c>
    </row>
    <row r="334" spans="2:51" s="13" customFormat="1" ht="10.199999999999999">
      <c r="B334" s="195"/>
      <c r="C334" s="196"/>
      <c r="D334" s="197" t="s">
        <v>163</v>
      </c>
      <c r="E334" s="198" t="s">
        <v>19</v>
      </c>
      <c r="F334" s="199" t="s">
        <v>499</v>
      </c>
      <c r="G334" s="196"/>
      <c r="H334" s="200">
        <v>2.08</v>
      </c>
      <c r="I334" s="201"/>
      <c r="J334" s="196"/>
      <c r="K334" s="196"/>
      <c r="L334" s="202"/>
      <c r="M334" s="203"/>
      <c r="N334" s="204"/>
      <c r="O334" s="204"/>
      <c r="P334" s="204"/>
      <c r="Q334" s="204"/>
      <c r="R334" s="204"/>
      <c r="S334" s="204"/>
      <c r="T334" s="205"/>
      <c r="AT334" s="206" t="s">
        <v>163</v>
      </c>
      <c r="AU334" s="206" t="s">
        <v>81</v>
      </c>
      <c r="AV334" s="13" t="s">
        <v>81</v>
      </c>
      <c r="AW334" s="13" t="s">
        <v>33</v>
      </c>
      <c r="AX334" s="13" t="s">
        <v>71</v>
      </c>
      <c r="AY334" s="206" t="s">
        <v>153</v>
      </c>
    </row>
    <row r="335" spans="2:51" s="13" customFormat="1" ht="10.199999999999999">
      <c r="B335" s="195"/>
      <c r="C335" s="196"/>
      <c r="D335" s="197" t="s">
        <v>163</v>
      </c>
      <c r="E335" s="198" t="s">
        <v>19</v>
      </c>
      <c r="F335" s="199" t="s">
        <v>500</v>
      </c>
      <c r="G335" s="196"/>
      <c r="H335" s="200">
        <v>1.53</v>
      </c>
      <c r="I335" s="201"/>
      <c r="J335" s="196"/>
      <c r="K335" s="196"/>
      <c r="L335" s="202"/>
      <c r="M335" s="203"/>
      <c r="N335" s="204"/>
      <c r="O335" s="204"/>
      <c r="P335" s="204"/>
      <c r="Q335" s="204"/>
      <c r="R335" s="204"/>
      <c r="S335" s="204"/>
      <c r="T335" s="205"/>
      <c r="AT335" s="206" t="s">
        <v>163</v>
      </c>
      <c r="AU335" s="206" t="s">
        <v>81</v>
      </c>
      <c r="AV335" s="13" t="s">
        <v>81</v>
      </c>
      <c r="AW335" s="13" t="s">
        <v>33</v>
      </c>
      <c r="AX335" s="13" t="s">
        <v>71</v>
      </c>
      <c r="AY335" s="206" t="s">
        <v>153</v>
      </c>
    </row>
    <row r="336" spans="2:51" s="13" customFormat="1" ht="10.199999999999999">
      <c r="B336" s="195"/>
      <c r="C336" s="196"/>
      <c r="D336" s="197" t="s">
        <v>163</v>
      </c>
      <c r="E336" s="198" t="s">
        <v>19</v>
      </c>
      <c r="F336" s="199" t="s">
        <v>501</v>
      </c>
      <c r="G336" s="196"/>
      <c r="H336" s="200">
        <v>5</v>
      </c>
      <c r="I336" s="201"/>
      <c r="J336" s="196"/>
      <c r="K336" s="196"/>
      <c r="L336" s="202"/>
      <c r="M336" s="203"/>
      <c r="N336" s="204"/>
      <c r="O336" s="204"/>
      <c r="P336" s="204"/>
      <c r="Q336" s="204"/>
      <c r="R336" s="204"/>
      <c r="S336" s="204"/>
      <c r="T336" s="205"/>
      <c r="AT336" s="206" t="s">
        <v>163</v>
      </c>
      <c r="AU336" s="206" t="s">
        <v>81</v>
      </c>
      <c r="AV336" s="13" t="s">
        <v>81</v>
      </c>
      <c r="AW336" s="13" t="s">
        <v>33</v>
      </c>
      <c r="AX336" s="13" t="s">
        <v>71</v>
      </c>
      <c r="AY336" s="206" t="s">
        <v>153</v>
      </c>
    </row>
    <row r="337" spans="2:51" s="13" customFormat="1" ht="10.199999999999999">
      <c r="B337" s="195"/>
      <c r="C337" s="196"/>
      <c r="D337" s="197" t="s">
        <v>163</v>
      </c>
      <c r="E337" s="198" t="s">
        <v>19</v>
      </c>
      <c r="F337" s="199" t="s">
        <v>502</v>
      </c>
      <c r="G337" s="196"/>
      <c r="H337" s="200">
        <v>2.04</v>
      </c>
      <c r="I337" s="201"/>
      <c r="J337" s="196"/>
      <c r="K337" s="196"/>
      <c r="L337" s="202"/>
      <c r="M337" s="203"/>
      <c r="N337" s="204"/>
      <c r="O337" s="204"/>
      <c r="P337" s="204"/>
      <c r="Q337" s="204"/>
      <c r="R337" s="204"/>
      <c r="S337" s="204"/>
      <c r="T337" s="205"/>
      <c r="AT337" s="206" t="s">
        <v>163</v>
      </c>
      <c r="AU337" s="206" t="s">
        <v>81</v>
      </c>
      <c r="AV337" s="13" t="s">
        <v>81</v>
      </c>
      <c r="AW337" s="13" t="s">
        <v>33</v>
      </c>
      <c r="AX337" s="13" t="s">
        <v>71</v>
      </c>
      <c r="AY337" s="206" t="s">
        <v>153</v>
      </c>
    </row>
    <row r="338" spans="2:51" s="13" customFormat="1" ht="10.199999999999999">
      <c r="B338" s="195"/>
      <c r="C338" s="196"/>
      <c r="D338" s="197" t="s">
        <v>163</v>
      </c>
      <c r="E338" s="198" t="s">
        <v>19</v>
      </c>
      <c r="F338" s="199" t="s">
        <v>503</v>
      </c>
      <c r="G338" s="196"/>
      <c r="H338" s="200">
        <v>-10.5</v>
      </c>
      <c r="I338" s="201"/>
      <c r="J338" s="196"/>
      <c r="K338" s="196"/>
      <c r="L338" s="202"/>
      <c r="M338" s="203"/>
      <c r="N338" s="204"/>
      <c r="O338" s="204"/>
      <c r="P338" s="204"/>
      <c r="Q338" s="204"/>
      <c r="R338" s="204"/>
      <c r="S338" s="204"/>
      <c r="T338" s="205"/>
      <c r="AT338" s="206" t="s">
        <v>163</v>
      </c>
      <c r="AU338" s="206" t="s">
        <v>81</v>
      </c>
      <c r="AV338" s="13" t="s">
        <v>81</v>
      </c>
      <c r="AW338" s="13" t="s">
        <v>33</v>
      </c>
      <c r="AX338" s="13" t="s">
        <v>71</v>
      </c>
      <c r="AY338" s="206" t="s">
        <v>153</v>
      </c>
    </row>
    <row r="339" spans="2:51" s="13" customFormat="1" ht="10.199999999999999">
      <c r="B339" s="195"/>
      <c r="C339" s="196"/>
      <c r="D339" s="197" t="s">
        <v>163</v>
      </c>
      <c r="E339" s="198" t="s">
        <v>19</v>
      </c>
      <c r="F339" s="199" t="s">
        <v>504</v>
      </c>
      <c r="G339" s="196"/>
      <c r="H339" s="200">
        <v>-2.25</v>
      </c>
      <c r="I339" s="201"/>
      <c r="J339" s="196"/>
      <c r="K339" s="196"/>
      <c r="L339" s="202"/>
      <c r="M339" s="203"/>
      <c r="N339" s="204"/>
      <c r="O339" s="204"/>
      <c r="P339" s="204"/>
      <c r="Q339" s="204"/>
      <c r="R339" s="204"/>
      <c r="S339" s="204"/>
      <c r="T339" s="205"/>
      <c r="AT339" s="206" t="s">
        <v>163</v>
      </c>
      <c r="AU339" s="206" t="s">
        <v>81</v>
      </c>
      <c r="AV339" s="13" t="s">
        <v>81</v>
      </c>
      <c r="AW339" s="13" t="s">
        <v>33</v>
      </c>
      <c r="AX339" s="13" t="s">
        <v>71</v>
      </c>
      <c r="AY339" s="206" t="s">
        <v>153</v>
      </c>
    </row>
    <row r="340" spans="2:51" s="13" customFormat="1" ht="10.199999999999999">
      <c r="B340" s="195"/>
      <c r="C340" s="196"/>
      <c r="D340" s="197" t="s">
        <v>163</v>
      </c>
      <c r="E340" s="198" t="s">
        <v>19</v>
      </c>
      <c r="F340" s="199" t="s">
        <v>505</v>
      </c>
      <c r="G340" s="196"/>
      <c r="H340" s="200">
        <v>-4.1369999999999996</v>
      </c>
      <c r="I340" s="201"/>
      <c r="J340" s="196"/>
      <c r="K340" s="196"/>
      <c r="L340" s="202"/>
      <c r="M340" s="203"/>
      <c r="N340" s="204"/>
      <c r="O340" s="204"/>
      <c r="P340" s="204"/>
      <c r="Q340" s="204"/>
      <c r="R340" s="204"/>
      <c r="S340" s="204"/>
      <c r="T340" s="205"/>
      <c r="AT340" s="206" t="s">
        <v>163</v>
      </c>
      <c r="AU340" s="206" t="s">
        <v>81</v>
      </c>
      <c r="AV340" s="13" t="s">
        <v>81</v>
      </c>
      <c r="AW340" s="13" t="s">
        <v>33</v>
      </c>
      <c r="AX340" s="13" t="s">
        <v>71</v>
      </c>
      <c r="AY340" s="206" t="s">
        <v>153</v>
      </c>
    </row>
    <row r="341" spans="2:51" s="13" customFormat="1" ht="10.199999999999999">
      <c r="B341" s="195"/>
      <c r="C341" s="196"/>
      <c r="D341" s="197" t="s">
        <v>163</v>
      </c>
      <c r="E341" s="198" t="s">
        <v>19</v>
      </c>
      <c r="F341" s="199" t="s">
        <v>506</v>
      </c>
      <c r="G341" s="196"/>
      <c r="H341" s="200">
        <v>-22.064</v>
      </c>
      <c r="I341" s="201"/>
      <c r="J341" s="196"/>
      <c r="K341" s="196"/>
      <c r="L341" s="202"/>
      <c r="M341" s="203"/>
      <c r="N341" s="204"/>
      <c r="O341" s="204"/>
      <c r="P341" s="204"/>
      <c r="Q341" s="204"/>
      <c r="R341" s="204"/>
      <c r="S341" s="204"/>
      <c r="T341" s="205"/>
      <c r="AT341" s="206" t="s">
        <v>163</v>
      </c>
      <c r="AU341" s="206" t="s">
        <v>81</v>
      </c>
      <c r="AV341" s="13" t="s">
        <v>81</v>
      </c>
      <c r="AW341" s="13" t="s">
        <v>33</v>
      </c>
      <c r="AX341" s="13" t="s">
        <v>71</v>
      </c>
      <c r="AY341" s="206" t="s">
        <v>153</v>
      </c>
    </row>
    <row r="342" spans="2:51" s="13" customFormat="1" ht="10.199999999999999">
      <c r="B342" s="195"/>
      <c r="C342" s="196"/>
      <c r="D342" s="197" t="s">
        <v>163</v>
      </c>
      <c r="E342" s="198" t="s">
        <v>19</v>
      </c>
      <c r="F342" s="199" t="s">
        <v>507</v>
      </c>
      <c r="G342" s="196"/>
      <c r="H342" s="200">
        <v>-1.7729999999999999</v>
      </c>
      <c r="I342" s="201"/>
      <c r="J342" s="196"/>
      <c r="K342" s="196"/>
      <c r="L342" s="202"/>
      <c r="M342" s="203"/>
      <c r="N342" s="204"/>
      <c r="O342" s="204"/>
      <c r="P342" s="204"/>
      <c r="Q342" s="204"/>
      <c r="R342" s="204"/>
      <c r="S342" s="204"/>
      <c r="T342" s="205"/>
      <c r="AT342" s="206" t="s">
        <v>163</v>
      </c>
      <c r="AU342" s="206" t="s">
        <v>81</v>
      </c>
      <c r="AV342" s="13" t="s">
        <v>81</v>
      </c>
      <c r="AW342" s="13" t="s">
        <v>33</v>
      </c>
      <c r="AX342" s="13" t="s">
        <v>71</v>
      </c>
      <c r="AY342" s="206" t="s">
        <v>153</v>
      </c>
    </row>
    <row r="343" spans="2:51" s="15" customFormat="1" ht="10.199999999999999">
      <c r="B343" s="218"/>
      <c r="C343" s="219"/>
      <c r="D343" s="197" t="s">
        <v>163</v>
      </c>
      <c r="E343" s="220" t="s">
        <v>19</v>
      </c>
      <c r="F343" s="221" t="s">
        <v>221</v>
      </c>
      <c r="G343" s="219"/>
      <c r="H343" s="222">
        <v>336.01899999999989</v>
      </c>
      <c r="I343" s="223"/>
      <c r="J343" s="219"/>
      <c r="K343" s="219"/>
      <c r="L343" s="224"/>
      <c r="M343" s="225"/>
      <c r="N343" s="226"/>
      <c r="O343" s="226"/>
      <c r="P343" s="226"/>
      <c r="Q343" s="226"/>
      <c r="R343" s="226"/>
      <c r="S343" s="226"/>
      <c r="T343" s="227"/>
      <c r="AT343" s="228" t="s">
        <v>163</v>
      </c>
      <c r="AU343" s="228" t="s">
        <v>81</v>
      </c>
      <c r="AV343" s="15" t="s">
        <v>173</v>
      </c>
      <c r="AW343" s="15" t="s">
        <v>33</v>
      </c>
      <c r="AX343" s="15" t="s">
        <v>71</v>
      </c>
      <c r="AY343" s="228" t="s">
        <v>153</v>
      </c>
    </row>
    <row r="344" spans="2:51" s="13" customFormat="1" ht="10.199999999999999">
      <c r="B344" s="195"/>
      <c r="C344" s="196"/>
      <c r="D344" s="197" t="s">
        <v>163</v>
      </c>
      <c r="E344" s="198" t="s">
        <v>19</v>
      </c>
      <c r="F344" s="199" t="s">
        <v>508</v>
      </c>
      <c r="G344" s="196"/>
      <c r="H344" s="200">
        <v>41.174999999999997</v>
      </c>
      <c r="I344" s="201"/>
      <c r="J344" s="196"/>
      <c r="K344" s="196"/>
      <c r="L344" s="202"/>
      <c r="M344" s="203"/>
      <c r="N344" s="204"/>
      <c r="O344" s="204"/>
      <c r="P344" s="204"/>
      <c r="Q344" s="204"/>
      <c r="R344" s="204"/>
      <c r="S344" s="204"/>
      <c r="T344" s="205"/>
      <c r="AT344" s="206" t="s">
        <v>163</v>
      </c>
      <c r="AU344" s="206" t="s">
        <v>81</v>
      </c>
      <c r="AV344" s="13" t="s">
        <v>81</v>
      </c>
      <c r="AW344" s="13" t="s">
        <v>33</v>
      </c>
      <c r="AX344" s="13" t="s">
        <v>71</v>
      </c>
      <c r="AY344" s="206" t="s">
        <v>153</v>
      </c>
    </row>
    <row r="345" spans="2:51" s="13" customFormat="1" ht="10.199999999999999">
      <c r="B345" s="195"/>
      <c r="C345" s="196"/>
      <c r="D345" s="197" t="s">
        <v>163</v>
      </c>
      <c r="E345" s="198" t="s">
        <v>19</v>
      </c>
      <c r="F345" s="199" t="s">
        <v>509</v>
      </c>
      <c r="G345" s="196"/>
      <c r="H345" s="200">
        <v>5.952</v>
      </c>
      <c r="I345" s="201"/>
      <c r="J345" s="196"/>
      <c r="K345" s="196"/>
      <c r="L345" s="202"/>
      <c r="M345" s="203"/>
      <c r="N345" s="204"/>
      <c r="O345" s="204"/>
      <c r="P345" s="204"/>
      <c r="Q345" s="204"/>
      <c r="R345" s="204"/>
      <c r="S345" s="204"/>
      <c r="T345" s="205"/>
      <c r="AT345" s="206" t="s">
        <v>163</v>
      </c>
      <c r="AU345" s="206" t="s">
        <v>81</v>
      </c>
      <c r="AV345" s="13" t="s">
        <v>81</v>
      </c>
      <c r="AW345" s="13" t="s">
        <v>33</v>
      </c>
      <c r="AX345" s="13" t="s">
        <v>71</v>
      </c>
      <c r="AY345" s="206" t="s">
        <v>153</v>
      </c>
    </row>
    <row r="346" spans="2:51" s="13" customFormat="1" ht="10.199999999999999">
      <c r="B346" s="195"/>
      <c r="C346" s="196"/>
      <c r="D346" s="197" t="s">
        <v>163</v>
      </c>
      <c r="E346" s="198" t="s">
        <v>19</v>
      </c>
      <c r="F346" s="199" t="s">
        <v>510</v>
      </c>
      <c r="G346" s="196"/>
      <c r="H346" s="200">
        <v>5.4740000000000002</v>
      </c>
      <c r="I346" s="201"/>
      <c r="J346" s="196"/>
      <c r="K346" s="196"/>
      <c r="L346" s="202"/>
      <c r="M346" s="203"/>
      <c r="N346" s="204"/>
      <c r="O346" s="204"/>
      <c r="P346" s="204"/>
      <c r="Q346" s="204"/>
      <c r="R346" s="204"/>
      <c r="S346" s="204"/>
      <c r="T346" s="205"/>
      <c r="AT346" s="206" t="s">
        <v>163</v>
      </c>
      <c r="AU346" s="206" t="s">
        <v>81</v>
      </c>
      <c r="AV346" s="13" t="s">
        <v>81</v>
      </c>
      <c r="AW346" s="13" t="s">
        <v>33</v>
      </c>
      <c r="AX346" s="13" t="s">
        <v>71</v>
      </c>
      <c r="AY346" s="206" t="s">
        <v>153</v>
      </c>
    </row>
    <row r="347" spans="2:51" s="13" customFormat="1" ht="10.199999999999999">
      <c r="B347" s="195"/>
      <c r="C347" s="196"/>
      <c r="D347" s="197" t="s">
        <v>163</v>
      </c>
      <c r="E347" s="198" t="s">
        <v>19</v>
      </c>
      <c r="F347" s="199" t="s">
        <v>511</v>
      </c>
      <c r="G347" s="196"/>
      <c r="H347" s="200">
        <v>34.83</v>
      </c>
      <c r="I347" s="201"/>
      <c r="J347" s="196"/>
      <c r="K347" s="196"/>
      <c r="L347" s="202"/>
      <c r="M347" s="203"/>
      <c r="N347" s="204"/>
      <c r="O347" s="204"/>
      <c r="P347" s="204"/>
      <c r="Q347" s="204"/>
      <c r="R347" s="204"/>
      <c r="S347" s="204"/>
      <c r="T347" s="205"/>
      <c r="AT347" s="206" t="s">
        <v>163</v>
      </c>
      <c r="AU347" s="206" t="s">
        <v>81</v>
      </c>
      <c r="AV347" s="13" t="s">
        <v>81</v>
      </c>
      <c r="AW347" s="13" t="s">
        <v>33</v>
      </c>
      <c r="AX347" s="13" t="s">
        <v>71</v>
      </c>
      <c r="AY347" s="206" t="s">
        <v>153</v>
      </c>
    </row>
    <row r="348" spans="2:51" s="13" customFormat="1" ht="10.199999999999999">
      <c r="B348" s="195"/>
      <c r="C348" s="196"/>
      <c r="D348" s="197" t="s">
        <v>163</v>
      </c>
      <c r="E348" s="198" t="s">
        <v>19</v>
      </c>
      <c r="F348" s="199" t="s">
        <v>512</v>
      </c>
      <c r="G348" s="196"/>
      <c r="H348" s="200">
        <v>45.441000000000003</v>
      </c>
      <c r="I348" s="201"/>
      <c r="J348" s="196"/>
      <c r="K348" s="196"/>
      <c r="L348" s="202"/>
      <c r="M348" s="203"/>
      <c r="N348" s="204"/>
      <c r="O348" s="204"/>
      <c r="P348" s="204"/>
      <c r="Q348" s="204"/>
      <c r="R348" s="204"/>
      <c r="S348" s="204"/>
      <c r="T348" s="205"/>
      <c r="AT348" s="206" t="s">
        <v>163</v>
      </c>
      <c r="AU348" s="206" t="s">
        <v>81</v>
      </c>
      <c r="AV348" s="13" t="s">
        <v>81</v>
      </c>
      <c r="AW348" s="13" t="s">
        <v>33</v>
      </c>
      <c r="AX348" s="13" t="s">
        <v>71</v>
      </c>
      <c r="AY348" s="206" t="s">
        <v>153</v>
      </c>
    </row>
    <row r="349" spans="2:51" s="13" customFormat="1" ht="10.199999999999999">
      <c r="B349" s="195"/>
      <c r="C349" s="196"/>
      <c r="D349" s="197" t="s">
        <v>163</v>
      </c>
      <c r="E349" s="198" t="s">
        <v>19</v>
      </c>
      <c r="F349" s="199" t="s">
        <v>513</v>
      </c>
      <c r="G349" s="196"/>
      <c r="H349" s="200">
        <v>39.231000000000002</v>
      </c>
      <c r="I349" s="201"/>
      <c r="J349" s="196"/>
      <c r="K349" s="196"/>
      <c r="L349" s="202"/>
      <c r="M349" s="203"/>
      <c r="N349" s="204"/>
      <c r="O349" s="204"/>
      <c r="P349" s="204"/>
      <c r="Q349" s="204"/>
      <c r="R349" s="204"/>
      <c r="S349" s="204"/>
      <c r="T349" s="205"/>
      <c r="AT349" s="206" t="s">
        <v>163</v>
      </c>
      <c r="AU349" s="206" t="s">
        <v>81</v>
      </c>
      <c r="AV349" s="13" t="s">
        <v>81</v>
      </c>
      <c r="AW349" s="13" t="s">
        <v>33</v>
      </c>
      <c r="AX349" s="13" t="s">
        <v>71</v>
      </c>
      <c r="AY349" s="206" t="s">
        <v>153</v>
      </c>
    </row>
    <row r="350" spans="2:51" s="13" customFormat="1" ht="10.199999999999999">
      <c r="B350" s="195"/>
      <c r="C350" s="196"/>
      <c r="D350" s="197" t="s">
        <v>163</v>
      </c>
      <c r="E350" s="198" t="s">
        <v>19</v>
      </c>
      <c r="F350" s="199" t="s">
        <v>514</v>
      </c>
      <c r="G350" s="196"/>
      <c r="H350" s="200">
        <v>34.209000000000003</v>
      </c>
      <c r="I350" s="201"/>
      <c r="J350" s="196"/>
      <c r="K350" s="196"/>
      <c r="L350" s="202"/>
      <c r="M350" s="203"/>
      <c r="N350" s="204"/>
      <c r="O350" s="204"/>
      <c r="P350" s="204"/>
      <c r="Q350" s="204"/>
      <c r="R350" s="204"/>
      <c r="S350" s="204"/>
      <c r="T350" s="205"/>
      <c r="AT350" s="206" t="s">
        <v>163</v>
      </c>
      <c r="AU350" s="206" t="s">
        <v>81</v>
      </c>
      <c r="AV350" s="13" t="s">
        <v>81</v>
      </c>
      <c r="AW350" s="13" t="s">
        <v>33</v>
      </c>
      <c r="AX350" s="13" t="s">
        <v>71</v>
      </c>
      <c r="AY350" s="206" t="s">
        <v>153</v>
      </c>
    </row>
    <row r="351" spans="2:51" s="13" customFormat="1" ht="10.199999999999999">
      <c r="B351" s="195"/>
      <c r="C351" s="196"/>
      <c r="D351" s="197" t="s">
        <v>163</v>
      </c>
      <c r="E351" s="198" t="s">
        <v>19</v>
      </c>
      <c r="F351" s="199" t="s">
        <v>515</v>
      </c>
      <c r="G351" s="196"/>
      <c r="H351" s="200">
        <v>0.74</v>
      </c>
      <c r="I351" s="201"/>
      <c r="J351" s="196"/>
      <c r="K351" s="196"/>
      <c r="L351" s="202"/>
      <c r="M351" s="203"/>
      <c r="N351" s="204"/>
      <c r="O351" s="204"/>
      <c r="P351" s="204"/>
      <c r="Q351" s="204"/>
      <c r="R351" s="204"/>
      <c r="S351" s="204"/>
      <c r="T351" s="205"/>
      <c r="AT351" s="206" t="s">
        <v>163</v>
      </c>
      <c r="AU351" s="206" t="s">
        <v>81</v>
      </c>
      <c r="AV351" s="13" t="s">
        <v>81</v>
      </c>
      <c r="AW351" s="13" t="s">
        <v>33</v>
      </c>
      <c r="AX351" s="13" t="s">
        <v>71</v>
      </c>
      <c r="AY351" s="206" t="s">
        <v>153</v>
      </c>
    </row>
    <row r="352" spans="2:51" s="13" customFormat="1" ht="10.199999999999999">
      <c r="B352" s="195"/>
      <c r="C352" s="196"/>
      <c r="D352" s="197" t="s">
        <v>163</v>
      </c>
      <c r="E352" s="198" t="s">
        <v>19</v>
      </c>
      <c r="F352" s="199" t="s">
        <v>516</v>
      </c>
      <c r="G352" s="196"/>
      <c r="H352" s="200">
        <v>-1.35</v>
      </c>
      <c r="I352" s="201"/>
      <c r="J352" s="196"/>
      <c r="K352" s="196"/>
      <c r="L352" s="202"/>
      <c r="M352" s="203"/>
      <c r="N352" s="204"/>
      <c r="O352" s="204"/>
      <c r="P352" s="204"/>
      <c r="Q352" s="204"/>
      <c r="R352" s="204"/>
      <c r="S352" s="204"/>
      <c r="T352" s="205"/>
      <c r="AT352" s="206" t="s">
        <v>163</v>
      </c>
      <c r="AU352" s="206" t="s">
        <v>81</v>
      </c>
      <c r="AV352" s="13" t="s">
        <v>81</v>
      </c>
      <c r="AW352" s="13" t="s">
        <v>33</v>
      </c>
      <c r="AX352" s="13" t="s">
        <v>71</v>
      </c>
      <c r="AY352" s="206" t="s">
        <v>153</v>
      </c>
    </row>
    <row r="353" spans="2:51" s="13" customFormat="1" ht="10.199999999999999">
      <c r="B353" s="195"/>
      <c r="C353" s="196"/>
      <c r="D353" s="197" t="s">
        <v>163</v>
      </c>
      <c r="E353" s="198" t="s">
        <v>19</v>
      </c>
      <c r="F353" s="199" t="s">
        <v>517</v>
      </c>
      <c r="G353" s="196"/>
      <c r="H353" s="200">
        <v>-6.75</v>
      </c>
      <c r="I353" s="201"/>
      <c r="J353" s="196"/>
      <c r="K353" s="196"/>
      <c r="L353" s="202"/>
      <c r="M353" s="203"/>
      <c r="N353" s="204"/>
      <c r="O353" s="204"/>
      <c r="P353" s="204"/>
      <c r="Q353" s="204"/>
      <c r="R353" s="204"/>
      <c r="S353" s="204"/>
      <c r="T353" s="205"/>
      <c r="AT353" s="206" t="s">
        <v>163</v>
      </c>
      <c r="AU353" s="206" t="s">
        <v>81</v>
      </c>
      <c r="AV353" s="13" t="s">
        <v>81</v>
      </c>
      <c r="AW353" s="13" t="s">
        <v>33</v>
      </c>
      <c r="AX353" s="13" t="s">
        <v>71</v>
      </c>
      <c r="AY353" s="206" t="s">
        <v>153</v>
      </c>
    </row>
    <row r="354" spans="2:51" s="13" customFormat="1" ht="10.199999999999999">
      <c r="B354" s="195"/>
      <c r="C354" s="196"/>
      <c r="D354" s="197" t="s">
        <v>163</v>
      </c>
      <c r="E354" s="198" t="s">
        <v>19</v>
      </c>
      <c r="F354" s="199" t="s">
        <v>518</v>
      </c>
      <c r="G354" s="196"/>
      <c r="H354" s="200">
        <v>-1.8</v>
      </c>
      <c r="I354" s="201"/>
      <c r="J354" s="196"/>
      <c r="K354" s="196"/>
      <c r="L354" s="202"/>
      <c r="M354" s="203"/>
      <c r="N354" s="204"/>
      <c r="O354" s="204"/>
      <c r="P354" s="204"/>
      <c r="Q354" s="204"/>
      <c r="R354" s="204"/>
      <c r="S354" s="204"/>
      <c r="T354" s="205"/>
      <c r="AT354" s="206" t="s">
        <v>163</v>
      </c>
      <c r="AU354" s="206" t="s">
        <v>81</v>
      </c>
      <c r="AV354" s="13" t="s">
        <v>81</v>
      </c>
      <c r="AW354" s="13" t="s">
        <v>33</v>
      </c>
      <c r="AX354" s="13" t="s">
        <v>71</v>
      </c>
      <c r="AY354" s="206" t="s">
        <v>153</v>
      </c>
    </row>
    <row r="355" spans="2:51" s="13" customFormat="1" ht="10.199999999999999">
      <c r="B355" s="195"/>
      <c r="C355" s="196"/>
      <c r="D355" s="197" t="s">
        <v>163</v>
      </c>
      <c r="E355" s="198" t="s">
        <v>19</v>
      </c>
      <c r="F355" s="199" t="s">
        <v>519</v>
      </c>
      <c r="G355" s="196"/>
      <c r="H355" s="200">
        <v>-0.54</v>
      </c>
      <c r="I355" s="201"/>
      <c r="J355" s="196"/>
      <c r="K355" s="196"/>
      <c r="L355" s="202"/>
      <c r="M355" s="203"/>
      <c r="N355" s="204"/>
      <c r="O355" s="204"/>
      <c r="P355" s="204"/>
      <c r="Q355" s="204"/>
      <c r="R355" s="204"/>
      <c r="S355" s="204"/>
      <c r="T355" s="205"/>
      <c r="AT355" s="206" t="s">
        <v>163</v>
      </c>
      <c r="AU355" s="206" t="s">
        <v>81</v>
      </c>
      <c r="AV355" s="13" t="s">
        <v>81</v>
      </c>
      <c r="AW355" s="13" t="s">
        <v>33</v>
      </c>
      <c r="AX355" s="13" t="s">
        <v>71</v>
      </c>
      <c r="AY355" s="206" t="s">
        <v>153</v>
      </c>
    </row>
    <row r="356" spans="2:51" s="13" customFormat="1" ht="10.199999999999999">
      <c r="B356" s="195"/>
      <c r="C356" s="196"/>
      <c r="D356" s="197" t="s">
        <v>163</v>
      </c>
      <c r="E356" s="198" t="s">
        <v>19</v>
      </c>
      <c r="F356" s="199" t="s">
        <v>520</v>
      </c>
      <c r="G356" s="196"/>
      <c r="H356" s="200">
        <v>-0.97799999999999998</v>
      </c>
      <c r="I356" s="201"/>
      <c r="J356" s="196"/>
      <c r="K356" s="196"/>
      <c r="L356" s="202"/>
      <c r="M356" s="203"/>
      <c r="N356" s="204"/>
      <c r="O356" s="204"/>
      <c r="P356" s="204"/>
      <c r="Q356" s="204"/>
      <c r="R356" s="204"/>
      <c r="S356" s="204"/>
      <c r="T356" s="205"/>
      <c r="AT356" s="206" t="s">
        <v>163</v>
      </c>
      <c r="AU356" s="206" t="s">
        <v>81</v>
      </c>
      <c r="AV356" s="13" t="s">
        <v>81</v>
      </c>
      <c r="AW356" s="13" t="s">
        <v>33</v>
      </c>
      <c r="AX356" s="13" t="s">
        <v>71</v>
      </c>
      <c r="AY356" s="206" t="s">
        <v>153</v>
      </c>
    </row>
    <row r="357" spans="2:51" s="13" customFormat="1" ht="10.199999999999999">
      <c r="B357" s="195"/>
      <c r="C357" s="196"/>
      <c r="D357" s="197" t="s">
        <v>163</v>
      </c>
      <c r="E357" s="198" t="s">
        <v>19</v>
      </c>
      <c r="F357" s="199" t="s">
        <v>521</v>
      </c>
      <c r="G357" s="196"/>
      <c r="H357" s="200">
        <v>-1.1819999999999999</v>
      </c>
      <c r="I357" s="201"/>
      <c r="J357" s="196"/>
      <c r="K357" s="196"/>
      <c r="L357" s="202"/>
      <c r="M357" s="203"/>
      <c r="N357" s="204"/>
      <c r="O357" s="204"/>
      <c r="P357" s="204"/>
      <c r="Q357" s="204"/>
      <c r="R357" s="204"/>
      <c r="S357" s="204"/>
      <c r="T357" s="205"/>
      <c r="AT357" s="206" t="s">
        <v>163</v>
      </c>
      <c r="AU357" s="206" t="s">
        <v>81</v>
      </c>
      <c r="AV357" s="13" t="s">
        <v>81</v>
      </c>
      <c r="AW357" s="13" t="s">
        <v>33</v>
      </c>
      <c r="AX357" s="13" t="s">
        <v>71</v>
      </c>
      <c r="AY357" s="206" t="s">
        <v>153</v>
      </c>
    </row>
    <row r="358" spans="2:51" s="13" customFormat="1" ht="10.199999999999999">
      <c r="B358" s="195"/>
      <c r="C358" s="196"/>
      <c r="D358" s="197" t="s">
        <v>163</v>
      </c>
      <c r="E358" s="198" t="s">
        <v>19</v>
      </c>
      <c r="F358" s="199" t="s">
        <v>522</v>
      </c>
      <c r="G358" s="196"/>
      <c r="H358" s="200">
        <v>-9.4559999999999995</v>
      </c>
      <c r="I358" s="201"/>
      <c r="J358" s="196"/>
      <c r="K358" s="196"/>
      <c r="L358" s="202"/>
      <c r="M358" s="203"/>
      <c r="N358" s="204"/>
      <c r="O358" s="204"/>
      <c r="P358" s="204"/>
      <c r="Q358" s="204"/>
      <c r="R358" s="204"/>
      <c r="S358" s="204"/>
      <c r="T358" s="205"/>
      <c r="AT358" s="206" t="s">
        <v>163</v>
      </c>
      <c r="AU358" s="206" t="s">
        <v>81</v>
      </c>
      <c r="AV358" s="13" t="s">
        <v>81</v>
      </c>
      <c r="AW358" s="13" t="s">
        <v>33</v>
      </c>
      <c r="AX358" s="13" t="s">
        <v>71</v>
      </c>
      <c r="AY358" s="206" t="s">
        <v>153</v>
      </c>
    </row>
    <row r="359" spans="2:51" s="13" customFormat="1" ht="10.199999999999999">
      <c r="B359" s="195"/>
      <c r="C359" s="196"/>
      <c r="D359" s="197" t="s">
        <v>163</v>
      </c>
      <c r="E359" s="198" t="s">
        <v>19</v>
      </c>
      <c r="F359" s="199" t="s">
        <v>507</v>
      </c>
      <c r="G359" s="196"/>
      <c r="H359" s="200">
        <v>-1.7729999999999999</v>
      </c>
      <c r="I359" s="201"/>
      <c r="J359" s="196"/>
      <c r="K359" s="196"/>
      <c r="L359" s="202"/>
      <c r="M359" s="203"/>
      <c r="N359" s="204"/>
      <c r="O359" s="204"/>
      <c r="P359" s="204"/>
      <c r="Q359" s="204"/>
      <c r="R359" s="204"/>
      <c r="S359" s="204"/>
      <c r="T359" s="205"/>
      <c r="AT359" s="206" t="s">
        <v>163</v>
      </c>
      <c r="AU359" s="206" t="s">
        <v>81</v>
      </c>
      <c r="AV359" s="13" t="s">
        <v>81</v>
      </c>
      <c r="AW359" s="13" t="s">
        <v>33</v>
      </c>
      <c r="AX359" s="13" t="s">
        <v>71</v>
      </c>
      <c r="AY359" s="206" t="s">
        <v>153</v>
      </c>
    </row>
    <row r="360" spans="2:51" s="13" customFormat="1" ht="10.199999999999999">
      <c r="B360" s="195"/>
      <c r="C360" s="196"/>
      <c r="D360" s="197" t="s">
        <v>163</v>
      </c>
      <c r="E360" s="198" t="s">
        <v>19</v>
      </c>
      <c r="F360" s="199" t="s">
        <v>523</v>
      </c>
      <c r="G360" s="196"/>
      <c r="H360" s="200">
        <v>-11.73</v>
      </c>
      <c r="I360" s="201"/>
      <c r="J360" s="196"/>
      <c r="K360" s="196"/>
      <c r="L360" s="202"/>
      <c r="M360" s="203"/>
      <c r="N360" s="204"/>
      <c r="O360" s="204"/>
      <c r="P360" s="204"/>
      <c r="Q360" s="204"/>
      <c r="R360" s="204"/>
      <c r="S360" s="204"/>
      <c r="T360" s="205"/>
      <c r="AT360" s="206" t="s">
        <v>163</v>
      </c>
      <c r="AU360" s="206" t="s">
        <v>81</v>
      </c>
      <c r="AV360" s="13" t="s">
        <v>81</v>
      </c>
      <c r="AW360" s="13" t="s">
        <v>33</v>
      </c>
      <c r="AX360" s="13" t="s">
        <v>71</v>
      </c>
      <c r="AY360" s="206" t="s">
        <v>153</v>
      </c>
    </row>
    <row r="361" spans="2:51" s="13" customFormat="1" ht="10.199999999999999">
      <c r="B361" s="195"/>
      <c r="C361" s="196"/>
      <c r="D361" s="197" t="s">
        <v>163</v>
      </c>
      <c r="E361" s="198" t="s">
        <v>19</v>
      </c>
      <c r="F361" s="199" t="s">
        <v>524</v>
      </c>
      <c r="G361" s="196"/>
      <c r="H361" s="200">
        <v>3.375</v>
      </c>
      <c r="I361" s="201"/>
      <c r="J361" s="196"/>
      <c r="K361" s="196"/>
      <c r="L361" s="202"/>
      <c r="M361" s="203"/>
      <c r="N361" s="204"/>
      <c r="O361" s="204"/>
      <c r="P361" s="204"/>
      <c r="Q361" s="204"/>
      <c r="R361" s="204"/>
      <c r="S361" s="204"/>
      <c r="T361" s="205"/>
      <c r="AT361" s="206" t="s">
        <v>163</v>
      </c>
      <c r="AU361" s="206" t="s">
        <v>81</v>
      </c>
      <c r="AV361" s="13" t="s">
        <v>81</v>
      </c>
      <c r="AW361" s="13" t="s">
        <v>33</v>
      </c>
      <c r="AX361" s="13" t="s">
        <v>71</v>
      </c>
      <c r="AY361" s="206" t="s">
        <v>153</v>
      </c>
    </row>
    <row r="362" spans="2:51" s="13" customFormat="1" ht="10.199999999999999">
      <c r="B362" s="195"/>
      <c r="C362" s="196"/>
      <c r="D362" s="197" t="s">
        <v>163</v>
      </c>
      <c r="E362" s="198" t="s">
        <v>19</v>
      </c>
      <c r="F362" s="199" t="s">
        <v>525</v>
      </c>
      <c r="G362" s="196"/>
      <c r="H362" s="200">
        <v>1.17</v>
      </c>
      <c r="I362" s="201"/>
      <c r="J362" s="196"/>
      <c r="K362" s="196"/>
      <c r="L362" s="202"/>
      <c r="M362" s="203"/>
      <c r="N362" s="204"/>
      <c r="O362" s="204"/>
      <c r="P362" s="204"/>
      <c r="Q362" s="204"/>
      <c r="R362" s="204"/>
      <c r="S362" s="204"/>
      <c r="T362" s="205"/>
      <c r="AT362" s="206" t="s">
        <v>163</v>
      </c>
      <c r="AU362" s="206" t="s">
        <v>81</v>
      </c>
      <c r="AV362" s="13" t="s">
        <v>81</v>
      </c>
      <c r="AW362" s="13" t="s">
        <v>33</v>
      </c>
      <c r="AX362" s="13" t="s">
        <v>71</v>
      </c>
      <c r="AY362" s="206" t="s">
        <v>153</v>
      </c>
    </row>
    <row r="363" spans="2:51" s="13" customFormat="1" ht="10.199999999999999">
      <c r="B363" s="195"/>
      <c r="C363" s="196"/>
      <c r="D363" s="197" t="s">
        <v>163</v>
      </c>
      <c r="E363" s="198" t="s">
        <v>19</v>
      </c>
      <c r="F363" s="199" t="s">
        <v>526</v>
      </c>
      <c r="G363" s="196"/>
      <c r="H363" s="200">
        <v>1.26</v>
      </c>
      <c r="I363" s="201"/>
      <c r="J363" s="196"/>
      <c r="K363" s="196"/>
      <c r="L363" s="202"/>
      <c r="M363" s="203"/>
      <c r="N363" s="204"/>
      <c r="O363" s="204"/>
      <c r="P363" s="204"/>
      <c r="Q363" s="204"/>
      <c r="R363" s="204"/>
      <c r="S363" s="204"/>
      <c r="T363" s="205"/>
      <c r="AT363" s="206" t="s">
        <v>163</v>
      </c>
      <c r="AU363" s="206" t="s">
        <v>81</v>
      </c>
      <c r="AV363" s="13" t="s">
        <v>81</v>
      </c>
      <c r="AW363" s="13" t="s">
        <v>33</v>
      </c>
      <c r="AX363" s="13" t="s">
        <v>71</v>
      </c>
      <c r="AY363" s="206" t="s">
        <v>153</v>
      </c>
    </row>
    <row r="364" spans="2:51" s="15" customFormat="1" ht="10.199999999999999">
      <c r="B364" s="218"/>
      <c r="C364" s="219"/>
      <c r="D364" s="197" t="s">
        <v>163</v>
      </c>
      <c r="E364" s="220" t="s">
        <v>19</v>
      </c>
      <c r="F364" s="221" t="s">
        <v>221</v>
      </c>
      <c r="G364" s="219"/>
      <c r="H364" s="222">
        <v>177.29800000000003</v>
      </c>
      <c r="I364" s="223"/>
      <c r="J364" s="219"/>
      <c r="K364" s="219"/>
      <c r="L364" s="224"/>
      <c r="M364" s="225"/>
      <c r="N364" s="226"/>
      <c r="O364" s="226"/>
      <c r="P364" s="226"/>
      <c r="Q364" s="226"/>
      <c r="R364" s="226"/>
      <c r="S364" s="226"/>
      <c r="T364" s="227"/>
      <c r="AT364" s="228" t="s">
        <v>163</v>
      </c>
      <c r="AU364" s="228" t="s">
        <v>81</v>
      </c>
      <c r="AV364" s="15" t="s">
        <v>173</v>
      </c>
      <c r="AW364" s="15" t="s">
        <v>33</v>
      </c>
      <c r="AX364" s="15" t="s">
        <v>71</v>
      </c>
      <c r="AY364" s="228" t="s">
        <v>153</v>
      </c>
    </row>
    <row r="365" spans="2:51" s="13" customFormat="1" ht="10.199999999999999">
      <c r="B365" s="195"/>
      <c r="C365" s="196"/>
      <c r="D365" s="197" t="s">
        <v>163</v>
      </c>
      <c r="E365" s="198" t="s">
        <v>19</v>
      </c>
      <c r="F365" s="199" t="s">
        <v>527</v>
      </c>
      <c r="G365" s="196"/>
      <c r="H365" s="200">
        <v>16.481999999999999</v>
      </c>
      <c r="I365" s="201"/>
      <c r="J365" s="196"/>
      <c r="K365" s="196"/>
      <c r="L365" s="202"/>
      <c r="M365" s="203"/>
      <c r="N365" s="204"/>
      <c r="O365" s="204"/>
      <c r="P365" s="204"/>
      <c r="Q365" s="204"/>
      <c r="R365" s="204"/>
      <c r="S365" s="204"/>
      <c r="T365" s="205"/>
      <c r="AT365" s="206" t="s">
        <v>163</v>
      </c>
      <c r="AU365" s="206" t="s">
        <v>81</v>
      </c>
      <c r="AV365" s="13" t="s">
        <v>81</v>
      </c>
      <c r="AW365" s="13" t="s">
        <v>33</v>
      </c>
      <c r="AX365" s="13" t="s">
        <v>71</v>
      </c>
      <c r="AY365" s="206" t="s">
        <v>153</v>
      </c>
    </row>
    <row r="366" spans="2:51" s="13" customFormat="1" ht="10.199999999999999">
      <c r="B366" s="195"/>
      <c r="C366" s="196"/>
      <c r="D366" s="197" t="s">
        <v>163</v>
      </c>
      <c r="E366" s="198" t="s">
        <v>19</v>
      </c>
      <c r="F366" s="199" t="s">
        <v>528</v>
      </c>
      <c r="G366" s="196"/>
      <c r="H366" s="200">
        <v>15.252000000000001</v>
      </c>
      <c r="I366" s="201"/>
      <c r="J366" s="196"/>
      <c r="K366" s="196"/>
      <c r="L366" s="202"/>
      <c r="M366" s="203"/>
      <c r="N366" s="204"/>
      <c r="O366" s="204"/>
      <c r="P366" s="204"/>
      <c r="Q366" s="204"/>
      <c r="R366" s="204"/>
      <c r="S366" s="204"/>
      <c r="T366" s="205"/>
      <c r="AT366" s="206" t="s">
        <v>163</v>
      </c>
      <c r="AU366" s="206" t="s">
        <v>81</v>
      </c>
      <c r="AV366" s="13" t="s">
        <v>81</v>
      </c>
      <c r="AW366" s="13" t="s">
        <v>33</v>
      </c>
      <c r="AX366" s="13" t="s">
        <v>71</v>
      </c>
      <c r="AY366" s="206" t="s">
        <v>153</v>
      </c>
    </row>
    <row r="367" spans="2:51" s="13" customFormat="1" ht="10.199999999999999">
      <c r="B367" s="195"/>
      <c r="C367" s="196"/>
      <c r="D367" s="197" t="s">
        <v>163</v>
      </c>
      <c r="E367" s="198" t="s">
        <v>19</v>
      </c>
      <c r="F367" s="199" t="s">
        <v>529</v>
      </c>
      <c r="G367" s="196"/>
      <c r="H367" s="200">
        <v>23.765000000000001</v>
      </c>
      <c r="I367" s="201"/>
      <c r="J367" s="196"/>
      <c r="K367" s="196"/>
      <c r="L367" s="202"/>
      <c r="M367" s="203"/>
      <c r="N367" s="204"/>
      <c r="O367" s="204"/>
      <c r="P367" s="204"/>
      <c r="Q367" s="204"/>
      <c r="R367" s="204"/>
      <c r="S367" s="204"/>
      <c r="T367" s="205"/>
      <c r="AT367" s="206" t="s">
        <v>163</v>
      </c>
      <c r="AU367" s="206" t="s">
        <v>81</v>
      </c>
      <c r="AV367" s="13" t="s">
        <v>81</v>
      </c>
      <c r="AW367" s="13" t="s">
        <v>33</v>
      </c>
      <c r="AX367" s="13" t="s">
        <v>71</v>
      </c>
      <c r="AY367" s="206" t="s">
        <v>153</v>
      </c>
    </row>
    <row r="368" spans="2:51" s="13" customFormat="1" ht="10.199999999999999">
      <c r="B368" s="195"/>
      <c r="C368" s="196"/>
      <c r="D368" s="197" t="s">
        <v>163</v>
      </c>
      <c r="E368" s="198" t="s">
        <v>19</v>
      </c>
      <c r="F368" s="199" t="s">
        <v>530</v>
      </c>
      <c r="G368" s="196"/>
      <c r="H368" s="200">
        <v>3.7349999999999999</v>
      </c>
      <c r="I368" s="201"/>
      <c r="J368" s="196"/>
      <c r="K368" s="196"/>
      <c r="L368" s="202"/>
      <c r="M368" s="203"/>
      <c r="N368" s="204"/>
      <c r="O368" s="204"/>
      <c r="P368" s="204"/>
      <c r="Q368" s="204"/>
      <c r="R368" s="204"/>
      <c r="S368" s="204"/>
      <c r="T368" s="205"/>
      <c r="AT368" s="206" t="s">
        <v>163</v>
      </c>
      <c r="AU368" s="206" t="s">
        <v>81</v>
      </c>
      <c r="AV368" s="13" t="s">
        <v>81</v>
      </c>
      <c r="AW368" s="13" t="s">
        <v>33</v>
      </c>
      <c r="AX368" s="13" t="s">
        <v>71</v>
      </c>
      <c r="AY368" s="206" t="s">
        <v>153</v>
      </c>
    </row>
    <row r="369" spans="1:65" s="13" customFormat="1" ht="10.199999999999999">
      <c r="B369" s="195"/>
      <c r="C369" s="196"/>
      <c r="D369" s="197" t="s">
        <v>163</v>
      </c>
      <c r="E369" s="198" t="s">
        <v>19</v>
      </c>
      <c r="F369" s="199" t="s">
        <v>531</v>
      </c>
      <c r="G369" s="196"/>
      <c r="H369" s="200">
        <v>16.905000000000001</v>
      </c>
      <c r="I369" s="201"/>
      <c r="J369" s="196"/>
      <c r="K369" s="196"/>
      <c r="L369" s="202"/>
      <c r="M369" s="203"/>
      <c r="N369" s="204"/>
      <c r="O369" s="204"/>
      <c r="P369" s="204"/>
      <c r="Q369" s="204"/>
      <c r="R369" s="204"/>
      <c r="S369" s="204"/>
      <c r="T369" s="205"/>
      <c r="AT369" s="206" t="s">
        <v>163</v>
      </c>
      <c r="AU369" s="206" t="s">
        <v>81</v>
      </c>
      <c r="AV369" s="13" t="s">
        <v>81</v>
      </c>
      <c r="AW369" s="13" t="s">
        <v>33</v>
      </c>
      <c r="AX369" s="13" t="s">
        <v>71</v>
      </c>
      <c r="AY369" s="206" t="s">
        <v>153</v>
      </c>
    </row>
    <row r="370" spans="1:65" s="13" customFormat="1" ht="10.199999999999999">
      <c r="B370" s="195"/>
      <c r="C370" s="196"/>
      <c r="D370" s="197" t="s">
        <v>163</v>
      </c>
      <c r="E370" s="198" t="s">
        <v>19</v>
      </c>
      <c r="F370" s="199" t="s">
        <v>532</v>
      </c>
      <c r="G370" s="196"/>
      <c r="H370" s="200">
        <v>46.55</v>
      </c>
      <c r="I370" s="201"/>
      <c r="J370" s="196"/>
      <c r="K370" s="196"/>
      <c r="L370" s="202"/>
      <c r="M370" s="203"/>
      <c r="N370" s="204"/>
      <c r="O370" s="204"/>
      <c r="P370" s="204"/>
      <c r="Q370" s="204"/>
      <c r="R370" s="204"/>
      <c r="S370" s="204"/>
      <c r="T370" s="205"/>
      <c r="AT370" s="206" t="s">
        <v>163</v>
      </c>
      <c r="AU370" s="206" t="s">
        <v>81</v>
      </c>
      <c r="AV370" s="13" t="s">
        <v>81</v>
      </c>
      <c r="AW370" s="13" t="s">
        <v>33</v>
      </c>
      <c r="AX370" s="13" t="s">
        <v>71</v>
      </c>
      <c r="AY370" s="206" t="s">
        <v>153</v>
      </c>
    </row>
    <row r="371" spans="1:65" s="13" customFormat="1" ht="10.199999999999999">
      <c r="B371" s="195"/>
      <c r="C371" s="196"/>
      <c r="D371" s="197" t="s">
        <v>163</v>
      </c>
      <c r="E371" s="198" t="s">
        <v>19</v>
      </c>
      <c r="F371" s="199" t="s">
        <v>533</v>
      </c>
      <c r="G371" s="196"/>
      <c r="H371" s="200">
        <v>14.753</v>
      </c>
      <c r="I371" s="201"/>
      <c r="J371" s="196"/>
      <c r="K371" s="196"/>
      <c r="L371" s="202"/>
      <c r="M371" s="203"/>
      <c r="N371" s="204"/>
      <c r="O371" s="204"/>
      <c r="P371" s="204"/>
      <c r="Q371" s="204"/>
      <c r="R371" s="204"/>
      <c r="S371" s="204"/>
      <c r="T371" s="205"/>
      <c r="AT371" s="206" t="s">
        <v>163</v>
      </c>
      <c r="AU371" s="206" t="s">
        <v>81</v>
      </c>
      <c r="AV371" s="13" t="s">
        <v>81</v>
      </c>
      <c r="AW371" s="13" t="s">
        <v>33</v>
      </c>
      <c r="AX371" s="13" t="s">
        <v>71</v>
      </c>
      <c r="AY371" s="206" t="s">
        <v>153</v>
      </c>
    </row>
    <row r="372" spans="1:65" s="13" customFormat="1" ht="10.199999999999999">
      <c r="B372" s="195"/>
      <c r="C372" s="196"/>
      <c r="D372" s="197" t="s">
        <v>163</v>
      </c>
      <c r="E372" s="198" t="s">
        <v>19</v>
      </c>
      <c r="F372" s="199" t="s">
        <v>534</v>
      </c>
      <c r="G372" s="196"/>
      <c r="H372" s="200">
        <v>1.913</v>
      </c>
      <c r="I372" s="201"/>
      <c r="J372" s="196"/>
      <c r="K372" s="196"/>
      <c r="L372" s="202"/>
      <c r="M372" s="203"/>
      <c r="N372" s="204"/>
      <c r="O372" s="204"/>
      <c r="P372" s="204"/>
      <c r="Q372" s="204"/>
      <c r="R372" s="204"/>
      <c r="S372" s="204"/>
      <c r="T372" s="205"/>
      <c r="AT372" s="206" t="s">
        <v>163</v>
      </c>
      <c r="AU372" s="206" t="s">
        <v>81</v>
      </c>
      <c r="AV372" s="13" t="s">
        <v>81</v>
      </c>
      <c r="AW372" s="13" t="s">
        <v>33</v>
      </c>
      <c r="AX372" s="13" t="s">
        <v>71</v>
      </c>
      <c r="AY372" s="206" t="s">
        <v>153</v>
      </c>
    </row>
    <row r="373" spans="1:65" s="13" customFormat="1" ht="10.199999999999999">
      <c r="B373" s="195"/>
      <c r="C373" s="196"/>
      <c r="D373" s="197" t="s">
        <v>163</v>
      </c>
      <c r="E373" s="198" t="s">
        <v>19</v>
      </c>
      <c r="F373" s="199" t="s">
        <v>535</v>
      </c>
      <c r="G373" s="196"/>
      <c r="H373" s="200">
        <v>1.32</v>
      </c>
      <c r="I373" s="201"/>
      <c r="J373" s="196"/>
      <c r="K373" s="196"/>
      <c r="L373" s="202"/>
      <c r="M373" s="203"/>
      <c r="N373" s="204"/>
      <c r="O373" s="204"/>
      <c r="P373" s="204"/>
      <c r="Q373" s="204"/>
      <c r="R373" s="204"/>
      <c r="S373" s="204"/>
      <c r="T373" s="205"/>
      <c r="AT373" s="206" t="s">
        <v>163</v>
      </c>
      <c r="AU373" s="206" t="s">
        <v>81</v>
      </c>
      <c r="AV373" s="13" t="s">
        <v>81</v>
      </c>
      <c r="AW373" s="13" t="s">
        <v>33</v>
      </c>
      <c r="AX373" s="13" t="s">
        <v>71</v>
      </c>
      <c r="AY373" s="206" t="s">
        <v>153</v>
      </c>
    </row>
    <row r="374" spans="1:65" s="13" customFormat="1" ht="10.199999999999999">
      <c r="B374" s="195"/>
      <c r="C374" s="196"/>
      <c r="D374" s="197" t="s">
        <v>163</v>
      </c>
      <c r="E374" s="198" t="s">
        <v>19</v>
      </c>
      <c r="F374" s="199" t="s">
        <v>536</v>
      </c>
      <c r="G374" s="196"/>
      <c r="H374" s="200">
        <v>0.48</v>
      </c>
      <c r="I374" s="201"/>
      <c r="J374" s="196"/>
      <c r="K374" s="196"/>
      <c r="L374" s="202"/>
      <c r="M374" s="203"/>
      <c r="N374" s="204"/>
      <c r="O374" s="204"/>
      <c r="P374" s="204"/>
      <c r="Q374" s="204"/>
      <c r="R374" s="204"/>
      <c r="S374" s="204"/>
      <c r="T374" s="205"/>
      <c r="AT374" s="206" t="s">
        <v>163</v>
      </c>
      <c r="AU374" s="206" t="s">
        <v>81</v>
      </c>
      <c r="AV374" s="13" t="s">
        <v>81</v>
      </c>
      <c r="AW374" s="13" t="s">
        <v>33</v>
      </c>
      <c r="AX374" s="13" t="s">
        <v>71</v>
      </c>
      <c r="AY374" s="206" t="s">
        <v>153</v>
      </c>
    </row>
    <row r="375" spans="1:65" s="13" customFormat="1" ht="10.199999999999999">
      <c r="B375" s="195"/>
      <c r="C375" s="196"/>
      <c r="D375" s="197" t="s">
        <v>163</v>
      </c>
      <c r="E375" s="198" t="s">
        <v>19</v>
      </c>
      <c r="F375" s="199" t="s">
        <v>537</v>
      </c>
      <c r="G375" s="196"/>
      <c r="H375" s="200">
        <v>-5.91</v>
      </c>
      <c r="I375" s="201"/>
      <c r="J375" s="196"/>
      <c r="K375" s="196"/>
      <c r="L375" s="202"/>
      <c r="M375" s="203"/>
      <c r="N375" s="204"/>
      <c r="O375" s="204"/>
      <c r="P375" s="204"/>
      <c r="Q375" s="204"/>
      <c r="R375" s="204"/>
      <c r="S375" s="204"/>
      <c r="T375" s="205"/>
      <c r="AT375" s="206" t="s">
        <v>163</v>
      </c>
      <c r="AU375" s="206" t="s">
        <v>81</v>
      </c>
      <c r="AV375" s="13" t="s">
        <v>81</v>
      </c>
      <c r="AW375" s="13" t="s">
        <v>33</v>
      </c>
      <c r="AX375" s="13" t="s">
        <v>71</v>
      </c>
      <c r="AY375" s="206" t="s">
        <v>153</v>
      </c>
    </row>
    <row r="376" spans="1:65" s="13" customFormat="1" ht="10.199999999999999">
      <c r="B376" s="195"/>
      <c r="C376" s="196"/>
      <c r="D376" s="197" t="s">
        <v>163</v>
      </c>
      <c r="E376" s="198" t="s">
        <v>19</v>
      </c>
      <c r="F376" s="199" t="s">
        <v>538</v>
      </c>
      <c r="G376" s="196"/>
      <c r="H376" s="200">
        <v>-6.3040000000000003</v>
      </c>
      <c r="I376" s="201"/>
      <c r="J376" s="196"/>
      <c r="K376" s="196"/>
      <c r="L376" s="202"/>
      <c r="M376" s="203"/>
      <c r="N376" s="204"/>
      <c r="O376" s="204"/>
      <c r="P376" s="204"/>
      <c r="Q376" s="204"/>
      <c r="R376" s="204"/>
      <c r="S376" s="204"/>
      <c r="T376" s="205"/>
      <c r="AT376" s="206" t="s">
        <v>163</v>
      </c>
      <c r="AU376" s="206" t="s">
        <v>81</v>
      </c>
      <c r="AV376" s="13" t="s">
        <v>81</v>
      </c>
      <c r="AW376" s="13" t="s">
        <v>33</v>
      </c>
      <c r="AX376" s="13" t="s">
        <v>71</v>
      </c>
      <c r="AY376" s="206" t="s">
        <v>153</v>
      </c>
    </row>
    <row r="377" spans="1:65" s="15" customFormat="1" ht="10.199999999999999">
      <c r="B377" s="218"/>
      <c r="C377" s="219"/>
      <c r="D377" s="197" t="s">
        <v>163</v>
      </c>
      <c r="E377" s="220" t="s">
        <v>19</v>
      </c>
      <c r="F377" s="221" t="s">
        <v>221</v>
      </c>
      <c r="G377" s="219"/>
      <c r="H377" s="222">
        <v>128.941</v>
      </c>
      <c r="I377" s="223"/>
      <c r="J377" s="219"/>
      <c r="K377" s="219"/>
      <c r="L377" s="224"/>
      <c r="M377" s="225"/>
      <c r="N377" s="226"/>
      <c r="O377" s="226"/>
      <c r="P377" s="226"/>
      <c r="Q377" s="226"/>
      <c r="R377" s="226"/>
      <c r="S377" s="226"/>
      <c r="T377" s="227"/>
      <c r="AT377" s="228" t="s">
        <v>163</v>
      </c>
      <c r="AU377" s="228" t="s">
        <v>81</v>
      </c>
      <c r="AV377" s="15" t="s">
        <v>173</v>
      </c>
      <c r="AW377" s="15" t="s">
        <v>33</v>
      </c>
      <c r="AX377" s="15" t="s">
        <v>71</v>
      </c>
      <c r="AY377" s="228" t="s">
        <v>153</v>
      </c>
    </row>
    <row r="378" spans="1:65" s="14" customFormat="1" ht="10.199999999999999">
      <c r="B378" s="207"/>
      <c r="C378" s="208"/>
      <c r="D378" s="197" t="s">
        <v>163</v>
      </c>
      <c r="E378" s="209" t="s">
        <v>19</v>
      </c>
      <c r="F378" s="210" t="s">
        <v>168</v>
      </c>
      <c r="G378" s="208"/>
      <c r="H378" s="211">
        <v>710.09199999999998</v>
      </c>
      <c r="I378" s="212"/>
      <c r="J378" s="208"/>
      <c r="K378" s="208"/>
      <c r="L378" s="213"/>
      <c r="M378" s="214"/>
      <c r="N378" s="215"/>
      <c r="O378" s="215"/>
      <c r="P378" s="215"/>
      <c r="Q378" s="215"/>
      <c r="R378" s="215"/>
      <c r="S378" s="215"/>
      <c r="T378" s="216"/>
      <c r="AT378" s="217" t="s">
        <v>163</v>
      </c>
      <c r="AU378" s="217" t="s">
        <v>81</v>
      </c>
      <c r="AV378" s="14" t="s">
        <v>159</v>
      </c>
      <c r="AW378" s="14" t="s">
        <v>33</v>
      </c>
      <c r="AX378" s="14" t="s">
        <v>79</v>
      </c>
      <c r="AY378" s="217" t="s">
        <v>153</v>
      </c>
    </row>
    <row r="379" spans="1:65" s="2" customFormat="1" ht="24.15" customHeight="1">
      <c r="A379" s="36"/>
      <c r="B379" s="37"/>
      <c r="C379" s="176" t="s">
        <v>539</v>
      </c>
      <c r="D379" s="176" t="s">
        <v>155</v>
      </c>
      <c r="E379" s="177" t="s">
        <v>540</v>
      </c>
      <c r="F379" s="178" t="s">
        <v>541</v>
      </c>
      <c r="G379" s="179" t="s">
        <v>204</v>
      </c>
      <c r="H379" s="180">
        <v>63.24</v>
      </c>
      <c r="I379" s="181"/>
      <c r="J379" s="182">
        <f>ROUND(I379*H379,2)</f>
        <v>0</v>
      </c>
      <c r="K379" s="183"/>
      <c r="L379" s="41"/>
      <c r="M379" s="184" t="s">
        <v>19</v>
      </c>
      <c r="N379" s="185" t="s">
        <v>42</v>
      </c>
      <c r="O379" s="66"/>
      <c r="P379" s="186">
        <f>O379*H379</f>
        <v>0</v>
      </c>
      <c r="Q379" s="186">
        <v>4.8900000000000002E-3</v>
      </c>
      <c r="R379" s="186">
        <f>Q379*H379</f>
        <v>0.30924360000000001</v>
      </c>
      <c r="S379" s="186">
        <v>0</v>
      </c>
      <c r="T379" s="187">
        <f>S379*H379</f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188" t="s">
        <v>159</v>
      </c>
      <c r="AT379" s="188" t="s">
        <v>155</v>
      </c>
      <c r="AU379" s="188" t="s">
        <v>81</v>
      </c>
      <c r="AY379" s="19" t="s">
        <v>153</v>
      </c>
      <c r="BE379" s="189">
        <f>IF(N379="základní",J379,0)</f>
        <v>0</v>
      </c>
      <c r="BF379" s="189">
        <f>IF(N379="snížená",J379,0)</f>
        <v>0</v>
      </c>
      <c r="BG379" s="189">
        <f>IF(N379="zákl. přenesená",J379,0)</f>
        <v>0</v>
      </c>
      <c r="BH379" s="189">
        <f>IF(N379="sníž. přenesená",J379,0)</f>
        <v>0</v>
      </c>
      <c r="BI379" s="189">
        <f>IF(N379="nulová",J379,0)</f>
        <v>0</v>
      </c>
      <c r="BJ379" s="19" t="s">
        <v>79</v>
      </c>
      <c r="BK379" s="189">
        <f>ROUND(I379*H379,2)</f>
        <v>0</v>
      </c>
      <c r="BL379" s="19" t="s">
        <v>159</v>
      </c>
      <c r="BM379" s="188" t="s">
        <v>542</v>
      </c>
    </row>
    <row r="380" spans="1:65" s="13" customFormat="1" ht="10.199999999999999">
      <c r="B380" s="195"/>
      <c r="C380" s="196"/>
      <c r="D380" s="197" t="s">
        <v>163</v>
      </c>
      <c r="E380" s="198" t="s">
        <v>19</v>
      </c>
      <c r="F380" s="199" t="s">
        <v>543</v>
      </c>
      <c r="G380" s="196"/>
      <c r="H380" s="200">
        <v>3.24</v>
      </c>
      <c r="I380" s="201"/>
      <c r="J380" s="196"/>
      <c r="K380" s="196"/>
      <c r="L380" s="202"/>
      <c r="M380" s="203"/>
      <c r="N380" s="204"/>
      <c r="O380" s="204"/>
      <c r="P380" s="204"/>
      <c r="Q380" s="204"/>
      <c r="R380" s="204"/>
      <c r="S380" s="204"/>
      <c r="T380" s="205"/>
      <c r="AT380" s="206" t="s">
        <v>163</v>
      </c>
      <c r="AU380" s="206" t="s">
        <v>81</v>
      </c>
      <c r="AV380" s="13" t="s">
        <v>81</v>
      </c>
      <c r="AW380" s="13" t="s">
        <v>33</v>
      </c>
      <c r="AX380" s="13" t="s">
        <v>71</v>
      </c>
      <c r="AY380" s="206" t="s">
        <v>153</v>
      </c>
    </row>
    <row r="381" spans="1:65" s="13" customFormat="1" ht="10.199999999999999">
      <c r="B381" s="195"/>
      <c r="C381" s="196"/>
      <c r="D381" s="197" t="s">
        <v>163</v>
      </c>
      <c r="E381" s="198" t="s">
        <v>19</v>
      </c>
      <c r="F381" s="199" t="s">
        <v>544</v>
      </c>
      <c r="G381" s="196"/>
      <c r="H381" s="200">
        <v>60</v>
      </c>
      <c r="I381" s="201"/>
      <c r="J381" s="196"/>
      <c r="K381" s="196"/>
      <c r="L381" s="202"/>
      <c r="M381" s="203"/>
      <c r="N381" s="204"/>
      <c r="O381" s="204"/>
      <c r="P381" s="204"/>
      <c r="Q381" s="204"/>
      <c r="R381" s="204"/>
      <c r="S381" s="204"/>
      <c r="T381" s="205"/>
      <c r="AT381" s="206" t="s">
        <v>163</v>
      </c>
      <c r="AU381" s="206" t="s">
        <v>81</v>
      </c>
      <c r="AV381" s="13" t="s">
        <v>81</v>
      </c>
      <c r="AW381" s="13" t="s">
        <v>33</v>
      </c>
      <c r="AX381" s="13" t="s">
        <v>71</v>
      </c>
      <c r="AY381" s="206" t="s">
        <v>153</v>
      </c>
    </row>
    <row r="382" spans="1:65" s="14" customFormat="1" ht="10.199999999999999">
      <c r="B382" s="207"/>
      <c r="C382" s="208"/>
      <c r="D382" s="197" t="s">
        <v>163</v>
      </c>
      <c r="E382" s="209" t="s">
        <v>19</v>
      </c>
      <c r="F382" s="210" t="s">
        <v>168</v>
      </c>
      <c r="G382" s="208"/>
      <c r="H382" s="211">
        <v>63.24</v>
      </c>
      <c r="I382" s="212"/>
      <c r="J382" s="208"/>
      <c r="K382" s="208"/>
      <c r="L382" s="213"/>
      <c r="M382" s="214"/>
      <c r="N382" s="215"/>
      <c r="O382" s="215"/>
      <c r="P382" s="215"/>
      <c r="Q382" s="215"/>
      <c r="R382" s="215"/>
      <c r="S382" s="215"/>
      <c r="T382" s="216"/>
      <c r="AT382" s="217" t="s">
        <v>163</v>
      </c>
      <c r="AU382" s="217" t="s">
        <v>81</v>
      </c>
      <c r="AV382" s="14" t="s">
        <v>159</v>
      </c>
      <c r="AW382" s="14" t="s">
        <v>33</v>
      </c>
      <c r="AX382" s="14" t="s">
        <v>79</v>
      </c>
      <c r="AY382" s="217" t="s">
        <v>153</v>
      </c>
    </row>
    <row r="383" spans="1:65" s="2" customFormat="1" ht="24.15" customHeight="1">
      <c r="A383" s="36"/>
      <c r="B383" s="37"/>
      <c r="C383" s="176" t="s">
        <v>545</v>
      </c>
      <c r="D383" s="176" t="s">
        <v>155</v>
      </c>
      <c r="E383" s="177" t="s">
        <v>546</v>
      </c>
      <c r="F383" s="178" t="s">
        <v>547</v>
      </c>
      <c r="G383" s="179" t="s">
        <v>204</v>
      </c>
      <c r="H383" s="180">
        <v>2.7</v>
      </c>
      <c r="I383" s="181"/>
      <c r="J383" s="182">
        <f>ROUND(I383*H383,2)</f>
        <v>0</v>
      </c>
      <c r="K383" s="183"/>
      <c r="L383" s="41"/>
      <c r="M383" s="184" t="s">
        <v>19</v>
      </c>
      <c r="N383" s="185" t="s">
        <v>42</v>
      </c>
      <c r="O383" s="66"/>
      <c r="P383" s="186">
        <f>O383*H383</f>
        <v>0</v>
      </c>
      <c r="Q383" s="186">
        <v>2.7E-2</v>
      </c>
      <c r="R383" s="186">
        <f>Q383*H383</f>
        <v>7.2900000000000006E-2</v>
      </c>
      <c r="S383" s="186">
        <v>0</v>
      </c>
      <c r="T383" s="187">
        <f>S383*H383</f>
        <v>0</v>
      </c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R383" s="188" t="s">
        <v>159</v>
      </c>
      <c r="AT383" s="188" t="s">
        <v>155</v>
      </c>
      <c r="AU383" s="188" t="s">
        <v>81</v>
      </c>
      <c r="AY383" s="19" t="s">
        <v>153</v>
      </c>
      <c r="BE383" s="189">
        <f>IF(N383="základní",J383,0)</f>
        <v>0</v>
      </c>
      <c r="BF383" s="189">
        <f>IF(N383="snížená",J383,0)</f>
        <v>0</v>
      </c>
      <c r="BG383" s="189">
        <f>IF(N383="zákl. přenesená",J383,0)</f>
        <v>0</v>
      </c>
      <c r="BH383" s="189">
        <f>IF(N383="sníž. přenesená",J383,0)</f>
        <v>0</v>
      </c>
      <c r="BI383" s="189">
        <f>IF(N383="nulová",J383,0)</f>
        <v>0</v>
      </c>
      <c r="BJ383" s="19" t="s">
        <v>79</v>
      </c>
      <c r="BK383" s="189">
        <f>ROUND(I383*H383,2)</f>
        <v>0</v>
      </c>
      <c r="BL383" s="19" t="s">
        <v>159</v>
      </c>
      <c r="BM383" s="188" t="s">
        <v>548</v>
      </c>
    </row>
    <row r="384" spans="1:65" s="13" customFormat="1" ht="10.199999999999999">
      <c r="B384" s="195"/>
      <c r="C384" s="196"/>
      <c r="D384" s="197" t="s">
        <v>163</v>
      </c>
      <c r="E384" s="198" t="s">
        <v>19</v>
      </c>
      <c r="F384" s="199" t="s">
        <v>549</v>
      </c>
      <c r="G384" s="196"/>
      <c r="H384" s="200">
        <v>2.7</v>
      </c>
      <c r="I384" s="201"/>
      <c r="J384" s="196"/>
      <c r="K384" s="196"/>
      <c r="L384" s="202"/>
      <c r="M384" s="203"/>
      <c r="N384" s="204"/>
      <c r="O384" s="204"/>
      <c r="P384" s="204"/>
      <c r="Q384" s="204"/>
      <c r="R384" s="204"/>
      <c r="S384" s="204"/>
      <c r="T384" s="205"/>
      <c r="AT384" s="206" t="s">
        <v>163</v>
      </c>
      <c r="AU384" s="206" t="s">
        <v>81</v>
      </c>
      <c r="AV384" s="13" t="s">
        <v>81</v>
      </c>
      <c r="AW384" s="13" t="s">
        <v>33</v>
      </c>
      <c r="AX384" s="13" t="s">
        <v>79</v>
      </c>
      <c r="AY384" s="206" t="s">
        <v>153</v>
      </c>
    </row>
    <row r="385" spans="1:65" s="2" customFormat="1" ht="24.15" customHeight="1">
      <c r="A385" s="36"/>
      <c r="B385" s="37"/>
      <c r="C385" s="176" t="s">
        <v>550</v>
      </c>
      <c r="D385" s="176" t="s">
        <v>155</v>
      </c>
      <c r="E385" s="177" t="s">
        <v>551</v>
      </c>
      <c r="F385" s="178" t="s">
        <v>552</v>
      </c>
      <c r="G385" s="179" t="s">
        <v>204</v>
      </c>
      <c r="H385" s="180">
        <v>219.93600000000001</v>
      </c>
      <c r="I385" s="181"/>
      <c r="J385" s="182">
        <f>ROUND(I385*H385,2)</f>
        <v>0</v>
      </c>
      <c r="K385" s="183"/>
      <c r="L385" s="41"/>
      <c r="M385" s="184" t="s">
        <v>19</v>
      </c>
      <c r="N385" s="185" t="s">
        <v>42</v>
      </c>
      <c r="O385" s="66"/>
      <c r="P385" s="186">
        <f>O385*H385</f>
        <v>0</v>
      </c>
      <c r="Q385" s="186">
        <v>1.47E-2</v>
      </c>
      <c r="R385" s="186">
        <f>Q385*H385</f>
        <v>3.2330592</v>
      </c>
      <c r="S385" s="186">
        <v>0</v>
      </c>
      <c r="T385" s="187">
        <f>S385*H385</f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188" t="s">
        <v>159</v>
      </c>
      <c r="AT385" s="188" t="s">
        <v>155</v>
      </c>
      <c r="AU385" s="188" t="s">
        <v>81</v>
      </c>
      <c r="AY385" s="19" t="s">
        <v>153</v>
      </c>
      <c r="BE385" s="189">
        <f>IF(N385="základní",J385,0)</f>
        <v>0</v>
      </c>
      <c r="BF385" s="189">
        <f>IF(N385="snížená",J385,0)</f>
        <v>0</v>
      </c>
      <c r="BG385" s="189">
        <f>IF(N385="zákl. přenesená",J385,0)</f>
        <v>0</v>
      </c>
      <c r="BH385" s="189">
        <f>IF(N385="sníž. přenesená",J385,0)</f>
        <v>0</v>
      </c>
      <c r="BI385" s="189">
        <f>IF(N385="nulová",J385,0)</f>
        <v>0</v>
      </c>
      <c r="BJ385" s="19" t="s">
        <v>79</v>
      </c>
      <c r="BK385" s="189">
        <f>ROUND(I385*H385,2)</f>
        <v>0</v>
      </c>
      <c r="BL385" s="19" t="s">
        <v>159</v>
      </c>
      <c r="BM385" s="188" t="s">
        <v>553</v>
      </c>
    </row>
    <row r="386" spans="1:65" s="13" customFormat="1" ht="10.199999999999999">
      <c r="B386" s="195"/>
      <c r="C386" s="196"/>
      <c r="D386" s="197" t="s">
        <v>163</v>
      </c>
      <c r="E386" s="198" t="s">
        <v>19</v>
      </c>
      <c r="F386" s="199" t="s">
        <v>554</v>
      </c>
      <c r="G386" s="196"/>
      <c r="H386" s="200">
        <v>11.305</v>
      </c>
      <c r="I386" s="201"/>
      <c r="J386" s="196"/>
      <c r="K386" s="196"/>
      <c r="L386" s="202"/>
      <c r="M386" s="203"/>
      <c r="N386" s="204"/>
      <c r="O386" s="204"/>
      <c r="P386" s="204"/>
      <c r="Q386" s="204"/>
      <c r="R386" s="204"/>
      <c r="S386" s="204"/>
      <c r="T386" s="205"/>
      <c r="AT386" s="206" t="s">
        <v>163</v>
      </c>
      <c r="AU386" s="206" t="s">
        <v>81</v>
      </c>
      <c r="AV386" s="13" t="s">
        <v>81</v>
      </c>
      <c r="AW386" s="13" t="s">
        <v>33</v>
      </c>
      <c r="AX386" s="13" t="s">
        <v>71</v>
      </c>
      <c r="AY386" s="206" t="s">
        <v>153</v>
      </c>
    </row>
    <row r="387" spans="1:65" s="13" customFormat="1" ht="10.199999999999999">
      <c r="B387" s="195"/>
      <c r="C387" s="196"/>
      <c r="D387" s="197" t="s">
        <v>163</v>
      </c>
      <c r="E387" s="198" t="s">
        <v>19</v>
      </c>
      <c r="F387" s="199" t="s">
        <v>283</v>
      </c>
      <c r="G387" s="196"/>
      <c r="H387" s="200">
        <v>-1.6160000000000001</v>
      </c>
      <c r="I387" s="201"/>
      <c r="J387" s="196"/>
      <c r="K387" s="196"/>
      <c r="L387" s="202"/>
      <c r="M387" s="203"/>
      <c r="N387" s="204"/>
      <c r="O387" s="204"/>
      <c r="P387" s="204"/>
      <c r="Q387" s="204"/>
      <c r="R387" s="204"/>
      <c r="S387" s="204"/>
      <c r="T387" s="205"/>
      <c r="AT387" s="206" t="s">
        <v>163</v>
      </c>
      <c r="AU387" s="206" t="s">
        <v>81</v>
      </c>
      <c r="AV387" s="13" t="s">
        <v>81</v>
      </c>
      <c r="AW387" s="13" t="s">
        <v>33</v>
      </c>
      <c r="AX387" s="13" t="s">
        <v>71</v>
      </c>
      <c r="AY387" s="206" t="s">
        <v>153</v>
      </c>
    </row>
    <row r="388" spans="1:65" s="13" customFormat="1" ht="10.199999999999999">
      <c r="B388" s="195"/>
      <c r="C388" s="196"/>
      <c r="D388" s="197" t="s">
        <v>163</v>
      </c>
      <c r="E388" s="198" t="s">
        <v>19</v>
      </c>
      <c r="F388" s="199" t="s">
        <v>284</v>
      </c>
      <c r="G388" s="196"/>
      <c r="H388" s="200">
        <v>17.68</v>
      </c>
      <c r="I388" s="201"/>
      <c r="J388" s="196"/>
      <c r="K388" s="196"/>
      <c r="L388" s="202"/>
      <c r="M388" s="203"/>
      <c r="N388" s="204"/>
      <c r="O388" s="204"/>
      <c r="P388" s="204"/>
      <c r="Q388" s="204"/>
      <c r="R388" s="204"/>
      <c r="S388" s="204"/>
      <c r="T388" s="205"/>
      <c r="AT388" s="206" t="s">
        <v>163</v>
      </c>
      <c r="AU388" s="206" t="s">
        <v>81</v>
      </c>
      <c r="AV388" s="13" t="s">
        <v>81</v>
      </c>
      <c r="AW388" s="13" t="s">
        <v>33</v>
      </c>
      <c r="AX388" s="13" t="s">
        <v>71</v>
      </c>
      <c r="AY388" s="206" t="s">
        <v>153</v>
      </c>
    </row>
    <row r="389" spans="1:65" s="13" customFormat="1" ht="10.199999999999999">
      <c r="B389" s="195"/>
      <c r="C389" s="196"/>
      <c r="D389" s="197" t="s">
        <v>163</v>
      </c>
      <c r="E389" s="198" t="s">
        <v>19</v>
      </c>
      <c r="F389" s="199" t="s">
        <v>285</v>
      </c>
      <c r="G389" s="196"/>
      <c r="H389" s="200">
        <v>-1.4139999999999999</v>
      </c>
      <c r="I389" s="201"/>
      <c r="J389" s="196"/>
      <c r="K389" s="196"/>
      <c r="L389" s="202"/>
      <c r="M389" s="203"/>
      <c r="N389" s="204"/>
      <c r="O389" s="204"/>
      <c r="P389" s="204"/>
      <c r="Q389" s="204"/>
      <c r="R389" s="204"/>
      <c r="S389" s="204"/>
      <c r="T389" s="205"/>
      <c r="AT389" s="206" t="s">
        <v>163</v>
      </c>
      <c r="AU389" s="206" t="s">
        <v>81</v>
      </c>
      <c r="AV389" s="13" t="s">
        <v>81</v>
      </c>
      <c r="AW389" s="13" t="s">
        <v>33</v>
      </c>
      <c r="AX389" s="13" t="s">
        <v>71</v>
      </c>
      <c r="AY389" s="206" t="s">
        <v>153</v>
      </c>
    </row>
    <row r="390" spans="1:65" s="13" customFormat="1" ht="10.199999999999999">
      <c r="B390" s="195"/>
      <c r="C390" s="196"/>
      <c r="D390" s="197" t="s">
        <v>163</v>
      </c>
      <c r="E390" s="198" t="s">
        <v>19</v>
      </c>
      <c r="F390" s="199" t="s">
        <v>286</v>
      </c>
      <c r="G390" s="196"/>
      <c r="H390" s="200">
        <v>8.5500000000000007</v>
      </c>
      <c r="I390" s="201"/>
      <c r="J390" s="196"/>
      <c r="K390" s="196"/>
      <c r="L390" s="202"/>
      <c r="M390" s="203"/>
      <c r="N390" s="204"/>
      <c r="O390" s="204"/>
      <c r="P390" s="204"/>
      <c r="Q390" s="204"/>
      <c r="R390" s="204"/>
      <c r="S390" s="204"/>
      <c r="T390" s="205"/>
      <c r="AT390" s="206" t="s">
        <v>163</v>
      </c>
      <c r="AU390" s="206" t="s">
        <v>81</v>
      </c>
      <c r="AV390" s="13" t="s">
        <v>81</v>
      </c>
      <c r="AW390" s="13" t="s">
        <v>33</v>
      </c>
      <c r="AX390" s="13" t="s">
        <v>71</v>
      </c>
      <c r="AY390" s="206" t="s">
        <v>153</v>
      </c>
    </row>
    <row r="391" spans="1:65" s="13" customFormat="1" ht="10.199999999999999">
      <c r="B391" s="195"/>
      <c r="C391" s="196"/>
      <c r="D391" s="197" t="s">
        <v>163</v>
      </c>
      <c r="E391" s="198" t="s">
        <v>19</v>
      </c>
      <c r="F391" s="199" t="s">
        <v>285</v>
      </c>
      <c r="G391" s="196"/>
      <c r="H391" s="200">
        <v>-1.4139999999999999</v>
      </c>
      <c r="I391" s="201"/>
      <c r="J391" s="196"/>
      <c r="K391" s="196"/>
      <c r="L391" s="202"/>
      <c r="M391" s="203"/>
      <c r="N391" s="204"/>
      <c r="O391" s="204"/>
      <c r="P391" s="204"/>
      <c r="Q391" s="204"/>
      <c r="R391" s="204"/>
      <c r="S391" s="204"/>
      <c r="T391" s="205"/>
      <c r="AT391" s="206" t="s">
        <v>163</v>
      </c>
      <c r="AU391" s="206" t="s">
        <v>81</v>
      </c>
      <c r="AV391" s="13" t="s">
        <v>81</v>
      </c>
      <c r="AW391" s="13" t="s">
        <v>33</v>
      </c>
      <c r="AX391" s="13" t="s">
        <v>71</v>
      </c>
      <c r="AY391" s="206" t="s">
        <v>153</v>
      </c>
    </row>
    <row r="392" spans="1:65" s="13" customFormat="1" ht="10.199999999999999">
      <c r="B392" s="195"/>
      <c r="C392" s="196"/>
      <c r="D392" s="197" t="s">
        <v>163</v>
      </c>
      <c r="E392" s="198" t="s">
        <v>19</v>
      </c>
      <c r="F392" s="199" t="s">
        <v>287</v>
      </c>
      <c r="G392" s="196"/>
      <c r="H392" s="200">
        <v>8.84</v>
      </c>
      <c r="I392" s="201"/>
      <c r="J392" s="196"/>
      <c r="K392" s="196"/>
      <c r="L392" s="202"/>
      <c r="M392" s="203"/>
      <c r="N392" s="204"/>
      <c r="O392" s="204"/>
      <c r="P392" s="204"/>
      <c r="Q392" s="204"/>
      <c r="R392" s="204"/>
      <c r="S392" s="204"/>
      <c r="T392" s="205"/>
      <c r="AT392" s="206" t="s">
        <v>163</v>
      </c>
      <c r="AU392" s="206" t="s">
        <v>81</v>
      </c>
      <c r="AV392" s="13" t="s">
        <v>81</v>
      </c>
      <c r="AW392" s="13" t="s">
        <v>33</v>
      </c>
      <c r="AX392" s="13" t="s">
        <v>71</v>
      </c>
      <c r="AY392" s="206" t="s">
        <v>153</v>
      </c>
    </row>
    <row r="393" spans="1:65" s="13" customFormat="1" ht="10.199999999999999">
      <c r="B393" s="195"/>
      <c r="C393" s="196"/>
      <c r="D393" s="197" t="s">
        <v>163</v>
      </c>
      <c r="E393" s="198" t="s">
        <v>19</v>
      </c>
      <c r="F393" s="199" t="s">
        <v>288</v>
      </c>
      <c r="G393" s="196"/>
      <c r="H393" s="200">
        <v>-1.54</v>
      </c>
      <c r="I393" s="201"/>
      <c r="J393" s="196"/>
      <c r="K393" s="196"/>
      <c r="L393" s="202"/>
      <c r="M393" s="203"/>
      <c r="N393" s="204"/>
      <c r="O393" s="204"/>
      <c r="P393" s="204"/>
      <c r="Q393" s="204"/>
      <c r="R393" s="204"/>
      <c r="S393" s="204"/>
      <c r="T393" s="205"/>
      <c r="AT393" s="206" t="s">
        <v>163</v>
      </c>
      <c r="AU393" s="206" t="s">
        <v>81</v>
      </c>
      <c r="AV393" s="13" t="s">
        <v>81</v>
      </c>
      <c r="AW393" s="13" t="s">
        <v>33</v>
      </c>
      <c r="AX393" s="13" t="s">
        <v>71</v>
      </c>
      <c r="AY393" s="206" t="s">
        <v>153</v>
      </c>
    </row>
    <row r="394" spans="1:65" s="13" customFormat="1" ht="10.199999999999999">
      <c r="B394" s="195"/>
      <c r="C394" s="196"/>
      <c r="D394" s="197" t="s">
        <v>163</v>
      </c>
      <c r="E394" s="198" t="s">
        <v>19</v>
      </c>
      <c r="F394" s="199" t="s">
        <v>289</v>
      </c>
      <c r="G394" s="196"/>
      <c r="H394" s="200">
        <v>3.1349999999999998</v>
      </c>
      <c r="I394" s="201"/>
      <c r="J394" s="196"/>
      <c r="K394" s="196"/>
      <c r="L394" s="202"/>
      <c r="M394" s="203"/>
      <c r="N394" s="204"/>
      <c r="O394" s="204"/>
      <c r="P394" s="204"/>
      <c r="Q394" s="204"/>
      <c r="R394" s="204"/>
      <c r="S394" s="204"/>
      <c r="T394" s="205"/>
      <c r="AT394" s="206" t="s">
        <v>163</v>
      </c>
      <c r="AU394" s="206" t="s">
        <v>81</v>
      </c>
      <c r="AV394" s="13" t="s">
        <v>81</v>
      </c>
      <c r="AW394" s="13" t="s">
        <v>33</v>
      </c>
      <c r="AX394" s="13" t="s">
        <v>71</v>
      </c>
      <c r="AY394" s="206" t="s">
        <v>153</v>
      </c>
    </row>
    <row r="395" spans="1:65" s="13" customFormat="1" ht="10.199999999999999">
      <c r="B395" s="195"/>
      <c r="C395" s="196"/>
      <c r="D395" s="197" t="s">
        <v>163</v>
      </c>
      <c r="E395" s="198" t="s">
        <v>19</v>
      </c>
      <c r="F395" s="199" t="s">
        <v>283</v>
      </c>
      <c r="G395" s="196"/>
      <c r="H395" s="200">
        <v>-1.6160000000000001</v>
      </c>
      <c r="I395" s="201"/>
      <c r="J395" s="196"/>
      <c r="K395" s="196"/>
      <c r="L395" s="202"/>
      <c r="M395" s="203"/>
      <c r="N395" s="204"/>
      <c r="O395" s="204"/>
      <c r="P395" s="204"/>
      <c r="Q395" s="204"/>
      <c r="R395" s="204"/>
      <c r="S395" s="204"/>
      <c r="T395" s="205"/>
      <c r="AT395" s="206" t="s">
        <v>163</v>
      </c>
      <c r="AU395" s="206" t="s">
        <v>81</v>
      </c>
      <c r="AV395" s="13" t="s">
        <v>81</v>
      </c>
      <c r="AW395" s="13" t="s">
        <v>33</v>
      </c>
      <c r="AX395" s="13" t="s">
        <v>71</v>
      </c>
      <c r="AY395" s="206" t="s">
        <v>153</v>
      </c>
    </row>
    <row r="396" spans="1:65" s="13" customFormat="1" ht="10.199999999999999">
      <c r="B396" s="195"/>
      <c r="C396" s="196"/>
      <c r="D396" s="197" t="s">
        <v>163</v>
      </c>
      <c r="E396" s="198" t="s">
        <v>19</v>
      </c>
      <c r="F396" s="199" t="s">
        <v>290</v>
      </c>
      <c r="G396" s="196"/>
      <c r="H396" s="200">
        <v>3.5019999999999998</v>
      </c>
      <c r="I396" s="201"/>
      <c r="J396" s="196"/>
      <c r="K396" s="196"/>
      <c r="L396" s="202"/>
      <c r="M396" s="203"/>
      <c r="N396" s="204"/>
      <c r="O396" s="204"/>
      <c r="P396" s="204"/>
      <c r="Q396" s="204"/>
      <c r="R396" s="204"/>
      <c r="S396" s="204"/>
      <c r="T396" s="205"/>
      <c r="AT396" s="206" t="s">
        <v>163</v>
      </c>
      <c r="AU396" s="206" t="s">
        <v>81</v>
      </c>
      <c r="AV396" s="13" t="s">
        <v>81</v>
      </c>
      <c r="AW396" s="13" t="s">
        <v>33</v>
      </c>
      <c r="AX396" s="13" t="s">
        <v>71</v>
      </c>
      <c r="AY396" s="206" t="s">
        <v>153</v>
      </c>
    </row>
    <row r="397" spans="1:65" s="13" customFormat="1" ht="10.199999999999999">
      <c r="B397" s="195"/>
      <c r="C397" s="196"/>
      <c r="D397" s="197" t="s">
        <v>163</v>
      </c>
      <c r="E397" s="198" t="s">
        <v>19</v>
      </c>
      <c r="F397" s="199" t="s">
        <v>283</v>
      </c>
      <c r="G397" s="196"/>
      <c r="H397" s="200">
        <v>-1.6160000000000001</v>
      </c>
      <c r="I397" s="201"/>
      <c r="J397" s="196"/>
      <c r="K397" s="196"/>
      <c r="L397" s="202"/>
      <c r="M397" s="203"/>
      <c r="N397" s="204"/>
      <c r="O397" s="204"/>
      <c r="P397" s="204"/>
      <c r="Q397" s="204"/>
      <c r="R397" s="204"/>
      <c r="S397" s="204"/>
      <c r="T397" s="205"/>
      <c r="AT397" s="206" t="s">
        <v>163</v>
      </c>
      <c r="AU397" s="206" t="s">
        <v>81</v>
      </c>
      <c r="AV397" s="13" t="s">
        <v>81</v>
      </c>
      <c r="AW397" s="13" t="s">
        <v>33</v>
      </c>
      <c r="AX397" s="13" t="s">
        <v>71</v>
      </c>
      <c r="AY397" s="206" t="s">
        <v>153</v>
      </c>
    </row>
    <row r="398" spans="1:65" s="15" customFormat="1" ht="10.199999999999999">
      <c r="B398" s="218"/>
      <c r="C398" s="219"/>
      <c r="D398" s="197" t="s">
        <v>163</v>
      </c>
      <c r="E398" s="220" t="s">
        <v>19</v>
      </c>
      <c r="F398" s="221" t="s">
        <v>221</v>
      </c>
      <c r="G398" s="219"/>
      <c r="H398" s="222">
        <v>43.795999999999999</v>
      </c>
      <c r="I398" s="223"/>
      <c r="J398" s="219"/>
      <c r="K398" s="219"/>
      <c r="L398" s="224"/>
      <c r="M398" s="225"/>
      <c r="N398" s="226"/>
      <c r="O398" s="226"/>
      <c r="P398" s="226"/>
      <c r="Q398" s="226"/>
      <c r="R398" s="226"/>
      <c r="S398" s="226"/>
      <c r="T398" s="227"/>
      <c r="AT398" s="228" t="s">
        <v>163</v>
      </c>
      <c r="AU398" s="228" t="s">
        <v>81</v>
      </c>
      <c r="AV398" s="15" t="s">
        <v>173</v>
      </c>
      <c r="AW398" s="15" t="s">
        <v>33</v>
      </c>
      <c r="AX398" s="15" t="s">
        <v>71</v>
      </c>
      <c r="AY398" s="228" t="s">
        <v>153</v>
      </c>
    </row>
    <row r="399" spans="1:65" s="13" customFormat="1" ht="10.199999999999999">
      <c r="B399" s="195"/>
      <c r="C399" s="196"/>
      <c r="D399" s="197" t="s">
        <v>163</v>
      </c>
      <c r="E399" s="198" t="s">
        <v>19</v>
      </c>
      <c r="F399" s="199" t="s">
        <v>291</v>
      </c>
      <c r="G399" s="196"/>
      <c r="H399" s="200">
        <v>5.4450000000000003</v>
      </c>
      <c r="I399" s="201"/>
      <c r="J399" s="196"/>
      <c r="K399" s="196"/>
      <c r="L399" s="202"/>
      <c r="M399" s="203"/>
      <c r="N399" s="204"/>
      <c r="O399" s="204"/>
      <c r="P399" s="204"/>
      <c r="Q399" s="204"/>
      <c r="R399" s="204"/>
      <c r="S399" s="204"/>
      <c r="T399" s="205"/>
      <c r="AT399" s="206" t="s">
        <v>163</v>
      </c>
      <c r="AU399" s="206" t="s">
        <v>81</v>
      </c>
      <c r="AV399" s="13" t="s">
        <v>81</v>
      </c>
      <c r="AW399" s="13" t="s">
        <v>33</v>
      </c>
      <c r="AX399" s="13" t="s">
        <v>71</v>
      </c>
      <c r="AY399" s="206" t="s">
        <v>153</v>
      </c>
    </row>
    <row r="400" spans="1:65" s="13" customFormat="1" ht="10.199999999999999">
      <c r="B400" s="195"/>
      <c r="C400" s="196"/>
      <c r="D400" s="197" t="s">
        <v>163</v>
      </c>
      <c r="E400" s="198" t="s">
        <v>19</v>
      </c>
      <c r="F400" s="199" t="s">
        <v>283</v>
      </c>
      <c r="G400" s="196"/>
      <c r="H400" s="200">
        <v>-1.6160000000000001</v>
      </c>
      <c r="I400" s="201"/>
      <c r="J400" s="196"/>
      <c r="K400" s="196"/>
      <c r="L400" s="202"/>
      <c r="M400" s="203"/>
      <c r="N400" s="204"/>
      <c r="O400" s="204"/>
      <c r="P400" s="204"/>
      <c r="Q400" s="204"/>
      <c r="R400" s="204"/>
      <c r="S400" s="204"/>
      <c r="T400" s="205"/>
      <c r="AT400" s="206" t="s">
        <v>163</v>
      </c>
      <c r="AU400" s="206" t="s">
        <v>81</v>
      </c>
      <c r="AV400" s="13" t="s">
        <v>81</v>
      </c>
      <c r="AW400" s="13" t="s">
        <v>33</v>
      </c>
      <c r="AX400" s="13" t="s">
        <v>71</v>
      </c>
      <c r="AY400" s="206" t="s">
        <v>153</v>
      </c>
    </row>
    <row r="401" spans="2:51" s="13" customFormat="1" ht="10.199999999999999">
      <c r="B401" s="195"/>
      <c r="C401" s="196"/>
      <c r="D401" s="197" t="s">
        <v>163</v>
      </c>
      <c r="E401" s="198" t="s">
        <v>19</v>
      </c>
      <c r="F401" s="199" t="s">
        <v>292</v>
      </c>
      <c r="G401" s="196"/>
      <c r="H401" s="200">
        <v>3.52</v>
      </c>
      <c r="I401" s="201"/>
      <c r="J401" s="196"/>
      <c r="K401" s="196"/>
      <c r="L401" s="202"/>
      <c r="M401" s="203"/>
      <c r="N401" s="204"/>
      <c r="O401" s="204"/>
      <c r="P401" s="204"/>
      <c r="Q401" s="204"/>
      <c r="R401" s="204"/>
      <c r="S401" s="204"/>
      <c r="T401" s="205"/>
      <c r="AT401" s="206" t="s">
        <v>163</v>
      </c>
      <c r="AU401" s="206" t="s">
        <v>81</v>
      </c>
      <c r="AV401" s="13" t="s">
        <v>81</v>
      </c>
      <c r="AW401" s="13" t="s">
        <v>33</v>
      </c>
      <c r="AX401" s="13" t="s">
        <v>71</v>
      </c>
      <c r="AY401" s="206" t="s">
        <v>153</v>
      </c>
    </row>
    <row r="402" spans="2:51" s="13" customFormat="1" ht="10.199999999999999">
      <c r="B402" s="195"/>
      <c r="C402" s="196"/>
      <c r="D402" s="197" t="s">
        <v>163</v>
      </c>
      <c r="E402" s="198" t="s">
        <v>19</v>
      </c>
      <c r="F402" s="199" t="s">
        <v>293</v>
      </c>
      <c r="G402" s="196"/>
      <c r="H402" s="200">
        <v>9.15</v>
      </c>
      <c r="I402" s="201"/>
      <c r="J402" s="196"/>
      <c r="K402" s="196"/>
      <c r="L402" s="202"/>
      <c r="M402" s="203"/>
      <c r="N402" s="204"/>
      <c r="O402" s="204"/>
      <c r="P402" s="204"/>
      <c r="Q402" s="204"/>
      <c r="R402" s="204"/>
      <c r="S402" s="204"/>
      <c r="T402" s="205"/>
      <c r="AT402" s="206" t="s">
        <v>163</v>
      </c>
      <c r="AU402" s="206" t="s">
        <v>81</v>
      </c>
      <c r="AV402" s="13" t="s">
        <v>81</v>
      </c>
      <c r="AW402" s="13" t="s">
        <v>33</v>
      </c>
      <c r="AX402" s="13" t="s">
        <v>71</v>
      </c>
      <c r="AY402" s="206" t="s">
        <v>153</v>
      </c>
    </row>
    <row r="403" spans="2:51" s="13" customFormat="1" ht="10.199999999999999">
      <c r="B403" s="195"/>
      <c r="C403" s="196"/>
      <c r="D403" s="197" t="s">
        <v>163</v>
      </c>
      <c r="E403" s="198" t="s">
        <v>19</v>
      </c>
      <c r="F403" s="199" t="s">
        <v>294</v>
      </c>
      <c r="G403" s="196"/>
      <c r="H403" s="200">
        <v>8.0549999999999997</v>
      </c>
      <c r="I403" s="201"/>
      <c r="J403" s="196"/>
      <c r="K403" s="196"/>
      <c r="L403" s="202"/>
      <c r="M403" s="203"/>
      <c r="N403" s="204"/>
      <c r="O403" s="204"/>
      <c r="P403" s="204"/>
      <c r="Q403" s="204"/>
      <c r="R403" s="204"/>
      <c r="S403" s="204"/>
      <c r="T403" s="205"/>
      <c r="AT403" s="206" t="s">
        <v>163</v>
      </c>
      <c r="AU403" s="206" t="s">
        <v>81</v>
      </c>
      <c r="AV403" s="13" t="s">
        <v>81</v>
      </c>
      <c r="AW403" s="13" t="s">
        <v>33</v>
      </c>
      <c r="AX403" s="13" t="s">
        <v>71</v>
      </c>
      <c r="AY403" s="206" t="s">
        <v>153</v>
      </c>
    </row>
    <row r="404" spans="2:51" s="13" customFormat="1" ht="10.199999999999999">
      <c r="B404" s="195"/>
      <c r="C404" s="196"/>
      <c r="D404" s="197" t="s">
        <v>163</v>
      </c>
      <c r="E404" s="198" t="s">
        <v>19</v>
      </c>
      <c r="F404" s="199" t="s">
        <v>285</v>
      </c>
      <c r="G404" s="196"/>
      <c r="H404" s="200">
        <v>-1.4139999999999999</v>
      </c>
      <c r="I404" s="201"/>
      <c r="J404" s="196"/>
      <c r="K404" s="196"/>
      <c r="L404" s="202"/>
      <c r="M404" s="203"/>
      <c r="N404" s="204"/>
      <c r="O404" s="204"/>
      <c r="P404" s="204"/>
      <c r="Q404" s="204"/>
      <c r="R404" s="204"/>
      <c r="S404" s="204"/>
      <c r="T404" s="205"/>
      <c r="AT404" s="206" t="s">
        <v>163</v>
      </c>
      <c r="AU404" s="206" t="s">
        <v>81</v>
      </c>
      <c r="AV404" s="13" t="s">
        <v>81</v>
      </c>
      <c r="AW404" s="13" t="s">
        <v>33</v>
      </c>
      <c r="AX404" s="13" t="s">
        <v>71</v>
      </c>
      <c r="AY404" s="206" t="s">
        <v>153</v>
      </c>
    </row>
    <row r="405" spans="2:51" s="15" customFormat="1" ht="10.199999999999999">
      <c r="B405" s="218"/>
      <c r="C405" s="219"/>
      <c r="D405" s="197" t="s">
        <v>163</v>
      </c>
      <c r="E405" s="220" t="s">
        <v>19</v>
      </c>
      <c r="F405" s="221" t="s">
        <v>221</v>
      </c>
      <c r="G405" s="219"/>
      <c r="H405" s="222">
        <v>23.14</v>
      </c>
      <c r="I405" s="223"/>
      <c r="J405" s="219"/>
      <c r="K405" s="219"/>
      <c r="L405" s="224"/>
      <c r="M405" s="225"/>
      <c r="N405" s="226"/>
      <c r="O405" s="226"/>
      <c r="P405" s="226"/>
      <c r="Q405" s="226"/>
      <c r="R405" s="226"/>
      <c r="S405" s="226"/>
      <c r="T405" s="227"/>
      <c r="AT405" s="228" t="s">
        <v>163</v>
      </c>
      <c r="AU405" s="228" t="s">
        <v>81</v>
      </c>
      <c r="AV405" s="15" t="s">
        <v>173</v>
      </c>
      <c r="AW405" s="15" t="s">
        <v>33</v>
      </c>
      <c r="AX405" s="15" t="s">
        <v>71</v>
      </c>
      <c r="AY405" s="228" t="s">
        <v>153</v>
      </c>
    </row>
    <row r="406" spans="2:51" s="13" customFormat="1" ht="10.199999999999999">
      <c r="B406" s="195"/>
      <c r="C406" s="196"/>
      <c r="D406" s="197" t="s">
        <v>163</v>
      </c>
      <c r="E406" s="198" t="s">
        <v>19</v>
      </c>
      <c r="F406" s="199" t="s">
        <v>555</v>
      </c>
      <c r="G406" s="196"/>
      <c r="H406" s="200">
        <v>11.58</v>
      </c>
      <c r="I406" s="201"/>
      <c r="J406" s="196"/>
      <c r="K406" s="196"/>
      <c r="L406" s="202"/>
      <c r="M406" s="203"/>
      <c r="N406" s="204"/>
      <c r="O406" s="204"/>
      <c r="P406" s="204"/>
      <c r="Q406" s="204"/>
      <c r="R406" s="204"/>
      <c r="S406" s="204"/>
      <c r="T406" s="205"/>
      <c r="AT406" s="206" t="s">
        <v>163</v>
      </c>
      <c r="AU406" s="206" t="s">
        <v>81</v>
      </c>
      <c r="AV406" s="13" t="s">
        <v>81</v>
      </c>
      <c r="AW406" s="13" t="s">
        <v>33</v>
      </c>
      <c r="AX406" s="13" t="s">
        <v>71</v>
      </c>
      <c r="AY406" s="206" t="s">
        <v>153</v>
      </c>
    </row>
    <row r="407" spans="2:51" s="13" customFormat="1" ht="10.199999999999999">
      <c r="B407" s="195"/>
      <c r="C407" s="196"/>
      <c r="D407" s="197" t="s">
        <v>163</v>
      </c>
      <c r="E407" s="198" t="s">
        <v>19</v>
      </c>
      <c r="F407" s="199" t="s">
        <v>556</v>
      </c>
      <c r="G407" s="196"/>
      <c r="H407" s="200">
        <v>4.62</v>
      </c>
      <c r="I407" s="201"/>
      <c r="J407" s="196"/>
      <c r="K407" s="196"/>
      <c r="L407" s="202"/>
      <c r="M407" s="203"/>
      <c r="N407" s="204"/>
      <c r="O407" s="204"/>
      <c r="P407" s="204"/>
      <c r="Q407" s="204"/>
      <c r="R407" s="204"/>
      <c r="S407" s="204"/>
      <c r="T407" s="205"/>
      <c r="AT407" s="206" t="s">
        <v>163</v>
      </c>
      <c r="AU407" s="206" t="s">
        <v>81</v>
      </c>
      <c r="AV407" s="13" t="s">
        <v>81</v>
      </c>
      <c r="AW407" s="13" t="s">
        <v>33</v>
      </c>
      <c r="AX407" s="13" t="s">
        <v>71</v>
      </c>
      <c r="AY407" s="206" t="s">
        <v>153</v>
      </c>
    </row>
    <row r="408" spans="2:51" s="13" customFormat="1" ht="10.199999999999999">
      <c r="B408" s="195"/>
      <c r="C408" s="196"/>
      <c r="D408" s="197" t="s">
        <v>163</v>
      </c>
      <c r="E408" s="198" t="s">
        <v>19</v>
      </c>
      <c r="F408" s="199" t="s">
        <v>557</v>
      </c>
      <c r="G408" s="196"/>
      <c r="H408" s="200">
        <v>1.26</v>
      </c>
      <c r="I408" s="201"/>
      <c r="J408" s="196"/>
      <c r="K408" s="196"/>
      <c r="L408" s="202"/>
      <c r="M408" s="203"/>
      <c r="N408" s="204"/>
      <c r="O408" s="204"/>
      <c r="P408" s="204"/>
      <c r="Q408" s="204"/>
      <c r="R408" s="204"/>
      <c r="S408" s="204"/>
      <c r="T408" s="205"/>
      <c r="AT408" s="206" t="s">
        <v>163</v>
      </c>
      <c r="AU408" s="206" t="s">
        <v>81</v>
      </c>
      <c r="AV408" s="13" t="s">
        <v>81</v>
      </c>
      <c r="AW408" s="13" t="s">
        <v>33</v>
      </c>
      <c r="AX408" s="13" t="s">
        <v>71</v>
      </c>
      <c r="AY408" s="206" t="s">
        <v>153</v>
      </c>
    </row>
    <row r="409" spans="2:51" s="13" customFormat="1" ht="10.199999999999999">
      <c r="B409" s="195"/>
      <c r="C409" s="196"/>
      <c r="D409" s="197" t="s">
        <v>163</v>
      </c>
      <c r="E409" s="198" t="s">
        <v>19</v>
      </c>
      <c r="F409" s="199" t="s">
        <v>558</v>
      </c>
      <c r="G409" s="196"/>
      <c r="H409" s="200">
        <v>3</v>
      </c>
      <c r="I409" s="201"/>
      <c r="J409" s="196"/>
      <c r="K409" s="196"/>
      <c r="L409" s="202"/>
      <c r="M409" s="203"/>
      <c r="N409" s="204"/>
      <c r="O409" s="204"/>
      <c r="P409" s="204"/>
      <c r="Q409" s="204"/>
      <c r="R409" s="204"/>
      <c r="S409" s="204"/>
      <c r="T409" s="205"/>
      <c r="AT409" s="206" t="s">
        <v>163</v>
      </c>
      <c r="AU409" s="206" t="s">
        <v>81</v>
      </c>
      <c r="AV409" s="13" t="s">
        <v>81</v>
      </c>
      <c r="AW409" s="13" t="s">
        <v>33</v>
      </c>
      <c r="AX409" s="13" t="s">
        <v>71</v>
      </c>
      <c r="AY409" s="206" t="s">
        <v>153</v>
      </c>
    </row>
    <row r="410" spans="2:51" s="13" customFormat="1" ht="10.199999999999999">
      <c r="B410" s="195"/>
      <c r="C410" s="196"/>
      <c r="D410" s="197" t="s">
        <v>163</v>
      </c>
      <c r="E410" s="198" t="s">
        <v>19</v>
      </c>
      <c r="F410" s="199" t="s">
        <v>559</v>
      </c>
      <c r="G410" s="196"/>
      <c r="H410" s="200">
        <v>3.2</v>
      </c>
      <c r="I410" s="201"/>
      <c r="J410" s="196"/>
      <c r="K410" s="196"/>
      <c r="L410" s="202"/>
      <c r="M410" s="203"/>
      <c r="N410" s="204"/>
      <c r="O410" s="204"/>
      <c r="P410" s="204"/>
      <c r="Q410" s="204"/>
      <c r="R410" s="204"/>
      <c r="S410" s="204"/>
      <c r="T410" s="205"/>
      <c r="AT410" s="206" t="s">
        <v>163</v>
      </c>
      <c r="AU410" s="206" t="s">
        <v>81</v>
      </c>
      <c r="AV410" s="13" t="s">
        <v>81</v>
      </c>
      <c r="AW410" s="13" t="s">
        <v>33</v>
      </c>
      <c r="AX410" s="13" t="s">
        <v>71</v>
      </c>
      <c r="AY410" s="206" t="s">
        <v>153</v>
      </c>
    </row>
    <row r="411" spans="2:51" s="13" customFormat="1" ht="10.199999999999999">
      <c r="B411" s="195"/>
      <c r="C411" s="196"/>
      <c r="D411" s="197" t="s">
        <v>163</v>
      </c>
      <c r="E411" s="198" t="s">
        <v>19</v>
      </c>
      <c r="F411" s="199" t="s">
        <v>560</v>
      </c>
      <c r="G411" s="196"/>
      <c r="H411" s="200">
        <v>3.69</v>
      </c>
      <c r="I411" s="201"/>
      <c r="J411" s="196"/>
      <c r="K411" s="196"/>
      <c r="L411" s="202"/>
      <c r="M411" s="203"/>
      <c r="N411" s="204"/>
      <c r="O411" s="204"/>
      <c r="P411" s="204"/>
      <c r="Q411" s="204"/>
      <c r="R411" s="204"/>
      <c r="S411" s="204"/>
      <c r="T411" s="205"/>
      <c r="AT411" s="206" t="s">
        <v>163</v>
      </c>
      <c r="AU411" s="206" t="s">
        <v>81</v>
      </c>
      <c r="AV411" s="13" t="s">
        <v>81</v>
      </c>
      <c r="AW411" s="13" t="s">
        <v>33</v>
      </c>
      <c r="AX411" s="13" t="s">
        <v>71</v>
      </c>
      <c r="AY411" s="206" t="s">
        <v>153</v>
      </c>
    </row>
    <row r="412" spans="2:51" s="13" customFormat="1" ht="10.199999999999999">
      <c r="B412" s="195"/>
      <c r="C412" s="196"/>
      <c r="D412" s="197" t="s">
        <v>163</v>
      </c>
      <c r="E412" s="198" t="s">
        <v>19</v>
      </c>
      <c r="F412" s="199" t="s">
        <v>561</v>
      </c>
      <c r="G412" s="196"/>
      <c r="H412" s="200">
        <v>2.25</v>
      </c>
      <c r="I412" s="201"/>
      <c r="J412" s="196"/>
      <c r="K412" s="196"/>
      <c r="L412" s="202"/>
      <c r="M412" s="203"/>
      <c r="N412" s="204"/>
      <c r="O412" s="204"/>
      <c r="P412" s="204"/>
      <c r="Q412" s="204"/>
      <c r="R412" s="204"/>
      <c r="S412" s="204"/>
      <c r="T412" s="205"/>
      <c r="AT412" s="206" t="s">
        <v>163</v>
      </c>
      <c r="AU412" s="206" t="s">
        <v>81</v>
      </c>
      <c r="AV412" s="13" t="s">
        <v>81</v>
      </c>
      <c r="AW412" s="13" t="s">
        <v>33</v>
      </c>
      <c r="AX412" s="13" t="s">
        <v>71</v>
      </c>
      <c r="AY412" s="206" t="s">
        <v>153</v>
      </c>
    </row>
    <row r="413" spans="2:51" s="13" customFormat="1" ht="10.199999999999999">
      <c r="B413" s="195"/>
      <c r="C413" s="196"/>
      <c r="D413" s="197" t="s">
        <v>163</v>
      </c>
      <c r="E413" s="198" t="s">
        <v>19</v>
      </c>
      <c r="F413" s="199" t="s">
        <v>562</v>
      </c>
      <c r="G413" s="196"/>
      <c r="H413" s="200">
        <v>20.399999999999999</v>
      </c>
      <c r="I413" s="201"/>
      <c r="J413" s="196"/>
      <c r="K413" s="196"/>
      <c r="L413" s="202"/>
      <c r="M413" s="203"/>
      <c r="N413" s="204"/>
      <c r="O413" s="204"/>
      <c r="P413" s="204"/>
      <c r="Q413" s="204"/>
      <c r="R413" s="204"/>
      <c r="S413" s="204"/>
      <c r="T413" s="205"/>
      <c r="AT413" s="206" t="s">
        <v>163</v>
      </c>
      <c r="AU413" s="206" t="s">
        <v>81</v>
      </c>
      <c r="AV413" s="13" t="s">
        <v>81</v>
      </c>
      <c r="AW413" s="13" t="s">
        <v>33</v>
      </c>
      <c r="AX413" s="13" t="s">
        <v>71</v>
      </c>
      <c r="AY413" s="206" t="s">
        <v>153</v>
      </c>
    </row>
    <row r="414" spans="2:51" s="13" customFormat="1" ht="10.199999999999999">
      <c r="B414" s="195"/>
      <c r="C414" s="196"/>
      <c r="D414" s="197" t="s">
        <v>163</v>
      </c>
      <c r="E414" s="198" t="s">
        <v>19</v>
      </c>
      <c r="F414" s="199" t="s">
        <v>563</v>
      </c>
      <c r="G414" s="196"/>
      <c r="H414" s="200">
        <v>14</v>
      </c>
      <c r="I414" s="201"/>
      <c r="J414" s="196"/>
      <c r="K414" s="196"/>
      <c r="L414" s="202"/>
      <c r="M414" s="203"/>
      <c r="N414" s="204"/>
      <c r="O414" s="204"/>
      <c r="P414" s="204"/>
      <c r="Q414" s="204"/>
      <c r="R414" s="204"/>
      <c r="S414" s="204"/>
      <c r="T414" s="205"/>
      <c r="AT414" s="206" t="s">
        <v>163</v>
      </c>
      <c r="AU414" s="206" t="s">
        <v>81</v>
      </c>
      <c r="AV414" s="13" t="s">
        <v>81</v>
      </c>
      <c r="AW414" s="13" t="s">
        <v>33</v>
      </c>
      <c r="AX414" s="13" t="s">
        <v>71</v>
      </c>
      <c r="AY414" s="206" t="s">
        <v>153</v>
      </c>
    </row>
    <row r="415" spans="2:51" s="13" customFormat="1" ht="10.199999999999999">
      <c r="B415" s="195"/>
      <c r="C415" s="196"/>
      <c r="D415" s="197" t="s">
        <v>163</v>
      </c>
      <c r="E415" s="198" t="s">
        <v>19</v>
      </c>
      <c r="F415" s="199" t="s">
        <v>564</v>
      </c>
      <c r="G415" s="196"/>
      <c r="H415" s="200">
        <v>65</v>
      </c>
      <c r="I415" s="201"/>
      <c r="J415" s="196"/>
      <c r="K415" s="196"/>
      <c r="L415" s="202"/>
      <c r="M415" s="203"/>
      <c r="N415" s="204"/>
      <c r="O415" s="204"/>
      <c r="P415" s="204"/>
      <c r="Q415" s="204"/>
      <c r="R415" s="204"/>
      <c r="S415" s="204"/>
      <c r="T415" s="205"/>
      <c r="AT415" s="206" t="s">
        <v>163</v>
      </c>
      <c r="AU415" s="206" t="s">
        <v>81</v>
      </c>
      <c r="AV415" s="13" t="s">
        <v>81</v>
      </c>
      <c r="AW415" s="13" t="s">
        <v>33</v>
      </c>
      <c r="AX415" s="13" t="s">
        <v>71</v>
      </c>
      <c r="AY415" s="206" t="s">
        <v>153</v>
      </c>
    </row>
    <row r="416" spans="2:51" s="13" customFormat="1" ht="10.199999999999999">
      <c r="B416" s="195"/>
      <c r="C416" s="196"/>
      <c r="D416" s="197" t="s">
        <v>163</v>
      </c>
      <c r="E416" s="198" t="s">
        <v>19</v>
      </c>
      <c r="F416" s="199" t="s">
        <v>565</v>
      </c>
      <c r="G416" s="196"/>
      <c r="H416" s="200">
        <v>24</v>
      </c>
      <c r="I416" s="201"/>
      <c r="J416" s="196"/>
      <c r="K416" s="196"/>
      <c r="L416" s="202"/>
      <c r="M416" s="203"/>
      <c r="N416" s="204"/>
      <c r="O416" s="204"/>
      <c r="P416" s="204"/>
      <c r="Q416" s="204"/>
      <c r="R416" s="204"/>
      <c r="S416" s="204"/>
      <c r="T416" s="205"/>
      <c r="AT416" s="206" t="s">
        <v>163</v>
      </c>
      <c r="AU416" s="206" t="s">
        <v>81</v>
      </c>
      <c r="AV416" s="13" t="s">
        <v>81</v>
      </c>
      <c r="AW416" s="13" t="s">
        <v>33</v>
      </c>
      <c r="AX416" s="13" t="s">
        <v>71</v>
      </c>
      <c r="AY416" s="206" t="s">
        <v>153</v>
      </c>
    </row>
    <row r="417" spans="1:65" s="15" customFormat="1" ht="10.199999999999999">
      <c r="B417" s="218"/>
      <c r="C417" s="219"/>
      <c r="D417" s="197" t="s">
        <v>163</v>
      </c>
      <c r="E417" s="220" t="s">
        <v>19</v>
      </c>
      <c r="F417" s="221" t="s">
        <v>221</v>
      </c>
      <c r="G417" s="219"/>
      <c r="H417" s="222">
        <v>153</v>
      </c>
      <c r="I417" s="223"/>
      <c r="J417" s="219"/>
      <c r="K417" s="219"/>
      <c r="L417" s="224"/>
      <c r="M417" s="225"/>
      <c r="N417" s="226"/>
      <c r="O417" s="226"/>
      <c r="P417" s="226"/>
      <c r="Q417" s="226"/>
      <c r="R417" s="226"/>
      <c r="S417" s="226"/>
      <c r="T417" s="227"/>
      <c r="AT417" s="228" t="s">
        <v>163</v>
      </c>
      <c r="AU417" s="228" t="s">
        <v>81</v>
      </c>
      <c r="AV417" s="15" t="s">
        <v>173</v>
      </c>
      <c r="AW417" s="15" t="s">
        <v>33</v>
      </c>
      <c r="AX417" s="15" t="s">
        <v>71</v>
      </c>
      <c r="AY417" s="228" t="s">
        <v>153</v>
      </c>
    </row>
    <row r="418" spans="1:65" s="14" customFormat="1" ht="10.199999999999999">
      <c r="B418" s="207"/>
      <c r="C418" s="208"/>
      <c r="D418" s="197" t="s">
        <v>163</v>
      </c>
      <c r="E418" s="209" t="s">
        <v>19</v>
      </c>
      <c r="F418" s="210" t="s">
        <v>168</v>
      </c>
      <c r="G418" s="208"/>
      <c r="H418" s="211">
        <v>219.93600000000001</v>
      </c>
      <c r="I418" s="212"/>
      <c r="J418" s="208"/>
      <c r="K418" s="208"/>
      <c r="L418" s="213"/>
      <c r="M418" s="214"/>
      <c r="N418" s="215"/>
      <c r="O418" s="215"/>
      <c r="P418" s="215"/>
      <c r="Q418" s="215"/>
      <c r="R418" s="215"/>
      <c r="S418" s="215"/>
      <c r="T418" s="216"/>
      <c r="AT418" s="217" t="s">
        <v>163</v>
      </c>
      <c r="AU418" s="217" t="s">
        <v>81</v>
      </c>
      <c r="AV418" s="14" t="s">
        <v>159</v>
      </c>
      <c r="AW418" s="14" t="s">
        <v>33</v>
      </c>
      <c r="AX418" s="14" t="s">
        <v>79</v>
      </c>
      <c r="AY418" s="217" t="s">
        <v>153</v>
      </c>
    </row>
    <row r="419" spans="1:65" s="2" customFormat="1" ht="16.5" customHeight="1">
      <c r="A419" s="36"/>
      <c r="B419" s="37"/>
      <c r="C419" s="176" t="s">
        <v>566</v>
      </c>
      <c r="D419" s="176" t="s">
        <v>155</v>
      </c>
      <c r="E419" s="177" t="s">
        <v>567</v>
      </c>
      <c r="F419" s="178" t="s">
        <v>568</v>
      </c>
      <c r="G419" s="179" t="s">
        <v>204</v>
      </c>
      <c r="H419" s="180">
        <v>179.84800000000001</v>
      </c>
      <c r="I419" s="181"/>
      <c r="J419" s="182">
        <f>ROUND(I419*H419,2)</f>
        <v>0</v>
      </c>
      <c r="K419" s="183"/>
      <c r="L419" s="41"/>
      <c r="M419" s="184" t="s">
        <v>19</v>
      </c>
      <c r="N419" s="185" t="s">
        <v>42</v>
      </c>
      <c r="O419" s="66"/>
      <c r="P419" s="186">
        <f>O419*H419</f>
        <v>0</v>
      </c>
      <c r="Q419" s="186">
        <v>3.0000000000000001E-3</v>
      </c>
      <c r="R419" s="186">
        <f>Q419*H419</f>
        <v>0.53954400000000002</v>
      </c>
      <c r="S419" s="186">
        <v>0</v>
      </c>
      <c r="T419" s="187">
        <f>S419*H419</f>
        <v>0</v>
      </c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R419" s="188" t="s">
        <v>159</v>
      </c>
      <c r="AT419" s="188" t="s">
        <v>155</v>
      </c>
      <c r="AU419" s="188" t="s">
        <v>81</v>
      </c>
      <c r="AY419" s="19" t="s">
        <v>153</v>
      </c>
      <c r="BE419" s="189">
        <f>IF(N419="základní",J419,0)</f>
        <v>0</v>
      </c>
      <c r="BF419" s="189">
        <f>IF(N419="snížená",J419,0)</f>
        <v>0</v>
      </c>
      <c r="BG419" s="189">
        <f>IF(N419="zákl. přenesená",J419,0)</f>
        <v>0</v>
      </c>
      <c r="BH419" s="189">
        <f>IF(N419="sníž. přenesená",J419,0)</f>
        <v>0</v>
      </c>
      <c r="BI419" s="189">
        <f>IF(N419="nulová",J419,0)</f>
        <v>0</v>
      </c>
      <c r="BJ419" s="19" t="s">
        <v>79</v>
      </c>
      <c r="BK419" s="189">
        <f>ROUND(I419*H419,2)</f>
        <v>0</v>
      </c>
      <c r="BL419" s="19" t="s">
        <v>159</v>
      </c>
      <c r="BM419" s="188" t="s">
        <v>569</v>
      </c>
    </row>
    <row r="420" spans="1:65" s="2" customFormat="1" ht="21.75" customHeight="1">
      <c r="A420" s="36"/>
      <c r="B420" s="37"/>
      <c r="C420" s="176" t="s">
        <v>570</v>
      </c>
      <c r="D420" s="176" t="s">
        <v>155</v>
      </c>
      <c r="E420" s="177" t="s">
        <v>571</v>
      </c>
      <c r="F420" s="178" t="s">
        <v>572</v>
      </c>
      <c r="G420" s="179" t="s">
        <v>204</v>
      </c>
      <c r="H420" s="180">
        <v>157.55600000000001</v>
      </c>
      <c r="I420" s="181"/>
      <c r="J420" s="182">
        <f>ROUND(I420*H420,2)</f>
        <v>0</v>
      </c>
      <c r="K420" s="183"/>
      <c r="L420" s="41"/>
      <c r="M420" s="184" t="s">
        <v>19</v>
      </c>
      <c r="N420" s="185" t="s">
        <v>42</v>
      </c>
      <c r="O420" s="66"/>
      <c r="P420" s="186">
        <f>O420*H420</f>
        <v>0</v>
      </c>
      <c r="Q420" s="186">
        <v>3.0000000000000001E-3</v>
      </c>
      <c r="R420" s="186">
        <f>Q420*H420</f>
        <v>0.47266800000000003</v>
      </c>
      <c r="S420" s="186">
        <v>0</v>
      </c>
      <c r="T420" s="187">
        <f>S420*H420</f>
        <v>0</v>
      </c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R420" s="188" t="s">
        <v>159</v>
      </c>
      <c r="AT420" s="188" t="s">
        <v>155</v>
      </c>
      <c r="AU420" s="188" t="s">
        <v>81</v>
      </c>
      <c r="AY420" s="19" t="s">
        <v>153</v>
      </c>
      <c r="BE420" s="189">
        <f>IF(N420="základní",J420,0)</f>
        <v>0</v>
      </c>
      <c r="BF420" s="189">
        <f>IF(N420="snížená",J420,0)</f>
        <v>0</v>
      </c>
      <c r="BG420" s="189">
        <f>IF(N420="zákl. přenesená",J420,0)</f>
        <v>0</v>
      </c>
      <c r="BH420" s="189">
        <f>IF(N420="sníž. přenesená",J420,0)</f>
        <v>0</v>
      </c>
      <c r="BI420" s="189">
        <f>IF(N420="nulová",J420,0)</f>
        <v>0</v>
      </c>
      <c r="BJ420" s="19" t="s">
        <v>79</v>
      </c>
      <c r="BK420" s="189">
        <f>ROUND(I420*H420,2)</f>
        <v>0</v>
      </c>
      <c r="BL420" s="19" t="s">
        <v>159</v>
      </c>
      <c r="BM420" s="188" t="s">
        <v>573</v>
      </c>
    </row>
    <row r="421" spans="1:65" s="2" customFormat="1" ht="16.5" customHeight="1">
      <c r="A421" s="36"/>
      <c r="B421" s="37"/>
      <c r="C421" s="176" t="s">
        <v>574</v>
      </c>
      <c r="D421" s="176" t="s">
        <v>155</v>
      </c>
      <c r="E421" s="177" t="s">
        <v>575</v>
      </c>
      <c r="F421" s="178" t="s">
        <v>576</v>
      </c>
      <c r="G421" s="179" t="s">
        <v>204</v>
      </c>
      <c r="H421" s="180">
        <v>710.08199999999999</v>
      </c>
      <c r="I421" s="181"/>
      <c r="J421" s="182">
        <f>ROUND(I421*H421,2)</f>
        <v>0</v>
      </c>
      <c r="K421" s="183"/>
      <c r="L421" s="41"/>
      <c r="M421" s="184" t="s">
        <v>19</v>
      </c>
      <c r="N421" s="185" t="s">
        <v>42</v>
      </c>
      <c r="O421" s="66"/>
      <c r="P421" s="186">
        <f>O421*H421</f>
        <v>0</v>
      </c>
      <c r="Q421" s="186">
        <v>3.0000000000000001E-3</v>
      </c>
      <c r="R421" s="186">
        <f>Q421*H421</f>
        <v>2.1302460000000001</v>
      </c>
      <c r="S421" s="186">
        <v>0</v>
      </c>
      <c r="T421" s="187">
        <f>S421*H421</f>
        <v>0</v>
      </c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R421" s="188" t="s">
        <v>159</v>
      </c>
      <c r="AT421" s="188" t="s">
        <v>155</v>
      </c>
      <c r="AU421" s="188" t="s">
        <v>81</v>
      </c>
      <c r="AY421" s="19" t="s">
        <v>153</v>
      </c>
      <c r="BE421" s="189">
        <f>IF(N421="základní",J421,0)</f>
        <v>0</v>
      </c>
      <c r="BF421" s="189">
        <f>IF(N421="snížená",J421,0)</f>
        <v>0</v>
      </c>
      <c r="BG421" s="189">
        <f>IF(N421="zákl. přenesená",J421,0)</f>
        <v>0</v>
      </c>
      <c r="BH421" s="189">
        <f>IF(N421="sníž. přenesená",J421,0)</f>
        <v>0</v>
      </c>
      <c r="BI421" s="189">
        <f>IF(N421="nulová",J421,0)</f>
        <v>0</v>
      </c>
      <c r="BJ421" s="19" t="s">
        <v>79</v>
      </c>
      <c r="BK421" s="189">
        <f>ROUND(I421*H421,2)</f>
        <v>0</v>
      </c>
      <c r="BL421" s="19" t="s">
        <v>159</v>
      </c>
      <c r="BM421" s="188" t="s">
        <v>577</v>
      </c>
    </row>
    <row r="422" spans="1:65" s="2" customFormat="1" ht="16.5" customHeight="1">
      <c r="A422" s="36"/>
      <c r="B422" s="37"/>
      <c r="C422" s="176" t="s">
        <v>578</v>
      </c>
      <c r="D422" s="176" t="s">
        <v>155</v>
      </c>
      <c r="E422" s="177" t="s">
        <v>579</v>
      </c>
      <c r="F422" s="178" t="s">
        <v>580</v>
      </c>
      <c r="G422" s="179" t="s">
        <v>204</v>
      </c>
      <c r="H422" s="180">
        <v>24.5</v>
      </c>
      <c r="I422" s="181"/>
      <c r="J422" s="182">
        <f>ROUND(I422*H422,2)</f>
        <v>0</v>
      </c>
      <c r="K422" s="183"/>
      <c r="L422" s="41"/>
      <c r="M422" s="184" t="s">
        <v>19</v>
      </c>
      <c r="N422" s="185" t="s">
        <v>42</v>
      </c>
      <c r="O422" s="66"/>
      <c r="P422" s="186">
        <f>O422*H422</f>
        <v>0</v>
      </c>
      <c r="Q422" s="186">
        <v>3.8199999999999998E-2</v>
      </c>
      <c r="R422" s="186">
        <f>Q422*H422</f>
        <v>0.93589999999999995</v>
      </c>
      <c r="S422" s="186">
        <v>0</v>
      </c>
      <c r="T422" s="187">
        <f>S422*H422</f>
        <v>0</v>
      </c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R422" s="188" t="s">
        <v>159</v>
      </c>
      <c r="AT422" s="188" t="s">
        <v>155</v>
      </c>
      <c r="AU422" s="188" t="s">
        <v>81</v>
      </c>
      <c r="AY422" s="19" t="s">
        <v>153</v>
      </c>
      <c r="BE422" s="189">
        <f>IF(N422="základní",J422,0)</f>
        <v>0</v>
      </c>
      <c r="BF422" s="189">
        <f>IF(N422="snížená",J422,0)</f>
        <v>0</v>
      </c>
      <c r="BG422" s="189">
        <f>IF(N422="zákl. přenesená",J422,0)</f>
        <v>0</v>
      </c>
      <c r="BH422" s="189">
        <f>IF(N422="sníž. přenesená",J422,0)</f>
        <v>0</v>
      </c>
      <c r="BI422" s="189">
        <f>IF(N422="nulová",J422,0)</f>
        <v>0</v>
      </c>
      <c r="BJ422" s="19" t="s">
        <v>79</v>
      </c>
      <c r="BK422" s="189">
        <f>ROUND(I422*H422,2)</f>
        <v>0</v>
      </c>
      <c r="BL422" s="19" t="s">
        <v>159</v>
      </c>
      <c r="BM422" s="188" t="s">
        <v>581</v>
      </c>
    </row>
    <row r="423" spans="1:65" s="2" customFormat="1" ht="16.5" customHeight="1">
      <c r="A423" s="36"/>
      <c r="B423" s="37"/>
      <c r="C423" s="176" t="s">
        <v>582</v>
      </c>
      <c r="D423" s="176" t="s">
        <v>155</v>
      </c>
      <c r="E423" s="177" t="s">
        <v>583</v>
      </c>
      <c r="F423" s="178" t="s">
        <v>584</v>
      </c>
      <c r="G423" s="179" t="s">
        <v>204</v>
      </c>
      <c r="H423" s="180">
        <v>12.25</v>
      </c>
      <c r="I423" s="181"/>
      <c r="J423" s="182">
        <f>ROUND(I423*H423,2)</f>
        <v>0</v>
      </c>
      <c r="K423" s="183"/>
      <c r="L423" s="41"/>
      <c r="M423" s="184" t="s">
        <v>19</v>
      </c>
      <c r="N423" s="185" t="s">
        <v>42</v>
      </c>
      <c r="O423" s="66"/>
      <c r="P423" s="186">
        <f>O423*H423</f>
        <v>0</v>
      </c>
      <c r="Q423" s="186">
        <v>0.04</v>
      </c>
      <c r="R423" s="186">
        <f>Q423*H423</f>
        <v>0.49</v>
      </c>
      <c r="S423" s="186">
        <v>0</v>
      </c>
      <c r="T423" s="187">
        <f>S423*H423</f>
        <v>0</v>
      </c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R423" s="188" t="s">
        <v>159</v>
      </c>
      <c r="AT423" s="188" t="s">
        <v>155</v>
      </c>
      <c r="AU423" s="188" t="s">
        <v>81</v>
      </c>
      <c r="AY423" s="19" t="s">
        <v>153</v>
      </c>
      <c r="BE423" s="189">
        <f>IF(N423="základní",J423,0)</f>
        <v>0</v>
      </c>
      <c r="BF423" s="189">
        <f>IF(N423="snížená",J423,0)</f>
        <v>0</v>
      </c>
      <c r="BG423" s="189">
        <f>IF(N423="zákl. přenesená",J423,0)</f>
        <v>0</v>
      </c>
      <c r="BH423" s="189">
        <f>IF(N423="sníž. přenesená",J423,0)</f>
        <v>0</v>
      </c>
      <c r="BI423" s="189">
        <f>IF(N423="nulová",J423,0)</f>
        <v>0</v>
      </c>
      <c r="BJ423" s="19" t="s">
        <v>79</v>
      </c>
      <c r="BK423" s="189">
        <f>ROUND(I423*H423,2)</f>
        <v>0</v>
      </c>
      <c r="BL423" s="19" t="s">
        <v>159</v>
      </c>
      <c r="BM423" s="188" t="s">
        <v>585</v>
      </c>
    </row>
    <row r="424" spans="1:65" s="13" customFormat="1" ht="10.199999999999999">
      <c r="B424" s="195"/>
      <c r="C424" s="196"/>
      <c r="D424" s="197" t="s">
        <v>163</v>
      </c>
      <c r="E424" s="198" t="s">
        <v>19</v>
      </c>
      <c r="F424" s="199" t="s">
        <v>586</v>
      </c>
      <c r="G424" s="196"/>
      <c r="H424" s="200">
        <v>12.25</v>
      </c>
      <c r="I424" s="201"/>
      <c r="J424" s="196"/>
      <c r="K424" s="196"/>
      <c r="L424" s="202"/>
      <c r="M424" s="203"/>
      <c r="N424" s="204"/>
      <c r="O424" s="204"/>
      <c r="P424" s="204"/>
      <c r="Q424" s="204"/>
      <c r="R424" s="204"/>
      <c r="S424" s="204"/>
      <c r="T424" s="205"/>
      <c r="AT424" s="206" t="s">
        <v>163</v>
      </c>
      <c r="AU424" s="206" t="s">
        <v>81</v>
      </c>
      <c r="AV424" s="13" t="s">
        <v>81</v>
      </c>
      <c r="AW424" s="13" t="s">
        <v>33</v>
      </c>
      <c r="AX424" s="13" t="s">
        <v>79</v>
      </c>
      <c r="AY424" s="206" t="s">
        <v>153</v>
      </c>
    </row>
    <row r="425" spans="1:65" s="2" customFormat="1" ht="16.5" customHeight="1">
      <c r="A425" s="36"/>
      <c r="B425" s="37"/>
      <c r="C425" s="176" t="s">
        <v>587</v>
      </c>
      <c r="D425" s="176" t="s">
        <v>155</v>
      </c>
      <c r="E425" s="177" t="s">
        <v>588</v>
      </c>
      <c r="F425" s="178" t="s">
        <v>589</v>
      </c>
      <c r="G425" s="179" t="s">
        <v>204</v>
      </c>
      <c r="H425" s="180">
        <v>10.199999999999999</v>
      </c>
      <c r="I425" s="181"/>
      <c r="J425" s="182">
        <f>ROUND(I425*H425,2)</f>
        <v>0</v>
      </c>
      <c r="K425" s="183"/>
      <c r="L425" s="41"/>
      <c r="M425" s="184" t="s">
        <v>19</v>
      </c>
      <c r="N425" s="185" t="s">
        <v>42</v>
      </c>
      <c r="O425" s="66"/>
      <c r="P425" s="186">
        <f>O425*H425</f>
        <v>0</v>
      </c>
      <c r="Q425" s="186">
        <v>3.8199999999999998E-2</v>
      </c>
      <c r="R425" s="186">
        <f>Q425*H425</f>
        <v>0.38963999999999993</v>
      </c>
      <c r="S425" s="186">
        <v>0</v>
      </c>
      <c r="T425" s="187">
        <f>S425*H425</f>
        <v>0</v>
      </c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R425" s="188" t="s">
        <v>159</v>
      </c>
      <c r="AT425" s="188" t="s">
        <v>155</v>
      </c>
      <c r="AU425" s="188" t="s">
        <v>81</v>
      </c>
      <c r="AY425" s="19" t="s">
        <v>153</v>
      </c>
      <c r="BE425" s="189">
        <f>IF(N425="základní",J425,0)</f>
        <v>0</v>
      </c>
      <c r="BF425" s="189">
        <f>IF(N425="snížená",J425,0)</f>
        <v>0</v>
      </c>
      <c r="BG425" s="189">
        <f>IF(N425="zákl. přenesená",J425,0)</f>
        <v>0</v>
      </c>
      <c r="BH425" s="189">
        <f>IF(N425="sníž. přenesená",J425,0)</f>
        <v>0</v>
      </c>
      <c r="BI425" s="189">
        <f>IF(N425="nulová",J425,0)</f>
        <v>0</v>
      </c>
      <c r="BJ425" s="19" t="s">
        <v>79</v>
      </c>
      <c r="BK425" s="189">
        <f>ROUND(I425*H425,2)</f>
        <v>0</v>
      </c>
      <c r="BL425" s="19" t="s">
        <v>159</v>
      </c>
      <c r="BM425" s="188" t="s">
        <v>590</v>
      </c>
    </row>
    <row r="426" spans="1:65" s="12" customFormat="1" ht="22.8" customHeight="1">
      <c r="B426" s="160"/>
      <c r="C426" s="161"/>
      <c r="D426" s="162" t="s">
        <v>70</v>
      </c>
      <c r="E426" s="174" t="s">
        <v>591</v>
      </c>
      <c r="F426" s="174" t="s">
        <v>592</v>
      </c>
      <c r="G426" s="161"/>
      <c r="H426" s="161"/>
      <c r="I426" s="164"/>
      <c r="J426" s="175">
        <f>BK426</f>
        <v>0</v>
      </c>
      <c r="K426" s="161"/>
      <c r="L426" s="166"/>
      <c r="M426" s="167"/>
      <c r="N426" s="168"/>
      <c r="O426" s="168"/>
      <c r="P426" s="169">
        <f>SUM(P427:P439)</f>
        <v>0</v>
      </c>
      <c r="Q426" s="168"/>
      <c r="R426" s="169">
        <f>SUM(R427:R439)</f>
        <v>0.12328710000000001</v>
      </c>
      <c r="S426" s="168"/>
      <c r="T426" s="170">
        <f>SUM(T427:T439)</f>
        <v>0</v>
      </c>
      <c r="AR426" s="171" t="s">
        <v>79</v>
      </c>
      <c r="AT426" s="172" t="s">
        <v>70</v>
      </c>
      <c r="AU426" s="172" t="s">
        <v>79</v>
      </c>
      <c r="AY426" s="171" t="s">
        <v>153</v>
      </c>
      <c r="BK426" s="173">
        <f>SUM(BK427:BK439)</f>
        <v>0</v>
      </c>
    </row>
    <row r="427" spans="1:65" s="2" customFormat="1" ht="37.799999999999997" customHeight="1">
      <c r="A427" s="36"/>
      <c r="B427" s="37"/>
      <c r="C427" s="176" t="s">
        <v>593</v>
      </c>
      <c r="D427" s="176" t="s">
        <v>155</v>
      </c>
      <c r="E427" s="177" t="s">
        <v>594</v>
      </c>
      <c r="F427" s="178" t="s">
        <v>595</v>
      </c>
      <c r="G427" s="179" t="s">
        <v>204</v>
      </c>
      <c r="H427" s="180">
        <v>2.38</v>
      </c>
      <c r="I427" s="181"/>
      <c r="J427" s="182">
        <f>ROUND(I427*H427,2)</f>
        <v>0</v>
      </c>
      <c r="K427" s="183"/>
      <c r="L427" s="41"/>
      <c r="M427" s="184" t="s">
        <v>19</v>
      </c>
      <c r="N427" s="185" t="s">
        <v>42</v>
      </c>
      <c r="O427" s="66"/>
      <c r="P427" s="186">
        <f>O427*H427</f>
        <v>0</v>
      </c>
      <c r="Q427" s="186">
        <v>2.0999999999999999E-3</v>
      </c>
      <c r="R427" s="186">
        <f>Q427*H427</f>
        <v>4.9979999999999998E-3</v>
      </c>
      <c r="S427" s="186">
        <v>0</v>
      </c>
      <c r="T427" s="187">
        <f>S427*H427</f>
        <v>0</v>
      </c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R427" s="188" t="s">
        <v>159</v>
      </c>
      <c r="AT427" s="188" t="s">
        <v>155</v>
      </c>
      <c r="AU427" s="188" t="s">
        <v>81</v>
      </c>
      <c r="AY427" s="19" t="s">
        <v>153</v>
      </c>
      <c r="BE427" s="189">
        <f>IF(N427="základní",J427,0)</f>
        <v>0</v>
      </c>
      <c r="BF427" s="189">
        <f>IF(N427="snížená",J427,0)</f>
        <v>0</v>
      </c>
      <c r="BG427" s="189">
        <f>IF(N427="zákl. přenesená",J427,0)</f>
        <v>0</v>
      </c>
      <c r="BH427" s="189">
        <f>IF(N427="sníž. přenesená",J427,0)</f>
        <v>0</v>
      </c>
      <c r="BI427" s="189">
        <f>IF(N427="nulová",J427,0)</f>
        <v>0</v>
      </c>
      <c r="BJ427" s="19" t="s">
        <v>79</v>
      </c>
      <c r="BK427" s="189">
        <f>ROUND(I427*H427,2)</f>
        <v>0</v>
      </c>
      <c r="BL427" s="19" t="s">
        <v>159</v>
      </c>
      <c r="BM427" s="188" t="s">
        <v>596</v>
      </c>
    </row>
    <row r="428" spans="1:65" s="13" customFormat="1" ht="10.199999999999999">
      <c r="B428" s="195"/>
      <c r="C428" s="196"/>
      <c r="D428" s="197" t="s">
        <v>163</v>
      </c>
      <c r="E428" s="198" t="s">
        <v>19</v>
      </c>
      <c r="F428" s="199" t="s">
        <v>597</v>
      </c>
      <c r="G428" s="196"/>
      <c r="H428" s="200">
        <v>0.47499999999999998</v>
      </c>
      <c r="I428" s="201"/>
      <c r="J428" s="196"/>
      <c r="K428" s="196"/>
      <c r="L428" s="202"/>
      <c r="M428" s="203"/>
      <c r="N428" s="204"/>
      <c r="O428" s="204"/>
      <c r="P428" s="204"/>
      <c r="Q428" s="204"/>
      <c r="R428" s="204"/>
      <c r="S428" s="204"/>
      <c r="T428" s="205"/>
      <c r="AT428" s="206" t="s">
        <v>163</v>
      </c>
      <c r="AU428" s="206" t="s">
        <v>81</v>
      </c>
      <c r="AV428" s="13" t="s">
        <v>81</v>
      </c>
      <c r="AW428" s="13" t="s">
        <v>33</v>
      </c>
      <c r="AX428" s="13" t="s">
        <v>71</v>
      </c>
      <c r="AY428" s="206" t="s">
        <v>153</v>
      </c>
    </row>
    <row r="429" spans="1:65" s="13" customFormat="1" ht="10.199999999999999">
      <c r="B429" s="195"/>
      <c r="C429" s="196"/>
      <c r="D429" s="197" t="s">
        <v>163</v>
      </c>
      <c r="E429" s="198" t="s">
        <v>19</v>
      </c>
      <c r="F429" s="199" t="s">
        <v>598</v>
      </c>
      <c r="G429" s="196"/>
      <c r="H429" s="200">
        <v>1.2250000000000001</v>
      </c>
      <c r="I429" s="201"/>
      <c r="J429" s="196"/>
      <c r="K429" s="196"/>
      <c r="L429" s="202"/>
      <c r="M429" s="203"/>
      <c r="N429" s="204"/>
      <c r="O429" s="204"/>
      <c r="P429" s="204"/>
      <c r="Q429" s="204"/>
      <c r="R429" s="204"/>
      <c r="S429" s="204"/>
      <c r="T429" s="205"/>
      <c r="AT429" s="206" t="s">
        <v>163</v>
      </c>
      <c r="AU429" s="206" t="s">
        <v>81</v>
      </c>
      <c r="AV429" s="13" t="s">
        <v>81</v>
      </c>
      <c r="AW429" s="13" t="s">
        <v>33</v>
      </c>
      <c r="AX429" s="13" t="s">
        <v>71</v>
      </c>
      <c r="AY429" s="206" t="s">
        <v>153</v>
      </c>
    </row>
    <row r="430" spans="1:65" s="13" customFormat="1" ht="10.199999999999999">
      <c r="B430" s="195"/>
      <c r="C430" s="196"/>
      <c r="D430" s="197" t="s">
        <v>163</v>
      </c>
      <c r="E430" s="198" t="s">
        <v>19</v>
      </c>
      <c r="F430" s="199" t="s">
        <v>599</v>
      </c>
      <c r="G430" s="196"/>
      <c r="H430" s="200">
        <v>0.68</v>
      </c>
      <c r="I430" s="201"/>
      <c r="J430" s="196"/>
      <c r="K430" s="196"/>
      <c r="L430" s="202"/>
      <c r="M430" s="203"/>
      <c r="N430" s="204"/>
      <c r="O430" s="204"/>
      <c r="P430" s="204"/>
      <c r="Q430" s="204"/>
      <c r="R430" s="204"/>
      <c r="S430" s="204"/>
      <c r="T430" s="205"/>
      <c r="AT430" s="206" t="s">
        <v>163</v>
      </c>
      <c r="AU430" s="206" t="s">
        <v>81</v>
      </c>
      <c r="AV430" s="13" t="s">
        <v>81</v>
      </c>
      <c r="AW430" s="13" t="s">
        <v>33</v>
      </c>
      <c r="AX430" s="13" t="s">
        <v>71</v>
      </c>
      <c r="AY430" s="206" t="s">
        <v>153</v>
      </c>
    </row>
    <row r="431" spans="1:65" s="14" customFormat="1" ht="10.199999999999999">
      <c r="B431" s="207"/>
      <c r="C431" s="208"/>
      <c r="D431" s="197" t="s">
        <v>163</v>
      </c>
      <c r="E431" s="209" t="s">
        <v>19</v>
      </c>
      <c r="F431" s="210" t="s">
        <v>168</v>
      </c>
      <c r="G431" s="208"/>
      <c r="H431" s="211">
        <v>2.3800000000000003</v>
      </c>
      <c r="I431" s="212"/>
      <c r="J431" s="208"/>
      <c r="K431" s="208"/>
      <c r="L431" s="213"/>
      <c r="M431" s="214"/>
      <c r="N431" s="215"/>
      <c r="O431" s="215"/>
      <c r="P431" s="215"/>
      <c r="Q431" s="215"/>
      <c r="R431" s="215"/>
      <c r="S431" s="215"/>
      <c r="T431" s="216"/>
      <c r="AT431" s="217" t="s">
        <v>163</v>
      </c>
      <c r="AU431" s="217" t="s">
        <v>81</v>
      </c>
      <c r="AV431" s="14" t="s">
        <v>159</v>
      </c>
      <c r="AW431" s="14" t="s">
        <v>33</v>
      </c>
      <c r="AX431" s="14" t="s">
        <v>79</v>
      </c>
      <c r="AY431" s="217" t="s">
        <v>153</v>
      </c>
    </row>
    <row r="432" spans="1:65" s="2" customFormat="1" ht="24.15" customHeight="1">
      <c r="A432" s="36"/>
      <c r="B432" s="37"/>
      <c r="C432" s="176" t="s">
        <v>449</v>
      </c>
      <c r="D432" s="176" t="s">
        <v>155</v>
      </c>
      <c r="E432" s="177" t="s">
        <v>600</v>
      </c>
      <c r="F432" s="178" t="s">
        <v>601</v>
      </c>
      <c r="G432" s="179" t="s">
        <v>204</v>
      </c>
      <c r="H432" s="180">
        <v>24.19</v>
      </c>
      <c r="I432" s="181"/>
      <c r="J432" s="182">
        <f>ROUND(I432*H432,2)</f>
        <v>0</v>
      </c>
      <c r="K432" s="183"/>
      <c r="L432" s="41"/>
      <c r="M432" s="184" t="s">
        <v>19</v>
      </c>
      <c r="N432" s="185" t="s">
        <v>42</v>
      </c>
      <c r="O432" s="66"/>
      <c r="P432" s="186">
        <f>O432*H432</f>
        <v>0</v>
      </c>
      <c r="Q432" s="186">
        <v>4.8900000000000002E-3</v>
      </c>
      <c r="R432" s="186">
        <f>Q432*H432</f>
        <v>0.11828910000000001</v>
      </c>
      <c r="S432" s="186">
        <v>0</v>
      </c>
      <c r="T432" s="187">
        <f>S432*H432</f>
        <v>0</v>
      </c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R432" s="188" t="s">
        <v>159</v>
      </c>
      <c r="AT432" s="188" t="s">
        <v>155</v>
      </c>
      <c r="AU432" s="188" t="s">
        <v>81</v>
      </c>
      <c r="AY432" s="19" t="s">
        <v>153</v>
      </c>
      <c r="BE432" s="189">
        <f>IF(N432="základní",J432,0)</f>
        <v>0</v>
      </c>
      <c r="BF432" s="189">
        <f>IF(N432="snížená",J432,0)</f>
        <v>0</v>
      </c>
      <c r="BG432" s="189">
        <f>IF(N432="zákl. přenesená",J432,0)</f>
        <v>0</v>
      </c>
      <c r="BH432" s="189">
        <f>IF(N432="sníž. přenesená",J432,0)</f>
        <v>0</v>
      </c>
      <c r="BI432" s="189">
        <f>IF(N432="nulová",J432,0)</f>
        <v>0</v>
      </c>
      <c r="BJ432" s="19" t="s">
        <v>79</v>
      </c>
      <c r="BK432" s="189">
        <f>ROUND(I432*H432,2)</f>
        <v>0</v>
      </c>
      <c r="BL432" s="19" t="s">
        <v>159</v>
      </c>
      <c r="BM432" s="188" t="s">
        <v>602</v>
      </c>
    </row>
    <row r="433" spans="1:65" s="13" customFormat="1" ht="10.199999999999999">
      <c r="B433" s="195"/>
      <c r="C433" s="196"/>
      <c r="D433" s="197" t="s">
        <v>163</v>
      </c>
      <c r="E433" s="198" t="s">
        <v>19</v>
      </c>
      <c r="F433" s="199" t="s">
        <v>603</v>
      </c>
      <c r="G433" s="196"/>
      <c r="H433" s="200">
        <v>24.96</v>
      </c>
      <c r="I433" s="201"/>
      <c r="J433" s="196"/>
      <c r="K433" s="196"/>
      <c r="L433" s="202"/>
      <c r="M433" s="203"/>
      <c r="N433" s="204"/>
      <c r="O433" s="204"/>
      <c r="P433" s="204"/>
      <c r="Q433" s="204"/>
      <c r="R433" s="204"/>
      <c r="S433" s="204"/>
      <c r="T433" s="205"/>
      <c r="AT433" s="206" t="s">
        <v>163</v>
      </c>
      <c r="AU433" s="206" t="s">
        <v>81</v>
      </c>
      <c r="AV433" s="13" t="s">
        <v>81</v>
      </c>
      <c r="AW433" s="13" t="s">
        <v>33</v>
      </c>
      <c r="AX433" s="13" t="s">
        <v>71</v>
      </c>
      <c r="AY433" s="206" t="s">
        <v>153</v>
      </c>
    </row>
    <row r="434" spans="1:65" s="13" customFormat="1" ht="10.199999999999999">
      <c r="B434" s="195"/>
      <c r="C434" s="196"/>
      <c r="D434" s="197" t="s">
        <v>163</v>
      </c>
      <c r="E434" s="198" t="s">
        <v>19</v>
      </c>
      <c r="F434" s="199" t="s">
        <v>604</v>
      </c>
      <c r="G434" s="196"/>
      <c r="H434" s="200">
        <v>-2.1</v>
      </c>
      <c r="I434" s="201"/>
      <c r="J434" s="196"/>
      <c r="K434" s="196"/>
      <c r="L434" s="202"/>
      <c r="M434" s="203"/>
      <c r="N434" s="204"/>
      <c r="O434" s="204"/>
      <c r="P434" s="204"/>
      <c r="Q434" s="204"/>
      <c r="R434" s="204"/>
      <c r="S434" s="204"/>
      <c r="T434" s="205"/>
      <c r="AT434" s="206" t="s">
        <v>163</v>
      </c>
      <c r="AU434" s="206" t="s">
        <v>81</v>
      </c>
      <c r="AV434" s="13" t="s">
        <v>81</v>
      </c>
      <c r="AW434" s="13" t="s">
        <v>33</v>
      </c>
      <c r="AX434" s="13" t="s">
        <v>71</v>
      </c>
      <c r="AY434" s="206" t="s">
        <v>153</v>
      </c>
    </row>
    <row r="435" spans="1:65" s="13" customFormat="1" ht="10.199999999999999">
      <c r="B435" s="195"/>
      <c r="C435" s="196"/>
      <c r="D435" s="197" t="s">
        <v>163</v>
      </c>
      <c r="E435" s="198" t="s">
        <v>19</v>
      </c>
      <c r="F435" s="199" t="s">
        <v>504</v>
      </c>
      <c r="G435" s="196"/>
      <c r="H435" s="200">
        <v>-2.25</v>
      </c>
      <c r="I435" s="201"/>
      <c r="J435" s="196"/>
      <c r="K435" s="196"/>
      <c r="L435" s="202"/>
      <c r="M435" s="203"/>
      <c r="N435" s="204"/>
      <c r="O435" s="204"/>
      <c r="P435" s="204"/>
      <c r="Q435" s="204"/>
      <c r="R435" s="204"/>
      <c r="S435" s="204"/>
      <c r="T435" s="205"/>
      <c r="AT435" s="206" t="s">
        <v>163</v>
      </c>
      <c r="AU435" s="206" t="s">
        <v>81</v>
      </c>
      <c r="AV435" s="13" t="s">
        <v>81</v>
      </c>
      <c r="AW435" s="13" t="s">
        <v>33</v>
      </c>
      <c r="AX435" s="13" t="s">
        <v>71</v>
      </c>
      <c r="AY435" s="206" t="s">
        <v>153</v>
      </c>
    </row>
    <row r="436" spans="1:65" s="13" customFormat="1" ht="10.199999999999999">
      <c r="B436" s="195"/>
      <c r="C436" s="196"/>
      <c r="D436" s="197" t="s">
        <v>163</v>
      </c>
      <c r="E436" s="198" t="s">
        <v>19</v>
      </c>
      <c r="F436" s="199" t="s">
        <v>605</v>
      </c>
      <c r="G436" s="196"/>
      <c r="H436" s="200">
        <v>1.7</v>
      </c>
      <c r="I436" s="201"/>
      <c r="J436" s="196"/>
      <c r="K436" s="196"/>
      <c r="L436" s="202"/>
      <c r="M436" s="203"/>
      <c r="N436" s="204"/>
      <c r="O436" s="204"/>
      <c r="P436" s="204"/>
      <c r="Q436" s="204"/>
      <c r="R436" s="204"/>
      <c r="S436" s="204"/>
      <c r="T436" s="205"/>
      <c r="AT436" s="206" t="s">
        <v>163</v>
      </c>
      <c r="AU436" s="206" t="s">
        <v>81</v>
      </c>
      <c r="AV436" s="13" t="s">
        <v>81</v>
      </c>
      <c r="AW436" s="13" t="s">
        <v>33</v>
      </c>
      <c r="AX436" s="13" t="s">
        <v>71</v>
      </c>
      <c r="AY436" s="206" t="s">
        <v>153</v>
      </c>
    </row>
    <row r="437" spans="1:65" s="13" customFormat="1" ht="10.199999999999999">
      <c r="B437" s="195"/>
      <c r="C437" s="196"/>
      <c r="D437" s="197" t="s">
        <v>163</v>
      </c>
      <c r="E437" s="198" t="s">
        <v>19</v>
      </c>
      <c r="F437" s="199" t="s">
        <v>606</v>
      </c>
      <c r="G437" s="196"/>
      <c r="H437" s="200">
        <v>1.26</v>
      </c>
      <c r="I437" s="201"/>
      <c r="J437" s="196"/>
      <c r="K437" s="196"/>
      <c r="L437" s="202"/>
      <c r="M437" s="203"/>
      <c r="N437" s="204"/>
      <c r="O437" s="204"/>
      <c r="P437" s="204"/>
      <c r="Q437" s="204"/>
      <c r="R437" s="204"/>
      <c r="S437" s="204"/>
      <c r="T437" s="205"/>
      <c r="AT437" s="206" t="s">
        <v>163</v>
      </c>
      <c r="AU437" s="206" t="s">
        <v>81</v>
      </c>
      <c r="AV437" s="13" t="s">
        <v>81</v>
      </c>
      <c r="AW437" s="13" t="s">
        <v>33</v>
      </c>
      <c r="AX437" s="13" t="s">
        <v>71</v>
      </c>
      <c r="AY437" s="206" t="s">
        <v>153</v>
      </c>
    </row>
    <row r="438" spans="1:65" s="13" customFormat="1" ht="10.199999999999999">
      <c r="B438" s="195"/>
      <c r="C438" s="196"/>
      <c r="D438" s="197" t="s">
        <v>163</v>
      </c>
      <c r="E438" s="198" t="s">
        <v>19</v>
      </c>
      <c r="F438" s="199" t="s">
        <v>607</v>
      </c>
      <c r="G438" s="196"/>
      <c r="H438" s="200">
        <v>0.62</v>
      </c>
      <c r="I438" s="201"/>
      <c r="J438" s="196"/>
      <c r="K438" s="196"/>
      <c r="L438" s="202"/>
      <c r="M438" s="203"/>
      <c r="N438" s="204"/>
      <c r="O438" s="204"/>
      <c r="P438" s="204"/>
      <c r="Q438" s="204"/>
      <c r="R438" s="204"/>
      <c r="S438" s="204"/>
      <c r="T438" s="205"/>
      <c r="AT438" s="206" t="s">
        <v>163</v>
      </c>
      <c r="AU438" s="206" t="s">
        <v>81</v>
      </c>
      <c r="AV438" s="13" t="s">
        <v>81</v>
      </c>
      <c r="AW438" s="13" t="s">
        <v>33</v>
      </c>
      <c r="AX438" s="13" t="s">
        <v>71</v>
      </c>
      <c r="AY438" s="206" t="s">
        <v>153</v>
      </c>
    </row>
    <row r="439" spans="1:65" s="14" customFormat="1" ht="10.199999999999999">
      <c r="B439" s="207"/>
      <c r="C439" s="208"/>
      <c r="D439" s="197" t="s">
        <v>163</v>
      </c>
      <c r="E439" s="209" t="s">
        <v>19</v>
      </c>
      <c r="F439" s="210" t="s">
        <v>168</v>
      </c>
      <c r="G439" s="208"/>
      <c r="H439" s="211">
        <v>24.19</v>
      </c>
      <c r="I439" s="212"/>
      <c r="J439" s="208"/>
      <c r="K439" s="208"/>
      <c r="L439" s="213"/>
      <c r="M439" s="214"/>
      <c r="N439" s="215"/>
      <c r="O439" s="215"/>
      <c r="P439" s="215"/>
      <c r="Q439" s="215"/>
      <c r="R439" s="215"/>
      <c r="S439" s="215"/>
      <c r="T439" s="216"/>
      <c r="AT439" s="217" t="s">
        <v>163</v>
      </c>
      <c r="AU439" s="217" t="s">
        <v>81</v>
      </c>
      <c r="AV439" s="14" t="s">
        <v>159</v>
      </c>
      <c r="AW439" s="14" t="s">
        <v>33</v>
      </c>
      <c r="AX439" s="14" t="s">
        <v>79</v>
      </c>
      <c r="AY439" s="217" t="s">
        <v>153</v>
      </c>
    </row>
    <row r="440" spans="1:65" s="12" customFormat="1" ht="22.8" customHeight="1">
      <c r="B440" s="160"/>
      <c r="C440" s="161"/>
      <c r="D440" s="162" t="s">
        <v>70</v>
      </c>
      <c r="E440" s="174" t="s">
        <v>608</v>
      </c>
      <c r="F440" s="174" t="s">
        <v>609</v>
      </c>
      <c r="G440" s="161"/>
      <c r="H440" s="161"/>
      <c r="I440" s="164"/>
      <c r="J440" s="175">
        <f>BK440</f>
        <v>0</v>
      </c>
      <c r="K440" s="161"/>
      <c r="L440" s="166"/>
      <c r="M440" s="167"/>
      <c r="N440" s="168"/>
      <c r="O440" s="168"/>
      <c r="P440" s="169">
        <f>SUM(P441:P457)</f>
        <v>0</v>
      </c>
      <c r="Q440" s="168"/>
      <c r="R440" s="169">
        <f>SUM(R441:R457)</f>
        <v>3.3026049499999997</v>
      </c>
      <c r="S440" s="168"/>
      <c r="T440" s="170">
        <f>SUM(T441:T457)</f>
        <v>0</v>
      </c>
      <c r="AR440" s="171" t="s">
        <v>79</v>
      </c>
      <c r="AT440" s="172" t="s">
        <v>70</v>
      </c>
      <c r="AU440" s="172" t="s">
        <v>79</v>
      </c>
      <c r="AY440" s="171" t="s">
        <v>153</v>
      </c>
      <c r="BK440" s="173">
        <f>SUM(BK441:BK457)</f>
        <v>0</v>
      </c>
    </row>
    <row r="441" spans="1:65" s="2" customFormat="1" ht="21.75" customHeight="1">
      <c r="A441" s="36"/>
      <c r="B441" s="37"/>
      <c r="C441" s="176" t="s">
        <v>591</v>
      </c>
      <c r="D441" s="176" t="s">
        <v>155</v>
      </c>
      <c r="E441" s="177" t="s">
        <v>610</v>
      </c>
      <c r="F441" s="178" t="s">
        <v>611</v>
      </c>
      <c r="G441" s="179" t="s">
        <v>204</v>
      </c>
      <c r="H441" s="180">
        <v>0.9</v>
      </c>
      <c r="I441" s="181"/>
      <c r="J441" s="182">
        <f>ROUND(I441*H441,2)</f>
        <v>0</v>
      </c>
      <c r="K441" s="183"/>
      <c r="L441" s="41"/>
      <c r="M441" s="184" t="s">
        <v>19</v>
      </c>
      <c r="N441" s="185" t="s">
        <v>42</v>
      </c>
      <c r="O441" s="66"/>
      <c r="P441" s="186">
        <f>O441*H441</f>
        <v>0</v>
      </c>
      <c r="Q441" s="186">
        <v>8.4000000000000005E-2</v>
      </c>
      <c r="R441" s="186">
        <f>Q441*H441</f>
        <v>7.5600000000000001E-2</v>
      </c>
      <c r="S441" s="186">
        <v>0</v>
      </c>
      <c r="T441" s="187">
        <f>S441*H441</f>
        <v>0</v>
      </c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R441" s="188" t="s">
        <v>159</v>
      </c>
      <c r="AT441" s="188" t="s">
        <v>155</v>
      </c>
      <c r="AU441" s="188" t="s">
        <v>81</v>
      </c>
      <c r="AY441" s="19" t="s">
        <v>153</v>
      </c>
      <c r="BE441" s="189">
        <f>IF(N441="základní",J441,0)</f>
        <v>0</v>
      </c>
      <c r="BF441" s="189">
        <f>IF(N441="snížená",J441,0)</f>
        <v>0</v>
      </c>
      <c r="BG441" s="189">
        <f>IF(N441="zákl. přenesená",J441,0)</f>
        <v>0</v>
      </c>
      <c r="BH441" s="189">
        <f>IF(N441="sníž. přenesená",J441,0)</f>
        <v>0</v>
      </c>
      <c r="BI441" s="189">
        <f>IF(N441="nulová",J441,0)</f>
        <v>0</v>
      </c>
      <c r="BJ441" s="19" t="s">
        <v>79</v>
      </c>
      <c r="BK441" s="189">
        <f>ROUND(I441*H441,2)</f>
        <v>0</v>
      </c>
      <c r="BL441" s="19" t="s">
        <v>159</v>
      </c>
      <c r="BM441" s="188" t="s">
        <v>612</v>
      </c>
    </row>
    <row r="442" spans="1:65" s="13" customFormat="1" ht="10.199999999999999">
      <c r="B442" s="195"/>
      <c r="C442" s="196"/>
      <c r="D442" s="197" t="s">
        <v>163</v>
      </c>
      <c r="E442" s="198" t="s">
        <v>19</v>
      </c>
      <c r="F442" s="199" t="s">
        <v>613</v>
      </c>
      <c r="G442" s="196"/>
      <c r="H442" s="200">
        <v>0.9</v>
      </c>
      <c r="I442" s="201"/>
      <c r="J442" s="196"/>
      <c r="K442" s="196"/>
      <c r="L442" s="202"/>
      <c r="M442" s="203"/>
      <c r="N442" s="204"/>
      <c r="O442" s="204"/>
      <c r="P442" s="204"/>
      <c r="Q442" s="204"/>
      <c r="R442" s="204"/>
      <c r="S442" s="204"/>
      <c r="T442" s="205"/>
      <c r="AT442" s="206" t="s">
        <v>163</v>
      </c>
      <c r="AU442" s="206" t="s">
        <v>81</v>
      </c>
      <c r="AV442" s="13" t="s">
        <v>81</v>
      </c>
      <c r="AW442" s="13" t="s">
        <v>33</v>
      </c>
      <c r="AX442" s="13" t="s">
        <v>79</v>
      </c>
      <c r="AY442" s="206" t="s">
        <v>153</v>
      </c>
    </row>
    <row r="443" spans="1:65" s="2" customFormat="1" ht="21.75" customHeight="1">
      <c r="A443" s="36"/>
      <c r="B443" s="37"/>
      <c r="C443" s="176" t="s">
        <v>608</v>
      </c>
      <c r="D443" s="176" t="s">
        <v>155</v>
      </c>
      <c r="E443" s="177" t="s">
        <v>614</v>
      </c>
      <c r="F443" s="178" t="s">
        <v>615</v>
      </c>
      <c r="G443" s="179" t="s">
        <v>204</v>
      </c>
      <c r="H443" s="180">
        <v>21.344999999999999</v>
      </c>
      <c r="I443" s="181"/>
      <c r="J443" s="182">
        <f>ROUND(I443*H443,2)</f>
        <v>0</v>
      </c>
      <c r="K443" s="183"/>
      <c r="L443" s="41"/>
      <c r="M443" s="184" t="s">
        <v>19</v>
      </c>
      <c r="N443" s="185" t="s">
        <v>42</v>
      </c>
      <c r="O443" s="66"/>
      <c r="P443" s="186">
        <f>O443*H443</f>
        <v>0</v>
      </c>
      <c r="Q443" s="186">
        <v>0.105</v>
      </c>
      <c r="R443" s="186">
        <f>Q443*H443</f>
        <v>2.2412249999999996</v>
      </c>
      <c r="S443" s="186">
        <v>0</v>
      </c>
      <c r="T443" s="187">
        <f>S443*H443</f>
        <v>0</v>
      </c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R443" s="188" t="s">
        <v>159</v>
      </c>
      <c r="AT443" s="188" t="s">
        <v>155</v>
      </c>
      <c r="AU443" s="188" t="s">
        <v>81</v>
      </c>
      <c r="AY443" s="19" t="s">
        <v>153</v>
      </c>
      <c r="BE443" s="189">
        <f>IF(N443="základní",J443,0)</f>
        <v>0</v>
      </c>
      <c r="BF443" s="189">
        <f>IF(N443="snížená",J443,0)</f>
        <v>0</v>
      </c>
      <c r="BG443" s="189">
        <f>IF(N443="zákl. přenesená",J443,0)</f>
        <v>0</v>
      </c>
      <c r="BH443" s="189">
        <f>IF(N443="sníž. přenesená",J443,0)</f>
        <v>0</v>
      </c>
      <c r="BI443" s="189">
        <f>IF(N443="nulová",J443,0)</f>
        <v>0</v>
      </c>
      <c r="BJ443" s="19" t="s">
        <v>79</v>
      </c>
      <c r="BK443" s="189">
        <f>ROUND(I443*H443,2)</f>
        <v>0</v>
      </c>
      <c r="BL443" s="19" t="s">
        <v>159</v>
      </c>
      <c r="BM443" s="188" t="s">
        <v>616</v>
      </c>
    </row>
    <row r="444" spans="1:65" s="13" customFormat="1" ht="10.199999999999999">
      <c r="B444" s="195"/>
      <c r="C444" s="196"/>
      <c r="D444" s="197" t="s">
        <v>163</v>
      </c>
      <c r="E444" s="198" t="s">
        <v>19</v>
      </c>
      <c r="F444" s="199" t="s">
        <v>617</v>
      </c>
      <c r="G444" s="196"/>
      <c r="H444" s="200">
        <v>8.625</v>
      </c>
      <c r="I444" s="201"/>
      <c r="J444" s="196"/>
      <c r="K444" s="196"/>
      <c r="L444" s="202"/>
      <c r="M444" s="203"/>
      <c r="N444" s="204"/>
      <c r="O444" s="204"/>
      <c r="P444" s="204"/>
      <c r="Q444" s="204"/>
      <c r="R444" s="204"/>
      <c r="S444" s="204"/>
      <c r="T444" s="205"/>
      <c r="AT444" s="206" t="s">
        <v>163</v>
      </c>
      <c r="AU444" s="206" t="s">
        <v>81</v>
      </c>
      <c r="AV444" s="13" t="s">
        <v>81</v>
      </c>
      <c r="AW444" s="13" t="s">
        <v>33</v>
      </c>
      <c r="AX444" s="13" t="s">
        <v>71</v>
      </c>
      <c r="AY444" s="206" t="s">
        <v>153</v>
      </c>
    </row>
    <row r="445" spans="1:65" s="13" customFormat="1" ht="10.199999999999999">
      <c r="B445" s="195"/>
      <c r="C445" s="196"/>
      <c r="D445" s="197" t="s">
        <v>163</v>
      </c>
      <c r="E445" s="198" t="s">
        <v>19</v>
      </c>
      <c r="F445" s="199" t="s">
        <v>618</v>
      </c>
      <c r="G445" s="196"/>
      <c r="H445" s="200">
        <v>1.52</v>
      </c>
      <c r="I445" s="201"/>
      <c r="J445" s="196"/>
      <c r="K445" s="196"/>
      <c r="L445" s="202"/>
      <c r="M445" s="203"/>
      <c r="N445" s="204"/>
      <c r="O445" s="204"/>
      <c r="P445" s="204"/>
      <c r="Q445" s="204"/>
      <c r="R445" s="204"/>
      <c r="S445" s="204"/>
      <c r="T445" s="205"/>
      <c r="AT445" s="206" t="s">
        <v>163</v>
      </c>
      <c r="AU445" s="206" t="s">
        <v>81</v>
      </c>
      <c r="AV445" s="13" t="s">
        <v>81</v>
      </c>
      <c r="AW445" s="13" t="s">
        <v>33</v>
      </c>
      <c r="AX445" s="13" t="s">
        <v>71</v>
      </c>
      <c r="AY445" s="206" t="s">
        <v>153</v>
      </c>
    </row>
    <row r="446" spans="1:65" s="13" customFormat="1" ht="10.199999999999999">
      <c r="B446" s="195"/>
      <c r="C446" s="196"/>
      <c r="D446" s="197" t="s">
        <v>163</v>
      </c>
      <c r="E446" s="198" t="s">
        <v>19</v>
      </c>
      <c r="F446" s="199" t="s">
        <v>619</v>
      </c>
      <c r="G446" s="196"/>
      <c r="H446" s="200">
        <v>11.2</v>
      </c>
      <c r="I446" s="201"/>
      <c r="J446" s="196"/>
      <c r="K446" s="196"/>
      <c r="L446" s="202"/>
      <c r="M446" s="203"/>
      <c r="N446" s="204"/>
      <c r="O446" s="204"/>
      <c r="P446" s="204"/>
      <c r="Q446" s="204"/>
      <c r="R446" s="204"/>
      <c r="S446" s="204"/>
      <c r="T446" s="205"/>
      <c r="AT446" s="206" t="s">
        <v>163</v>
      </c>
      <c r="AU446" s="206" t="s">
        <v>81</v>
      </c>
      <c r="AV446" s="13" t="s">
        <v>81</v>
      </c>
      <c r="AW446" s="13" t="s">
        <v>33</v>
      </c>
      <c r="AX446" s="13" t="s">
        <v>71</v>
      </c>
      <c r="AY446" s="206" t="s">
        <v>153</v>
      </c>
    </row>
    <row r="447" spans="1:65" s="14" customFormat="1" ht="10.199999999999999">
      <c r="B447" s="207"/>
      <c r="C447" s="208"/>
      <c r="D447" s="197" t="s">
        <v>163</v>
      </c>
      <c r="E447" s="209" t="s">
        <v>19</v>
      </c>
      <c r="F447" s="210" t="s">
        <v>168</v>
      </c>
      <c r="G447" s="208"/>
      <c r="H447" s="211">
        <v>21.344999999999999</v>
      </c>
      <c r="I447" s="212"/>
      <c r="J447" s="208"/>
      <c r="K447" s="208"/>
      <c r="L447" s="213"/>
      <c r="M447" s="214"/>
      <c r="N447" s="215"/>
      <c r="O447" s="215"/>
      <c r="P447" s="215"/>
      <c r="Q447" s="215"/>
      <c r="R447" s="215"/>
      <c r="S447" s="215"/>
      <c r="T447" s="216"/>
      <c r="AT447" s="217" t="s">
        <v>163</v>
      </c>
      <c r="AU447" s="217" t="s">
        <v>81</v>
      </c>
      <c r="AV447" s="14" t="s">
        <v>159</v>
      </c>
      <c r="AW447" s="14" t="s">
        <v>33</v>
      </c>
      <c r="AX447" s="14" t="s">
        <v>79</v>
      </c>
      <c r="AY447" s="217" t="s">
        <v>153</v>
      </c>
    </row>
    <row r="448" spans="1:65" s="2" customFormat="1" ht="16.5" customHeight="1">
      <c r="A448" s="36"/>
      <c r="B448" s="37"/>
      <c r="C448" s="176" t="s">
        <v>620</v>
      </c>
      <c r="D448" s="176" t="s">
        <v>155</v>
      </c>
      <c r="E448" s="177" t="s">
        <v>621</v>
      </c>
      <c r="F448" s="178" t="s">
        <v>622</v>
      </c>
      <c r="G448" s="179" t="s">
        <v>204</v>
      </c>
      <c r="H448" s="180">
        <v>9.5229999999999997</v>
      </c>
      <c r="I448" s="181"/>
      <c r="J448" s="182">
        <f>ROUND(I448*H448,2)</f>
        <v>0</v>
      </c>
      <c r="K448" s="183"/>
      <c r="L448" s="41"/>
      <c r="M448" s="184" t="s">
        <v>19</v>
      </c>
      <c r="N448" s="185" t="s">
        <v>42</v>
      </c>
      <c r="O448" s="66"/>
      <c r="P448" s="186">
        <f>O448*H448</f>
        <v>0</v>
      </c>
      <c r="Q448" s="186">
        <v>5.4649999999999997E-2</v>
      </c>
      <c r="R448" s="186">
        <f>Q448*H448</f>
        <v>0.52043194999999998</v>
      </c>
      <c r="S448" s="186">
        <v>0</v>
      </c>
      <c r="T448" s="187">
        <f>S448*H448</f>
        <v>0</v>
      </c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R448" s="188" t="s">
        <v>159</v>
      </c>
      <c r="AT448" s="188" t="s">
        <v>155</v>
      </c>
      <c r="AU448" s="188" t="s">
        <v>81</v>
      </c>
      <c r="AY448" s="19" t="s">
        <v>153</v>
      </c>
      <c r="BE448" s="189">
        <f>IF(N448="základní",J448,0)</f>
        <v>0</v>
      </c>
      <c r="BF448" s="189">
        <f>IF(N448="snížená",J448,0)</f>
        <v>0</v>
      </c>
      <c r="BG448" s="189">
        <f>IF(N448="zákl. přenesená",J448,0)</f>
        <v>0</v>
      </c>
      <c r="BH448" s="189">
        <f>IF(N448="sníž. přenesená",J448,0)</f>
        <v>0</v>
      </c>
      <c r="BI448" s="189">
        <f>IF(N448="nulová",J448,0)</f>
        <v>0</v>
      </c>
      <c r="BJ448" s="19" t="s">
        <v>79</v>
      </c>
      <c r="BK448" s="189">
        <f>ROUND(I448*H448,2)</f>
        <v>0</v>
      </c>
      <c r="BL448" s="19" t="s">
        <v>159</v>
      </c>
      <c r="BM448" s="188" t="s">
        <v>623</v>
      </c>
    </row>
    <row r="449" spans="1:65" s="13" customFormat="1" ht="10.199999999999999">
      <c r="B449" s="195"/>
      <c r="C449" s="196"/>
      <c r="D449" s="197" t="s">
        <v>163</v>
      </c>
      <c r="E449" s="198" t="s">
        <v>19</v>
      </c>
      <c r="F449" s="199" t="s">
        <v>624</v>
      </c>
      <c r="G449" s="196"/>
      <c r="H449" s="200">
        <v>5.6440000000000001</v>
      </c>
      <c r="I449" s="201"/>
      <c r="J449" s="196"/>
      <c r="K449" s="196"/>
      <c r="L449" s="202"/>
      <c r="M449" s="203"/>
      <c r="N449" s="204"/>
      <c r="O449" s="204"/>
      <c r="P449" s="204"/>
      <c r="Q449" s="204"/>
      <c r="R449" s="204"/>
      <c r="S449" s="204"/>
      <c r="T449" s="205"/>
      <c r="AT449" s="206" t="s">
        <v>163</v>
      </c>
      <c r="AU449" s="206" t="s">
        <v>81</v>
      </c>
      <c r="AV449" s="13" t="s">
        <v>81</v>
      </c>
      <c r="AW449" s="13" t="s">
        <v>33</v>
      </c>
      <c r="AX449" s="13" t="s">
        <v>71</v>
      </c>
      <c r="AY449" s="206" t="s">
        <v>153</v>
      </c>
    </row>
    <row r="450" spans="1:65" s="13" customFormat="1" ht="10.199999999999999">
      <c r="B450" s="195"/>
      <c r="C450" s="196"/>
      <c r="D450" s="197" t="s">
        <v>163</v>
      </c>
      <c r="E450" s="198" t="s">
        <v>19</v>
      </c>
      <c r="F450" s="199" t="s">
        <v>625</v>
      </c>
      <c r="G450" s="196"/>
      <c r="H450" s="200">
        <v>2.024</v>
      </c>
      <c r="I450" s="201"/>
      <c r="J450" s="196"/>
      <c r="K450" s="196"/>
      <c r="L450" s="202"/>
      <c r="M450" s="203"/>
      <c r="N450" s="204"/>
      <c r="O450" s="204"/>
      <c r="P450" s="204"/>
      <c r="Q450" s="204"/>
      <c r="R450" s="204"/>
      <c r="S450" s="204"/>
      <c r="T450" s="205"/>
      <c r="AT450" s="206" t="s">
        <v>163</v>
      </c>
      <c r="AU450" s="206" t="s">
        <v>81</v>
      </c>
      <c r="AV450" s="13" t="s">
        <v>81</v>
      </c>
      <c r="AW450" s="13" t="s">
        <v>33</v>
      </c>
      <c r="AX450" s="13" t="s">
        <v>71</v>
      </c>
      <c r="AY450" s="206" t="s">
        <v>153</v>
      </c>
    </row>
    <row r="451" spans="1:65" s="13" customFormat="1" ht="10.199999999999999">
      <c r="B451" s="195"/>
      <c r="C451" s="196"/>
      <c r="D451" s="197" t="s">
        <v>163</v>
      </c>
      <c r="E451" s="198" t="s">
        <v>19</v>
      </c>
      <c r="F451" s="199" t="s">
        <v>626</v>
      </c>
      <c r="G451" s="196"/>
      <c r="H451" s="200">
        <v>1.33</v>
      </c>
      <c r="I451" s="201"/>
      <c r="J451" s="196"/>
      <c r="K451" s="196"/>
      <c r="L451" s="202"/>
      <c r="M451" s="203"/>
      <c r="N451" s="204"/>
      <c r="O451" s="204"/>
      <c r="P451" s="204"/>
      <c r="Q451" s="204"/>
      <c r="R451" s="204"/>
      <c r="S451" s="204"/>
      <c r="T451" s="205"/>
      <c r="AT451" s="206" t="s">
        <v>163</v>
      </c>
      <c r="AU451" s="206" t="s">
        <v>81</v>
      </c>
      <c r="AV451" s="13" t="s">
        <v>81</v>
      </c>
      <c r="AW451" s="13" t="s">
        <v>33</v>
      </c>
      <c r="AX451" s="13" t="s">
        <v>71</v>
      </c>
      <c r="AY451" s="206" t="s">
        <v>153</v>
      </c>
    </row>
    <row r="452" spans="1:65" s="13" customFormat="1" ht="10.199999999999999">
      <c r="B452" s="195"/>
      <c r="C452" s="196"/>
      <c r="D452" s="197" t="s">
        <v>163</v>
      </c>
      <c r="E452" s="198" t="s">
        <v>19</v>
      </c>
      <c r="F452" s="199" t="s">
        <v>627</v>
      </c>
      <c r="G452" s="196"/>
      <c r="H452" s="200">
        <v>0.52500000000000002</v>
      </c>
      <c r="I452" s="201"/>
      <c r="J452" s="196"/>
      <c r="K452" s="196"/>
      <c r="L452" s="202"/>
      <c r="M452" s="203"/>
      <c r="N452" s="204"/>
      <c r="O452" s="204"/>
      <c r="P452" s="204"/>
      <c r="Q452" s="204"/>
      <c r="R452" s="204"/>
      <c r="S452" s="204"/>
      <c r="T452" s="205"/>
      <c r="AT452" s="206" t="s">
        <v>163</v>
      </c>
      <c r="AU452" s="206" t="s">
        <v>81</v>
      </c>
      <c r="AV452" s="13" t="s">
        <v>81</v>
      </c>
      <c r="AW452" s="13" t="s">
        <v>33</v>
      </c>
      <c r="AX452" s="13" t="s">
        <v>71</v>
      </c>
      <c r="AY452" s="206" t="s">
        <v>153</v>
      </c>
    </row>
    <row r="453" spans="1:65" s="14" customFormat="1" ht="10.199999999999999">
      <c r="B453" s="207"/>
      <c r="C453" s="208"/>
      <c r="D453" s="197" t="s">
        <v>163</v>
      </c>
      <c r="E453" s="209" t="s">
        <v>19</v>
      </c>
      <c r="F453" s="210" t="s">
        <v>168</v>
      </c>
      <c r="G453" s="208"/>
      <c r="H453" s="211">
        <v>9.5230000000000015</v>
      </c>
      <c r="I453" s="212"/>
      <c r="J453" s="208"/>
      <c r="K453" s="208"/>
      <c r="L453" s="213"/>
      <c r="M453" s="214"/>
      <c r="N453" s="215"/>
      <c r="O453" s="215"/>
      <c r="P453" s="215"/>
      <c r="Q453" s="215"/>
      <c r="R453" s="215"/>
      <c r="S453" s="215"/>
      <c r="T453" s="216"/>
      <c r="AT453" s="217" t="s">
        <v>163</v>
      </c>
      <c r="AU453" s="217" t="s">
        <v>81</v>
      </c>
      <c r="AV453" s="14" t="s">
        <v>159</v>
      </c>
      <c r="AW453" s="14" t="s">
        <v>33</v>
      </c>
      <c r="AX453" s="14" t="s">
        <v>79</v>
      </c>
      <c r="AY453" s="217" t="s">
        <v>153</v>
      </c>
    </row>
    <row r="454" spans="1:65" s="2" customFormat="1" ht="16.5" customHeight="1">
      <c r="A454" s="36"/>
      <c r="B454" s="37"/>
      <c r="C454" s="176" t="s">
        <v>628</v>
      </c>
      <c r="D454" s="176" t="s">
        <v>155</v>
      </c>
      <c r="E454" s="177" t="s">
        <v>629</v>
      </c>
      <c r="F454" s="178" t="s">
        <v>630</v>
      </c>
      <c r="G454" s="179" t="s">
        <v>204</v>
      </c>
      <c r="H454" s="180">
        <v>49.4</v>
      </c>
      <c r="I454" s="181"/>
      <c r="J454" s="182">
        <f>ROUND(I454*H454,2)</f>
        <v>0</v>
      </c>
      <c r="K454" s="183"/>
      <c r="L454" s="41"/>
      <c r="M454" s="184" t="s">
        <v>19</v>
      </c>
      <c r="N454" s="185" t="s">
        <v>42</v>
      </c>
      <c r="O454" s="66"/>
      <c r="P454" s="186">
        <f>O454*H454</f>
        <v>0</v>
      </c>
      <c r="Q454" s="186">
        <v>9.4199999999999996E-3</v>
      </c>
      <c r="R454" s="186">
        <f>Q454*H454</f>
        <v>0.46534799999999998</v>
      </c>
      <c r="S454" s="186">
        <v>0</v>
      </c>
      <c r="T454" s="187">
        <f>S454*H454</f>
        <v>0</v>
      </c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R454" s="188" t="s">
        <v>159</v>
      </c>
      <c r="AT454" s="188" t="s">
        <v>155</v>
      </c>
      <c r="AU454" s="188" t="s">
        <v>81</v>
      </c>
      <c r="AY454" s="19" t="s">
        <v>153</v>
      </c>
      <c r="BE454" s="189">
        <f>IF(N454="základní",J454,0)</f>
        <v>0</v>
      </c>
      <c r="BF454" s="189">
        <f>IF(N454="snížená",J454,0)</f>
        <v>0</v>
      </c>
      <c r="BG454" s="189">
        <f>IF(N454="zákl. přenesená",J454,0)</f>
        <v>0</v>
      </c>
      <c r="BH454" s="189">
        <f>IF(N454="sníž. přenesená",J454,0)</f>
        <v>0</v>
      </c>
      <c r="BI454" s="189">
        <f>IF(N454="nulová",J454,0)</f>
        <v>0</v>
      </c>
      <c r="BJ454" s="19" t="s">
        <v>79</v>
      </c>
      <c r="BK454" s="189">
        <f>ROUND(I454*H454,2)</f>
        <v>0</v>
      </c>
      <c r="BL454" s="19" t="s">
        <v>159</v>
      </c>
      <c r="BM454" s="188" t="s">
        <v>631</v>
      </c>
    </row>
    <row r="455" spans="1:65" s="13" customFormat="1" ht="10.199999999999999">
      <c r="B455" s="195"/>
      <c r="C455" s="196"/>
      <c r="D455" s="197" t="s">
        <v>163</v>
      </c>
      <c r="E455" s="198" t="s">
        <v>19</v>
      </c>
      <c r="F455" s="199" t="s">
        <v>632</v>
      </c>
      <c r="G455" s="196"/>
      <c r="H455" s="200">
        <v>18.28</v>
      </c>
      <c r="I455" s="201"/>
      <c r="J455" s="196"/>
      <c r="K455" s="196"/>
      <c r="L455" s="202"/>
      <c r="M455" s="203"/>
      <c r="N455" s="204"/>
      <c r="O455" s="204"/>
      <c r="P455" s="204"/>
      <c r="Q455" s="204"/>
      <c r="R455" s="204"/>
      <c r="S455" s="204"/>
      <c r="T455" s="205"/>
      <c r="AT455" s="206" t="s">
        <v>163</v>
      </c>
      <c r="AU455" s="206" t="s">
        <v>81</v>
      </c>
      <c r="AV455" s="13" t="s">
        <v>81</v>
      </c>
      <c r="AW455" s="13" t="s">
        <v>33</v>
      </c>
      <c r="AX455" s="13" t="s">
        <v>71</v>
      </c>
      <c r="AY455" s="206" t="s">
        <v>153</v>
      </c>
    </row>
    <row r="456" spans="1:65" s="13" customFormat="1" ht="10.199999999999999">
      <c r="B456" s="195"/>
      <c r="C456" s="196"/>
      <c r="D456" s="197" t="s">
        <v>163</v>
      </c>
      <c r="E456" s="198" t="s">
        <v>19</v>
      </c>
      <c r="F456" s="199" t="s">
        <v>633</v>
      </c>
      <c r="G456" s="196"/>
      <c r="H456" s="200">
        <v>31.12</v>
      </c>
      <c r="I456" s="201"/>
      <c r="J456" s="196"/>
      <c r="K456" s="196"/>
      <c r="L456" s="202"/>
      <c r="M456" s="203"/>
      <c r="N456" s="204"/>
      <c r="O456" s="204"/>
      <c r="P456" s="204"/>
      <c r="Q456" s="204"/>
      <c r="R456" s="204"/>
      <c r="S456" s="204"/>
      <c r="T456" s="205"/>
      <c r="AT456" s="206" t="s">
        <v>163</v>
      </c>
      <c r="AU456" s="206" t="s">
        <v>81</v>
      </c>
      <c r="AV456" s="13" t="s">
        <v>81</v>
      </c>
      <c r="AW456" s="13" t="s">
        <v>33</v>
      </c>
      <c r="AX456" s="13" t="s">
        <v>71</v>
      </c>
      <c r="AY456" s="206" t="s">
        <v>153</v>
      </c>
    </row>
    <row r="457" spans="1:65" s="14" customFormat="1" ht="10.199999999999999">
      <c r="B457" s="207"/>
      <c r="C457" s="208"/>
      <c r="D457" s="197" t="s">
        <v>163</v>
      </c>
      <c r="E457" s="209" t="s">
        <v>19</v>
      </c>
      <c r="F457" s="210" t="s">
        <v>168</v>
      </c>
      <c r="G457" s="208"/>
      <c r="H457" s="211">
        <v>49.400000000000006</v>
      </c>
      <c r="I457" s="212"/>
      <c r="J457" s="208"/>
      <c r="K457" s="208"/>
      <c r="L457" s="213"/>
      <c r="M457" s="214"/>
      <c r="N457" s="215"/>
      <c r="O457" s="215"/>
      <c r="P457" s="215"/>
      <c r="Q457" s="215"/>
      <c r="R457" s="215"/>
      <c r="S457" s="215"/>
      <c r="T457" s="216"/>
      <c r="AT457" s="217" t="s">
        <v>163</v>
      </c>
      <c r="AU457" s="217" t="s">
        <v>81</v>
      </c>
      <c r="AV457" s="14" t="s">
        <v>159</v>
      </c>
      <c r="AW457" s="14" t="s">
        <v>33</v>
      </c>
      <c r="AX457" s="14" t="s">
        <v>79</v>
      </c>
      <c r="AY457" s="217" t="s">
        <v>153</v>
      </c>
    </row>
    <row r="458" spans="1:65" s="12" customFormat="1" ht="22.8" customHeight="1">
      <c r="B458" s="160"/>
      <c r="C458" s="161"/>
      <c r="D458" s="162" t="s">
        <v>70</v>
      </c>
      <c r="E458" s="174" t="s">
        <v>620</v>
      </c>
      <c r="F458" s="174" t="s">
        <v>634</v>
      </c>
      <c r="G458" s="161"/>
      <c r="H458" s="161"/>
      <c r="I458" s="164"/>
      <c r="J458" s="175">
        <f>BK458</f>
        <v>0</v>
      </c>
      <c r="K458" s="161"/>
      <c r="L458" s="166"/>
      <c r="M458" s="167"/>
      <c r="N458" s="168"/>
      <c r="O458" s="168"/>
      <c r="P458" s="169">
        <f>SUM(P459:P473)</f>
        <v>0</v>
      </c>
      <c r="Q458" s="168"/>
      <c r="R458" s="169">
        <f>SUM(R459:R473)</f>
        <v>1.86171</v>
      </c>
      <c r="S458" s="168"/>
      <c r="T458" s="170">
        <f>SUM(T459:T473)</f>
        <v>0</v>
      </c>
      <c r="AR458" s="171" t="s">
        <v>79</v>
      </c>
      <c r="AT458" s="172" t="s">
        <v>70</v>
      </c>
      <c r="AU458" s="172" t="s">
        <v>79</v>
      </c>
      <c r="AY458" s="171" t="s">
        <v>153</v>
      </c>
      <c r="BK458" s="173">
        <f>SUM(BK459:BK473)</f>
        <v>0</v>
      </c>
    </row>
    <row r="459" spans="1:65" s="2" customFormat="1" ht="24.15" customHeight="1">
      <c r="A459" s="36"/>
      <c r="B459" s="37"/>
      <c r="C459" s="176" t="s">
        <v>635</v>
      </c>
      <c r="D459" s="176" t="s">
        <v>155</v>
      </c>
      <c r="E459" s="177" t="s">
        <v>636</v>
      </c>
      <c r="F459" s="178" t="s">
        <v>637</v>
      </c>
      <c r="G459" s="179" t="s">
        <v>253</v>
      </c>
      <c r="H459" s="180">
        <v>5</v>
      </c>
      <c r="I459" s="181"/>
      <c r="J459" s="182">
        <f>ROUND(I459*H459,2)</f>
        <v>0</v>
      </c>
      <c r="K459" s="183"/>
      <c r="L459" s="41"/>
      <c r="M459" s="184" t="s">
        <v>19</v>
      </c>
      <c r="N459" s="185" t="s">
        <v>42</v>
      </c>
      <c r="O459" s="66"/>
      <c r="P459" s="186">
        <f>O459*H459</f>
        <v>0</v>
      </c>
      <c r="Q459" s="186">
        <v>4.8000000000000001E-4</v>
      </c>
      <c r="R459" s="186">
        <f>Q459*H459</f>
        <v>2.4000000000000002E-3</v>
      </c>
      <c r="S459" s="186">
        <v>0</v>
      </c>
      <c r="T459" s="187">
        <f>S459*H459</f>
        <v>0</v>
      </c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R459" s="188" t="s">
        <v>159</v>
      </c>
      <c r="AT459" s="188" t="s">
        <v>155</v>
      </c>
      <c r="AU459" s="188" t="s">
        <v>81</v>
      </c>
      <c r="AY459" s="19" t="s">
        <v>153</v>
      </c>
      <c r="BE459" s="189">
        <f>IF(N459="základní",J459,0)</f>
        <v>0</v>
      </c>
      <c r="BF459" s="189">
        <f>IF(N459="snížená",J459,0)</f>
        <v>0</v>
      </c>
      <c r="BG459" s="189">
        <f>IF(N459="zákl. přenesená",J459,0)</f>
        <v>0</v>
      </c>
      <c r="BH459" s="189">
        <f>IF(N459="sníž. přenesená",J459,0)</f>
        <v>0</v>
      </c>
      <c r="BI459" s="189">
        <f>IF(N459="nulová",J459,0)</f>
        <v>0</v>
      </c>
      <c r="BJ459" s="19" t="s">
        <v>79</v>
      </c>
      <c r="BK459" s="189">
        <f>ROUND(I459*H459,2)</f>
        <v>0</v>
      </c>
      <c r="BL459" s="19" t="s">
        <v>159</v>
      </c>
      <c r="BM459" s="188" t="s">
        <v>638</v>
      </c>
    </row>
    <row r="460" spans="1:65" s="2" customFormat="1" ht="24.15" customHeight="1">
      <c r="A460" s="36"/>
      <c r="B460" s="37"/>
      <c r="C460" s="176" t="s">
        <v>639</v>
      </c>
      <c r="D460" s="176" t="s">
        <v>155</v>
      </c>
      <c r="E460" s="177" t="s">
        <v>640</v>
      </c>
      <c r="F460" s="178" t="s">
        <v>641</v>
      </c>
      <c r="G460" s="179" t="s">
        <v>253</v>
      </c>
      <c r="H460" s="180">
        <v>14</v>
      </c>
      <c r="I460" s="181"/>
      <c r="J460" s="182">
        <f>ROUND(I460*H460,2)</f>
        <v>0</v>
      </c>
      <c r="K460" s="183"/>
      <c r="L460" s="41"/>
      <c r="M460" s="184" t="s">
        <v>19</v>
      </c>
      <c r="N460" s="185" t="s">
        <v>42</v>
      </c>
      <c r="O460" s="66"/>
      <c r="P460" s="186">
        <f>O460*H460</f>
        <v>0</v>
      </c>
      <c r="Q460" s="186">
        <v>4.684E-2</v>
      </c>
      <c r="R460" s="186">
        <f>Q460*H460</f>
        <v>0.65576000000000001</v>
      </c>
      <c r="S460" s="186">
        <v>0</v>
      </c>
      <c r="T460" s="187">
        <f>S460*H460</f>
        <v>0</v>
      </c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R460" s="188" t="s">
        <v>159</v>
      </c>
      <c r="AT460" s="188" t="s">
        <v>155</v>
      </c>
      <c r="AU460" s="188" t="s">
        <v>81</v>
      </c>
      <c r="AY460" s="19" t="s">
        <v>153</v>
      </c>
      <c r="BE460" s="189">
        <f>IF(N460="základní",J460,0)</f>
        <v>0</v>
      </c>
      <c r="BF460" s="189">
        <f>IF(N460="snížená",J460,0)</f>
        <v>0</v>
      </c>
      <c r="BG460" s="189">
        <f>IF(N460="zákl. přenesená",J460,0)</f>
        <v>0</v>
      </c>
      <c r="BH460" s="189">
        <f>IF(N460="sníž. přenesená",J460,0)</f>
        <v>0</v>
      </c>
      <c r="BI460" s="189">
        <f>IF(N460="nulová",J460,0)</f>
        <v>0</v>
      </c>
      <c r="BJ460" s="19" t="s">
        <v>79</v>
      </c>
      <c r="BK460" s="189">
        <f>ROUND(I460*H460,2)</f>
        <v>0</v>
      </c>
      <c r="BL460" s="19" t="s">
        <v>159</v>
      </c>
      <c r="BM460" s="188" t="s">
        <v>642</v>
      </c>
    </row>
    <row r="461" spans="1:65" s="2" customFormat="1" ht="24.15" customHeight="1">
      <c r="A461" s="36"/>
      <c r="B461" s="37"/>
      <c r="C461" s="176" t="s">
        <v>643</v>
      </c>
      <c r="D461" s="176" t="s">
        <v>155</v>
      </c>
      <c r="E461" s="177" t="s">
        <v>644</v>
      </c>
      <c r="F461" s="178" t="s">
        <v>645</v>
      </c>
      <c r="G461" s="179" t="s">
        <v>253</v>
      </c>
      <c r="H461" s="180">
        <v>2</v>
      </c>
      <c r="I461" s="181"/>
      <c r="J461" s="182">
        <f>ROUND(I461*H461,2)</f>
        <v>0</v>
      </c>
      <c r="K461" s="183"/>
      <c r="L461" s="41"/>
      <c r="M461" s="184" t="s">
        <v>19</v>
      </c>
      <c r="N461" s="185" t="s">
        <v>42</v>
      </c>
      <c r="O461" s="66"/>
      <c r="P461" s="186">
        <f>O461*H461</f>
        <v>0</v>
      </c>
      <c r="Q461" s="186">
        <v>0.44169999999999998</v>
      </c>
      <c r="R461" s="186">
        <f>Q461*H461</f>
        <v>0.88339999999999996</v>
      </c>
      <c r="S461" s="186">
        <v>0</v>
      </c>
      <c r="T461" s="187">
        <f>S461*H461</f>
        <v>0</v>
      </c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R461" s="188" t="s">
        <v>159</v>
      </c>
      <c r="AT461" s="188" t="s">
        <v>155</v>
      </c>
      <c r="AU461" s="188" t="s">
        <v>81</v>
      </c>
      <c r="AY461" s="19" t="s">
        <v>153</v>
      </c>
      <c r="BE461" s="189">
        <f>IF(N461="základní",J461,0)</f>
        <v>0</v>
      </c>
      <c r="BF461" s="189">
        <f>IF(N461="snížená",J461,0)</f>
        <v>0</v>
      </c>
      <c r="BG461" s="189">
        <f>IF(N461="zákl. přenesená",J461,0)</f>
        <v>0</v>
      </c>
      <c r="BH461" s="189">
        <f>IF(N461="sníž. přenesená",J461,0)</f>
        <v>0</v>
      </c>
      <c r="BI461" s="189">
        <f>IF(N461="nulová",J461,0)</f>
        <v>0</v>
      </c>
      <c r="BJ461" s="19" t="s">
        <v>79</v>
      </c>
      <c r="BK461" s="189">
        <f>ROUND(I461*H461,2)</f>
        <v>0</v>
      </c>
      <c r="BL461" s="19" t="s">
        <v>159</v>
      </c>
      <c r="BM461" s="188" t="s">
        <v>646</v>
      </c>
    </row>
    <row r="462" spans="1:65" s="2" customFormat="1" ht="21.75" customHeight="1">
      <c r="A462" s="36"/>
      <c r="B462" s="37"/>
      <c r="C462" s="229" t="s">
        <v>647</v>
      </c>
      <c r="D462" s="229" t="s">
        <v>256</v>
      </c>
      <c r="E462" s="230" t="s">
        <v>648</v>
      </c>
      <c r="F462" s="231" t="s">
        <v>649</v>
      </c>
      <c r="G462" s="232" t="s">
        <v>253</v>
      </c>
      <c r="H462" s="233">
        <v>2</v>
      </c>
      <c r="I462" s="234"/>
      <c r="J462" s="235">
        <f>ROUND(I462*H462,2)</f>
        <v>0</v>
      </c>
      <c r="K462" s="236"/>
      <c r="L462" s="237"/>
      <c r="M462" s="238" t="s">
        <v>19</v>
      </c>
      <c r="N462" s="239" t="s">
        <v>42</v>
      </c>
      <c r="O462" s="66"/>
      <c r="P462" s="186">
        <f>O462*H462</f>
        <v>0</v>
      </c>
      <c r="Q462" s="186">
        <v>1.4579999999999999E-2</v>
      </c>
      <c r="R462" s="186">
        <f>Q462*H462</f>
        <v>2.9159999999999998E-2</v>
      </c>
      <c r="S462" s="186">
        <v>0</v>
      </c>
      <c r="T462" s="187">
        <f>S462*H462</f>
        <v>0</v>
      </c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R462" s="188" t="s">
        <v>201</v>
      </c>
      <c r="AT462" s="188" t="s">
        <v>256</v>
      </c>
      <c r="AU462" s="188" t="s">
        <v>81</v>
      </c>
      <c r="AY462" s="19" t="s">
        <v>153</v>
      </c>
      <c r="BE462" s="189">
        <f>IF(N462="základní",J462,0)</f>
        <v>0</v>
      </c>
      <c r="BF462" s="189">
        <f>IF(N462="snížená",J462,0)</f>
        <v>0</v>
      </c>
      <c r="BG462" s="189">
        <f>IF(N462="zákl. přenesená",J462,0)</f>
        <v>0</v>
      </c>
      <c r="BH462" s="189">
        <f>IF(N462="sníž. přenesená",J462,0)</f>
        <v>0</v>
      </c>
      <c r="BI462" s="189">
        <f>IF(N462="nulová",J462,0)</f>
        <v>0</v>
      </c>
      <c r="BJ462" s="19" t="s">
        <v>79</v>
      </c>
      <c r="BK462" s="189">
        <f>ROUND(I462*H462,2)</f>
        <v>0</v>
      </c>
      <c r="BL462" s="19" t="s">
        <v>159</v>
      </c>
      <c r="BM462" s="188" t="s">
        <v>650</v>
      </c>
    </row>
    <row r="463" spans="1:65" s="2" customFormat="1" ht="19.2">
      <c r="A463" s="36"/>
      <c r="B463" s="37"/>
      <c r="C463" s="38"/>
      <c r="D463" s="197" t="s">
        <v>651</v>
      </c>
      <c r="E463" s="38"/>
      <c r="F463" s="240" t="s">
        <v>652</v>
      </c>
      <c r="G463" s="38"/>
      <c r="H463" s="38"/>
      <c r="I463" s="192"/>
      <c r="J463" s="38"/>
      <c r="K463" s="38"/>
      <c r="L463" s="41"/>
      <c r="M463" s="193"/>
      <c r="N463" s="194"/>
      <c r="O463" s="66"/>
      <c r="P463" s="66"/>
      <c r="Q463" s="66"/>
      <c r="R463" s="66"/>
      <c r="S463" s="66"/>
      <c r="T463" s="67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T463" s="19" t="s">
        <v>651</v>
      </c>
      <c r="AU463" s="19" t="s">
        <v>81</v>
      </c>
    </row>
    <row r="464" spans="1:65" s="2" customFormat="1" ht="21.75" customHeight="1">
      <c r="A464" s="36"/>
      <c r="B464" s="37"/>
      <c r="C464" s="229" t="s">
        <v>653</v>
      </c>
      <c r="D464" s="229" t="s">
        <v>256</v>
      </c>
      <c r="E464" s="230" t="s">
        <v>654</v>
      </c>
      <c r="F464" s="231" t="s">
        <v>655</v>
      </c>
      <c r="G464" s="232" t="s">
        <v>253</v>
      </c>
      <c r="H464" s="233">
        <v>5</v>
      </c>
      <c r="I464" s="234"/>
      <c r="J464" s="235">
        <f>ROUND(I464*H464,2)</f>
        <v>0</v>
      </c>
      <c r="K464" s="236"/>
      <c r="L464" s="237"/>
      <c r="M464" s="238" t="s">
        <v>19</v>
      </c>
      <c r="N464" s="239" t="s">
        <v>42</v>
      </c>
      <c r="O464" s="66"/>
      <c r="P464" s="186">
        <f>O464*H464</f>
        <v>0</v>
      </c>
      <c r="Q464" s="186">
        <v>1.489E-2</v>
      </c>
      <c r="R464" s="186">
        <f>Q464*H464</f>
        <v>7.4450000000000002E-2</v>
      </c>
      <c r="S464" s="186">
        <v>0</v>
      </c>
      <c r="T464" s="187">
        <f>S464*H464</f>
        <v>0</v>
      </c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R464" s="188" t="s">
        <v>201</v>
      </c>
      <c r="AT464" s="188" t="s">
        <v>256</v>
      </c>
      <c r="AU464" s="188" t="s">
        <v>81</v>
      </c>
      <c r="AY464" s="19" t="s">
        <v>153</v>
      </c>
      <c r="BE464" s="189">
        <f>IF(N464="základní",J464,0)</f>
        <v>0</v>
      </c>
      <c r="BF464" s="189">
        <f>IF(N464="snížená",J464,0)</f>
        <v>0</v>
      </c>
      <c r="BG464" s="189">
        <f>IF(N464="zákl. přenesená",J464,0)</f>
        <v>0</v>
      </c>
      <c r="BH464" s="189">
        <f>IF(N464="sníž. přenesená",J464,0)</f>
        <v>0</v>
      </c>
      <c r="BI464" s="189">
        <f>IF(N464="nulová",J464,0)</f>
        <v>0</v>
      </c>
      <c r="BJ464" s="19" t="s">
        <v>79</v>
      </c>
      <c r="BK464" s="189">
        <f>ROUND(I464*H464,2)</f>
        <v>0</v>
      </c>
      <c r="BL464" s="19" t="s">
        <v>159</v>
      </c>
      <c r="BM464" s="188" t="s">
        <v>656</v>
      </c>
    </row>
    <row r="465" spans="1:65" s="2" customFormat="1" ht="19.2">
      <c r="A465" s="36"/>
      <c r="B465" s="37"/>
      <c r="C465" s="38"/>
      <c r="D465" s="197" t="s">
        <v>651</v>
      </c>
      <c r="E465" s="38"/>
      <c r="F465" s="240" t="s">
        <v>652</v>
      </c>
      <c r="G465" s="38"/>
      <c r="H465" s="38"/>
      <c r="I465" s="192"/>
      <c r="J465" s="38"/>
      <c r="K465" s="38"/>
      <c r="L465" s="41"/>
      <c r="M465" s="193"/>
      <c r="N465" s="194"/>
      <c r="O465" s="66"/>
      <c r="P465" s="66"/>
      <c r="Q465" s="66"/>
      <c r="R465" s="66"/>
      <c r="S465" s="66"/>
      <c r="T465" s="67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T465" s="19" t="s">
        <v>651</v>
      </c>
      <c r="AU465" s="19" t="s">
        <v>81</v>
      </c>
    </row>
    <row r="466" spans="1:65" s="2" customFormat="1" ht="21.75" customHeight="1">
      <c r="A466" s="36"/>
      <c r="B466" s="37"/>
      <c r="C466" s="229" t="s">
        <v>657</v>
      </c>
      <c r="D466" s="229" t="s">
        <v>256</v>
      </c>
      <c r="E466" s="230" t="s">
        <v>658</v>
      </c>
      <c r="F466" s="231" t="s">
        <v>659</v>
      </c>
      <c r="G466" s="232" t="s">
        <v>253</v>
      </c>
      <c r="H466" s="233">
        <v>11</v>
      </c>
      <c r="I466" s="234"/>
      <c r="J466" s="235">
        <f>ROUND(I466*H466,2)</f>
        <v>0</v>
      </c>
      <c r="K466" s="236"/>
      <c r="L466" s="237"/>
      <c r="M466" s="238" t="s">
        <v>19</v>
      </c>
      <c r="N466" s="239" t="s">
        <v>42</v>
      </c>
      <c r="O466" s="66"/>
      <c r="P466" s="186">
        <f>O466*H466</f>
        <v>0</v>
      </c>
      <c r="Q466" s="186">
        <v>1.521E-2</v>
      </c>
      <c r="R466" s="186">
        <f>Q466*H466</f>
        <v>0.16730999999999999</v>
      </c>
      <c r="S466" s="186">
        <v>0</v>
      </c>
      <c r="T466" s="187">
        <f>S466*H466</f>
        <v>0</v>
      </c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R466" s="188" t="s">
        <v>201</v>
      </c>
      <c r="AT466" s="188" t="s">
        <v>256</v>
      </c>
      <c r="AU466" s="188" t="s">
        <v>81</v>
      </c>
      <c r="AY466" s="19" t="s">
        <v>153</v>
      </c>
      <c r="BE466" s="189">
        <f>IF(N466="základní",J466,0)</f>
        <v>0</v>
      </c>
      <c r="BF466" s="189">
        <f>IF(N466="snížená",J466,0)</f>
        <v>0</v>
      </c>
      <c r="BG466" s="189">
        <f>IF(N466="zákl. přenesená",J466,0)</f>
        <v>0</v>
      </c>
      <c r="BH466" s="189">
        <f>IF(N466="sníž. přenesená",J466,0)</f>
        <v>0</v>
      </c>
      <c r="BI466" s="189">
        <f>IF(N466="nulová",J466,0)</f>
        <v>0</v>
      </c>
      <c r="BJ466" s="19" t="s">
        <v>79</v>
      </c>
      <c r="BK466" s="189">
        <f>ROUND(I466*H466,2)</f>
        <v>0</v>
      </c>
      <c r="BL466" s="19" t="s">
        <v>159</v>
      </c>
      <c r="BM466" s="188" t="s">
        <v>660</v>
      </c>
    </row>
    <row r="467" spans="1:65" s="2" customFormat="1" ht="19.2">
      <c r="A467" s="36"/>
      <c r="B467" s="37"/>
      <c r="C467" s="38"/>
      <c r="D467" s="197" t="s">
        <v>651</v>
      </c>
      <c r="E467" s="38"/>
      <c r="F467" s="240" t="s">
        <v>652</v>
      </c>
      <c r="G467" s="38"/>
      <c r="H467" s="38"/>
      <c r="I467" s="192"/>
      <c r="J467" s="38"/>
      <c r="K467" s="38"/>
      <c r="L467" s="41"/>
      <c r="M467" s="193"/>
      <c r="N467" s="194"/>
      <c r="O467" s="66"/>
      <c r="P467" s="66"/>
      <c r="Q467" s="66"/>
      <c r="R467" s="66"/>
      <c r="S467" s="66"/>
      <c r="T467" s="67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T467" s="19" t="s">
        <v>651</v>
      </c>
      <c r="AU467" s="19" t="s">
        <v>81</v>
      </c>
    </row>
    <row r="468" spans="1:65" s="2" customFormat="1" ht="21.75" customHeight="1">
      <c r="A468" s="36"/>
      <c r="B468" s="37"/>
      <c r="C468" s="229" t="s">
        <v>661</v>
      </c>
      <c r="D468" s="229" t="s">
        <v>256</v>
      </c>
      <c r="E468" s="230" t="s">
        <v>662</v>
      </c>
      <c r="F468" s="231" t="s">
        <v>663</v>
      </c>
      <c r="G468" s="232" t="s">
        <v>253</v>
      </c>
      <c r="H468" s="233">
        <v>1</v>
      </c>
      <c r="I468" s="234"/>
      <c r="J468" s="235">
        <f>ROUND(I468*H468,2)</f>
        <v>0</v>
      </c>
      <c r="K468" s="236"/>
      <c r="L468" s="237"/>
      <c r="M468" s="238" t="s">
        <v>19</v>
      </c>
      <c r="N468" s="239" t="s">
        <v>42</v>
      </c>
      <c r="O468" s="66"/>
      <c r="P468" s="186">
        <f>O468*H468</f>
        <v>0</v>
      </c>
      <c r="Q468" s="186">
        <v>1.553E-2</v>
      </c>
      <c r="R468" s="186">
        <f>Q468*H468</f>
        <v>1.553E-2</v>
      </c>
      <c r="S468" s="186">
        <v>0</v>
      </c>
      <c r="T468" s="187">
        <f>S468*H468</f>
        <v>0</v>
      </c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R468" s="188" t="s">
        <v>201</v>
      </c>
      <c r="AT468" s="188" t="s">
        <v>256</v>
      </c>
      <c r="AU468" s="188" t="s">
        <v>81</v>
      </c>
      <c r="AY468" s="19" t="s">
        <v>153</v>
      </c>
      <c r="BE468" s="189">
        <f>IF(N468="základní",J468,0)</f>
        <v>0</v>
      </c>
      <c r="BF468" s="189">
        <f>IF(N468="snížená",J468,0)</f>
        <v>0</v>
      </c>
      <c r="BG468" s="189">
        <f>IF(N468="zákl. přenesená",J468,0)</f>
        <v>0</v>
      </c>
      <c r="BH468" s="189">
        <f>IF(N468="sníž. přenesená",J468,0)</f>
        <v>0</v>
      </c>
      <c r="BI468" s="189">
        <f>IF(N468="nulová",J468,0)</f>
        <v>0</v>
      </c>
      <c r="BJ468" s="19" t="s">
        <v>79</v>
      </c>
      <c r="BK468" s="189">
        <f>ROUND(I468*H468,2)</f>
        <v>0</v>
      </c>
      <c r="BL468" s="19" t="s">
        <v>159</v>
      </c>
      <c r="BM468" s="188" t="s">
        <v>664</v>
      </c>
    </row>
    <row r="469" spans="1:65" s="2" customFormat="1" ht="19.2">
      <c r="A469" s="36"/>
      <c r="B469" s="37"/>
      <c r="C469" s="38"/>
      <c r="D469" s="197" t="s">
        <v>651</v>
      </c>
      <c r="E469" s="38"/>
      <c r="F469" s="240" t="s">
        <v>652</v>
      </c>
      <c r="G469" s="38"/>
      <c r="H469" s="38"/>
      <c r="I469" s="192"/>
      <c r="J469" s="38"/>
      <c r="K469" s="38"/>
      <c r="L469" s="41"/>
      <c r="M469" s="193"/>
      <c r="N469" s="194"/>
      <c r="O469" s="66"/>
      <c r="P469" s="66"/>
      <c r="Q469" s="66"/>
      <c r="R469" s="66"/>
      <c r="S469" s="66"/>
      <c r="T469" s="67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T469" s="19" t="s">
        <v>651</v>
      </c>
      <c r="AU469" s="19" t="s">
        <v>81</v>
      </c>
    </row>
    <row r="470" spans="1:65" s="2" customFormat="1" ht="21.75" customHeight="1">
      <c r="A470" s="36"/>
      <c r="B470" s="37"/>
      <c r="C470" s="229" t="s">
        <v>665</v>
      </c>
      <c r="D470" s="229" t="s">
        <v>256</v>
      </c>
      <c r="E470" s="230" t="s">
        <v>666</v>
      </c>
      <c r="F470" s="231" t="s">
        <v>667</v>
      </c>
      <c r="G470" s="232" t="s">
        <v>253</v>
      </c>
      <c r="H470" s="233">
        <v>2</v>
      </c>
      <c r="I470" s="234"/>
      <c r="J470" s="235">
        <f>ROUND(I470*H470,2)</f>
        <v>0</v>
      </c>
      <c r="K470" s="236"/>
      <c r="L470" s="237"/>
      <c r="M470" s="238" t="s">
        <v>19</v>
      </c>
      <c r="N470" s="239" t="s">
        <v>42</v>
      </c>
      <c r="O470" s="66"/>
      <c r="P470" s="186">
        <f>O470*H470</f>
        <v>0</v>
      </c>
      <c r="Q470" s="186">
        <v>1.521E-2</v>
      </c>
      <c r="R470" s="186">
        <f>Q470*H470</f>
        <v>3.0419999999999999E-2</v>
      </c>
      <c r="S470" s="186">
        <v>0</v>
      </c>
      <c r="T470" s="187">
        <f>S470*H470</f>
        <v>0</v>
      </c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R470" s="188" t="s">
        <v>201</v>
      </c>
      <c r="AT470" s="188" t="s">
        <v>256</v>
      </c>
      <c r="AU470" s="188" t="s">
        <v>81</v>
      </c>
      <c r="AY470" s="19" t="s">
        <v>153</v>
      </c>
      <c r="BE470" s="189">
        <f>IF(N470="základní",J470,0)</f>
        <v>0</v>
      </c>
      <c r="BF470" s="189">
        <f>IF(N470="snížená",J470,0)</f>
        <v>0</v>
      </c>
      <c r="BG470" s="189">
        <f>IF(N470="zákl. přenesená",J470,0)</f>
        <v>0</v>
      </c>
      <c r="BH470" s="189">
        <f>IF(N470="sníž. přenesená",J470,0)</f>
        <v>0</v>
      </c>
      <c r="BI470" s="189">
        <f>IF(N470="nulová",J470,0)</f>
        <v>0</v>
      </c>
      <c r="BJ470" s="19" t="s">
        <v>79</v>
      </c>
      <c r="BK470" s="189">
        <f>ROUND(I470*H470,2)</f>
        <v>0</v>
      </c>
      <c r="BL470" s="19" t="s">
        <v>159</v>
      </c>
      <c r="BM470" s="188" t="s">
        <v>668</v>
      </c>
    </row>
    <row r="471" spans="1:65" s="2" customFormat="1" ht="19.2">
      <c r="A471" s="36"/>
      <c r="B471" s="37"/>
      <c r="C471" s="38"/>
      <c r="D471" s="197" t="s">
        <v>651</v>
      </c>
      <c r="E471" s="38"/>
      <c r="F471" s="240" t="s">
        <v>669</v>
      </c>
      <c r="G471" s="38"/>
      <c r="H471" s="38"/>
      <c r="I471" s="192"/>
      <c r="J471" s="38"/>
      <c r="K471" s="38"/>
      <c r="L471" s="41"/>
      <c r="M471" s="193"/>
      <c r="N471" s="194"/>
      <c r="O471" s="66"/>
      <c r="P471" s="66"/>
      <c r="Q471" s="66"/>
      <c r="R471" s="66"/>
      <c r="S471" s="66"/>
      <c r="T471" s="67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T471" s="19" t="s">
        <v>651</v>
      </c>
      <c r="AU471" s="19" t="s">
        <v>81</v>
      </c>
    </row>
    <row r="472" spans="1:65" s="2" customFormat="1" ht="16.5" customHeight="1">
      <c r="A472" s="36"/>
      <c r="B472" s="37"/>
      <c r="C472" s="176" t="s">
        <v>670</v>
      </c>
      <c r="D472" s="176" t="s">
        <v>155</v>
      </c>
      <c r="E472" s="177" t="s">
        <v>671</v>
      </c>
      <c r="F472" s="178" t="s">
        <v>672</v>
      </c>
      <c r="G472" s="179" t="s">
        <v>253</v>
      </c>
      <c r="H472" s="180">
        <v>2</v>
      </c>
      <c r="I472" s="181"/>
      <c r="J472" s="182">
        <f>ROUND(I472*H472,2)</f>
        <v>0</v>
      </c>
      <c r="K472" s="183"/>
      <c r="L472" s="41"/>
      <c r="M472" s="184" t="s">
        <v>19</v>
      </c>
      <c r="N472" s="185" t="s">
        <v>42</v>
      </c>
      <c r="O472" s="66"/>
      <c r="P472" s="186">
        <f>O472*H472</f>
        <v>0</v>
      </c>
      <c r="Q472" s="186">
        <v>0</v>
      </c>
      <c r="R472" s="186">
        <f>Q472*H472</f>
        <v>0</v>
      </c>
      <c r="S472" s="186">
        <v>0</v>
      </c>
      <c r="T472" s="187">
        <f>S472*H472</f>
        <v>0</v>
      </c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R472" s="188" t="s">
        <v>159</v>
      </c>
      <c r="AT472" s="188" t="s">
        <v>155</v>
      </c>
      <c r="AU472" s="188" t="s">
        <v>81</v>
      </c>
      <c r="AY472" s="19" t="s">
        <v>153</v>
      </c>
      <c r="BE472" s="189">
        <f>IF(N472="základní",J472,0)</f>
        <v>0</v>
      </c>
      <c r="BF472" s="189">
        <f>IF(N472="snížená",J472,0)</f>
        <v>0</v>
      </c>
      <c r="BG472" s="189">
        <f>IF(N472="zákl. přenesená",J472,0)</f>
        <v>0</v>
      </c>
      <c r="BH472" s="189">
        <f>IF(N472="sníž. přenesená",J472,0)</f>
        <v>0</v>
      </c>
      <c r="BI472" s="189">
        <f>IF(N472="nulová",J472,0)</f>
        <v>0</v>
      </c>
      <c r="BJ472" s="19" t="s">
        <v>79</v>
      </c>
      <c r="BK472" s="189">
        <f>ROUND(I472*H472,2)</f>
        <v>0</v>
      </c>
      <c r="BL472" s="19" t="s">
        <v>159</v>
      </c>
      <c r="BM472" s="188" t="s">
        <v>673</v>
      </c>
    </row>
    <row r="473" spans="1:65" s="2" customFormat="1" ht="16.5" customHeight="1">
      <c r="A473" s="36"/>
      <c r="B473" s="37"/>
      <c r="C473" s="229" t="s">
        <v>674</v>
      </c>
      <c r="D473" s="229" t="s">
        <v>256</v>
      </c>
      <c r="E473" s="230" t="s">
        <v>675</v>
      </c>
      <c r="F473" s="231" t="s">
        <v>676</v>
      </c>
      <c r="G473" s="232" t="s">
        <v>253</v>
      </c>
      <c r="H473" s="233">
        <v>2</v>
      </c>
      <c r="I473" s="234"/>
      <c r="J473" s="235">
        <f>ROUND(I473*H473,2)</f>
        <v>0</v>
      </c>
      <c r="K473" s="236"/>
      <c r="L473" s="237"/>
      <c r="M473" s="238" t="s">
        <v>19</v>
      </c>
      <c r="N473" s="239" t="s">
        <v>42</v>
      </c>
      <c r="O473" s="66"/>
      <c r="P473" s="186">
        <f>O473*H473</f>
        <v>0</v>
      </c>
      <c r="Q473" s="186">
        <v>1.64E-3</v>
      </c>
      <c r="R473" s="186">
        <f>Q473*H473</f>
        <v>3.2799999999999999E-3</v>
      </c>
      <c r="S473" s="186">
        <v>0</v>
      </c>
      <c r="T473" s="187">
        <f>S473*H473</f>
        <v>0</v>
      </c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R473" s="188" t="s">
        <v>201</v>
      </c>
      <c r="AT473" s="188" t="s">
        <v>256</v>
      </c>
      <c r="AU473" s="188" t="s">
        <v>81</v>
      </c>
      <c r="AY473" s="19" t="s">
        <v>153</v>
      </c>
      <c r="BE473" s="189">
        <f>IF(N473="základní",J473,0)</f>
        <v>0</v>
      </c>
      <c r="BF473" s="189">
        <f>IF(N473="snížená",J473,0)</f>
        <v>0</v>
      </c>
      <c r="BG473" s="189">
        <f>IF(N473="zákl. přenesená",J473,0)</f>
        <v>0</v>
      </c>
      <c r="BH473" s="189">
        <f>IF(N473="sníž. přenesená",J473,0)</f>
        <v>0</v>
      </c>
      <c r="BI473" s="189">
        <f>IF(N473="nulová",J473,0)</f>
        <v>0</v>
      </c>
      <c r="BJ473" s="19" t="s">
        <v>79</v>
      </c>
      <c r="BK473" s="189">
        <f>ROUND(I473*H473,2)</f>
        <v>0</v>
      </c>
      <c r="BL473" s="19" t="s">
        <v>159</v>
      </c>
      <c r="BM473" s="188" t="s">
        <v>677</v>
      </c>
    </row>
    <row r="474" spans="1:65" s="12" customFormat="1" ht="22.8" customHeight="1">
      <c r="B474" s="160"/>
      <c r="C474" s="161"/>
      <c r="D474" s="162" t="s">
        <v>70</v>
      </c>
      <c r="E474" s="174" t="s">
        <v>201</v>
      </c>
      <c r="F474" s="174" t="s">
        <v>678</v>
      </c>
      <c r="G474" s="161"/>
      <c r="H474" s="161"/>
      <c r="I474" s="164"/>
      <c r="J474" s="175">
        <f>BK474</f>
        <v>0</v>
      </c>
      <c r="K474" s="161"/>
      <c r="L474" s="166"/>
      <c r="M474" s="167"/>
      <c r="N474" s="168"/>
      <c r="O474" s="168"/>
      <c r="P474" s="169">
        <f>P475</f>
        <v>0</v>
      </c>
      <c r="Q474" s="168"/>
      <c r="R474" s="169">
        <f>R475</f>
        <v>0</v>
      </c>
      <c r="S474" s="168"/>
      <c r="T474" s="170">
        <f>T475</f>
        <v>0</v>
      </c>
      <c r="AR474" s="171" t="s">
        <v>79</v>
      </c>
      <c r="AT474" s="172" t="s">
        <v>70</v>
      </c>
      <c r="AU474" s="172" t="s">
        <v>79</v>
      </c>
      <c r="AY474" s="171" t="s">
        <v>153</v>
      </c>
      <c r="BK474" s="173">
        <f>BK475</f>
        <v>0</v>
      </c>
    </row>
    <row r="475" spans="1:65" s="2" customFormat="1" ht="16.5" customHeight="1">
      <c r="A475" s="36"/>
      <c r="B475" s="37"/>
      <c r="C475" s="229" t="s">
        <v>679</v>
      </c>
      <c r="D475" s="229" t="s">
        <v>256</v>
      </c>
      <c r="E475" s="230" t="s">
        <v>680</v>
      </c>
      <c r="F475" s="231" t="s">
        <v>681</v>
      </c>
      <c r="G475" s="232" t="s">
        <v>682</v>
      </c>
      <c r="H475" s="233">
        <v>1</v>
      </c>
      <c r="I475" s="234"/>
      <c r="J475" s="235">
        <f>ROUND(I475*H475,2)</f>
        <v>0</v>
      </c>
      <c r="K475" s="236"/>
      <c r="L475" s="237"/>
      <c r="M475" s="238" t="s">
        <v>19</v>
      </c>
      <c r="N475" s="239" t="s">
        <v>42</v>
      </c>
      <c r="O475" s="66"/>
      <c r="P475" s="186">
        <f>O475*H475</f>
        <v>0</v>
      </c>
      <c r="Q475" s="186">
        <v>0</v>
      </c>
      <c r="R475" s="186">
        <f>Q475*H475</f>
        <v>0</v>
      </c>
      <c r="S475" s="186">
        <v>0</v>
      </c>
      <c r="T475" s="187">
        <f>S475*H475</f>
        <v>0</v>
      </c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R475" s="188" t="s">
        <v>201</v>
      </c>
      <c r="AT475" s="188" t="s">
        <v>256</v>
      </c>
      <c r="AU475" s="188" t="s">
        <v>81</v>
      </c>
      <c r="AY475" s="19" t="s">
        <v>153</v>
      </c>
      <c r="BE475" s="189">
        <f>IF(N475="základní",J475,0)</f>
        <v>0</v>
      </c>
      <c r="BF475" s="189">
        <f>IF(N475="snížená",J475,0)</f>
        <v>0</v>
      </c>
      <c r="BG475" s="189">
        <f>IF(N475="zákl. přenesená",J475,0)</f>
        <v>0</v>
      </c>
      <c r="BH475" s="189">
        <f>IF(N475="sníž. přenesená",J475,0)</f>
        <v>0</v>
      </c>
      <c r="BI475" s="189">
        <f>IF(N475="nulová",J475,0)</f>
        <v>0</v>
      </c>
      <c r="BJ475" s="19" t="s">
        <v>79</v>
      </c>
      <c r="BK475" s="189">
        <f>ROUND(I475*H475,2)</f>
        <v>0</v>
      </c>
      <c r="BL475" s="19" t="s">
        <v>159</v>
      </c>
      <c r="BM475" s="188" t="s">
        <v>683</v>
      </c>
    </row>
    <row r="476" spans="1:65" s="12" customFormat="1" ht="22.8" customHeight="1">
      <c r="B476" s="160"/>
      <c r="C476" s="161"/>
      <c r="D476" s="162" t="s">
        <v>70</v>
      </c>
      <c r="E476" s="174" t="s">
        <v>209</v>
      </c>
      <c r="F476" s="174" t="s">
        <v>684</v>
      </c>
      <c r="G476" s="161"/>
      <c r="H476" s="161"/>
      <c r="I476" s="164"/>
      <c r="J476" s="175">
        <f>BK476</f>
        <v>0</v>
      </c>
      <c r="K476" s="161"/>
      <c r="L476" s="166"/>
      <c r="M476" s="167"/>
      <c r="N476" s="168"/>
      <c r="O476" s="168"/>
      <c r="P476" s="169">
        <f>SUM(P477:P478)</f>
        <v>0</v>
      </c>
      <c r="Q476" s="168"/>
      <c r="R476" s="169">
        <f>SUM(R477:R478)</f>
        <v>0.132636</v>
      </c>
      <c r="S476" s="168"/>
      <c r="T476" s="170">
        <f>SUM(T477:T478)</f>
        <v>0</v>
      </c>
      <c r="AR476" s="171" t="s">
        <v>79</v>
      </c>
      <c r="AT476" s="172" t="s">
        <v>70</v>
      </c>
      <c r="AU476" s="172" t="s">
        <v>79</v>
      </c>
      <c r="AY476" s="171" t="s">
        <v>153</v>
      </c>
      <c r="BK476" s="173">
        <f>SUM(BK477:BK478)</f>
        <v>0</v>
      </c>
    </row>
    <row r="477" spans="1:65" s="2" customFormat="1" ht="24.15" customHeight="1">
      <c r="A477" s="36"/>
      <c r="B477" s="37"/>
      <c r="C477" s="176" t="s">
        <v>685</v>
      </c>
      <c r="D477" s="176" t="s">
        <v>155</v>
      </c>
      <c r="E477" s="177" t="s">
        <v>686</v>
      </c>
      <c r="F477" s="178" t="s">
        <v>687</v>
      </c>
      <c r="G477" s="179" t="s">
        <v>228</v>
      </c>
      <c r="H477" s="180">
        <v>2.8</v>
      </c>
      <c r="I477" s="181"/>
      <c r="J477" s="182">
        <f>ROUND(I477*H477,2)</f>
        <v>0</v>
      </c>
      <c r="K477" s="183"/>
      <c r="L477" s="41"/>
      <c r="M477" s="184" t="s">
        <v>19</v>
      </c>
      <c r="N477" s="185" t="s">
        <v>42</v>
      </c>
      <c r="O477" s="66"/>
      <c r="P477" s="186">
        <f>O477*H477</f>
        <v>0</v>
      </c>
      <c r="Q477" s="186">
        <v>4.7370000000000002E-2</v>
      </c>
      <c r="R477" s="186">
        <f>Q477*H477</f>
        <v>0.132636</v>
      </c>
      <c r="S477" s="186">
        <v>0</v>
      </c>
      <c r="T477" s="187">
        <f>S477*H477</f>
        <v>0</v>
      </c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R477" s="188" t="s">
        <v>159</v>
      </c>
      <c r="AT477" s="188" t="s">
        <v>155</v>
      </c>
      <c r="AU477" s="188" t="s">
        <v>81</v>
      </c>
      <c r="AY477" s="19" t="s">
        <v>153</v>
      </c>
      <c r="BE477" s="189">
        <f>IF(N477="základní",J477,0)</f>
        <v>0</v>
      </c>
      <c r="BF477" s="189">
        <f>IF(N477="snížená",J477,0)</f>
        <v>0</v>
      </c>
      <c r="BG477" s="189">
        <f>IF(N477="zákl. přenesená",J477,0)</f>
        <v>0</v>
      </c>
      <c r="BH477" s="189">
        <f>IF(N477="sníž. přenesená",J477,0)</f>
        <v>0</v>
      </c>
      <c r="BI477" s="189">
        <f>IF(N477="nulová",J477,0)</f>
        <v>0</v>
      </c>
      <c r="BJ477" s="19" t="s">
        <v>79</v>
      </c>
      <c r="BK477" s="189">
        <f>ROUND(I477*H477,2)</f>
        <v>0</v>
      </c>
      <c r="BL477" s="19" t="s">
        <v>159</v>
      </c>
      <c r="BM477" s="188" t="s">
        <v>688</v>
      </c>
    </row>
    <row r="478" spans="1:65" s="2" customFormat="1" ht="19.2">
      <c r="A478" s="36"/>
      <c r="B478" s="37"/>
      <c r="C478" s="38"/>
      <c r="D478" s="197" t="s">
        <v>651</v>
      </c>
      <c r="E478" s="38"/>
      <c r="F478" s="240" t="s">
        <v>689</v>
      </c>
      <c r="G478" s="38"/>
      <c r="H478" s="38"/>
      <c r="I478" s="192"/>
      <c r="J478" s="38"/>
      <c r="K478" s="38"/>
      <c r="L478" s="41"/>
      <c r="M478" s="193"/>
      <c r="N478" s="194"/>
      <c r="O478" s="66"/>
      <c r="P478" s="66"/>
      <c r="Q478" s="66"/>
      <c r="R478" s="66"/>
      <c r="S478" s="66"/>
      <c r="T478" s="67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T478" s="19" t="s">
        <v>651</v>
      </c>
      <c r="AU478" s="19" t="s">
        <v>81</v>
      </c>
    </row>
    <row r="479" spans="1:65" s="12" customFormat="1" ht="22.8" customHeight="1">
      <c r="B479" s="160"/>
      <c r="C479" s="161"/>
      <c r="D479" s="162" t="s">
        <v>70</v>
      </c>
      <c r="E479" s="174" t="s">
        <v>690</v>
      </c>
      <c r="F479" s="174" t="s">
        <v>691</v>
      </c>
      <c r="G479" s="161"/>
      <c r="H479" s="161"/>
      <c r="I479" s="164"/>
      <c r="J479" s="175">
        <f>BK479</f>
        <v>0</v>
      </c>
      <c r="K479" s="161"/>
      <c r="L479" s="166"/>
      <c r="M479" s="167"/>
      <c r="N479" s="168"/>
      <c r="O479" s="168"/>
      <c r="P479" s="169">
        <f>SUM(P480:P492)</f>
        <v>0</v>
      </c>
      <c r="Q479" s="168"/>
      <c r="R479" s="169">
        <f>SUM(R480:R492)</f>
        <v>4.2433040000000005E-2</v>
      </c>
      <c r="S479" s="168"/>
      <c r="T479" s="170">
        <f>SUM(T480:T492)</f>
        <v>0</v>
      </c>
      <c r="AR479" s="171" t="s">
        <v>79</v>
      </c>
      <c r="AT479" s="172" t="s">
        <v>70</v>
      </c>
      <c r="AU479" s="172" t="s">
        <v>79</v>
      </c>
      <c r="AY479" s="171" t="s">
        <v>153</v>
      </c>
      <c r="BK479" s="173">
        <f>SUM(BK480:BK492)</f>
        <v>0</v>
      </c>
    </row>
    <row r="480" spans="1:65" s="2" customFormat="1" ht="33" customHeight="1">
      <c r="A480" s="36"/>
      <c r="B480" s="37"/>
      <c r="C480" s="176" t="s">
        <v>692</v>
      </c>
      <c r="D480" s="176" t="s">
        <v>155</v>
      </c>
      <c r="E480" s="177" t="s">
        <v>693</v>
      </c>
      <c r="F480" s="178" t="s">
        <v>694</v>
      </c>
      <c r="G480" s="179" t="s">
        <v>253</v>
      </c>
      <c r="H480" s="180">
        <v>6</v>
      </c>
      <c r="I480" s="181"/>
      <c r="J480" s="182">
        <f>ROUND(I480*H480,2)</f>
        <v>0</v>
      </c>
      <c r="K480" s="183"/>
      <c r="L480" s="41"/>
      <c r="M480" s="184" t="s">
        <v>19</v>
      </c>
      <c r="N480" s="185" t="s">
        <v>42</v>
      </c>
      <c r="O480" s="66"/>
      <c r="P480" s="186">
        <f>O480*H480</f>
        <v>0</v>
      </c>
      <c r="Q480" s="186">
        <v>2.3400000000000001E-3</v>
      </c>
      <c r="R480" s="186">
        <f>Q480*H480</f>
        <v>1.404E-2</v>
      </c>
      <c r="S480" s="186">
        <v>0</v>
      </c>
      <c r="T480" s="187">
        <f>S480*H480</f>
        <v>0</v>
      </c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R480" s="188" t="s">
        <v>159</v>
      </c>
      <c r="AT480" s="188" t="s">
        <v>155</v>
      </c>
      <c r="AU480" s="188" t="s">
        <v>81</v>
      </c>
      <c r="AY480" s="19" t="s">
        <v>153</v>
      </c>
      <c r="BE480" s="189">
        <f>IF(N480="základní",J480,0)</f>
        <v>0</v>
      </c>
      <c r="BF480" s="189">
        <f>IF(N480="snížená",J480,0)</f>
        <v>0</v>
      </c>
      <c r="BG480" s="189">
        <f>IF(N480="zákl. přenesená",J480,0)</f>
        <v>0</v>
      </c>
      <c r="BH480" s="189">
        <f>IF(N480="sníž. přenesená",J480,0)</f>
        <v>0</v>
      </c>
      <c r="BI480" s="189">
        <f>IF(N480="nulová",J480,0)</f>
        <v>0</v>
      </c>
      <c r="BJ480" s="19" t="s">
        <v>79</v>
      </c>
      <c r="BK480" s="189">
        <f>ROUND(I480*H480,2)</f>
        <v>0</v>
      </c>
      <c r="BL480" s="19" t="s">
        <v>159</v>
      </c>
      <c r="BM480" s="188" t="s">
        <v>695</v>
      </c>
    </row>
    <row r="481" spans="1:65" s="2" customFormat="1" ht="24.15" customHeight="1">
      <c r="A481" s="36"/>
      <c r="B481" s="37"/>
      <c r="C481" s="176" t="s">
        <v>696</v>
      </c>
      <c r="D481" s="176" t="s">
        <v>155</v>
      </c>
      <c r="E481" s="177" t="s">
        <v>697</v>
      </c>
      <c r="F481" s="178" t="s">
        <v>698</v>
      </c>
      <c r="G481" s="179" t="s">
        <v>253</v>
      </c>
      <c r="H481" s="180">
        <v>1</v>
      </c>
      <c r="I481" s="181"/>
      <c r="J481" s="182">
        <f>ROUND(I481*H481,2)</f>
        <v>0</v>
      </c>
      <c r="K481" s="183"/>
      <c r="L481" s="41"/>
      <c r="M481" s="184" t="s">
        <v>19</v>
      </c>
      <c r="N481" s="185" t="s">
        <v>42</v>
      </c>
      <c r="O481" s="66"/>
      <c r="P481" s="186">
        <f>O481*H481</f>
        <v>0</v>
      </c>
      <c r="Q481" s="186">
        <v>1.5469999999999999E-2</v>
      </c>
      <c r="R481" s="186">
        <f>Q481*H481</f>
        <v>1.5469999999999999E-2</v>
      </c>
      <c r="S481" s="186">
        <v>0</v>
      </c>
      <c r="T481" s="187">
        <f>S481*H481</f>
        <v>0</v>
      </c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R481" s="188" t="s">
        <v>159</v>
      </c>
      <c r="AT481" s="188" t="s">
        <v>155</v>
      </c>
      <c r="AU481" s="188" t="s">
        <v>81</v>
      </c>
      <c r="AY481" s="19" t="s">
        <v>153</v>
      </c>
      <c r="BE481" s="189">
        <f>IF(N481="základní",J481,0)</f>
        <v>0</v>
      </c>
      <c r="BF481" s="189">
        <f>IF(N481="snížená",J481,0)</f>
        <v>0</v>
      </c>
      <c r="BG481" s="189">
        <f>IF(N481="zákl. přenesená",J481,0)</f>
        <v>0</v>
      </c>
      <c r="BH481" s="189">
        <f>IF(N481="sníž. přenesená",J481,0)</f>
        <v>0</v>
      </c>
      <c r="BI481" s="189">
        <f>IF(N481="nulová",J481,0)</f>
        <v>0</v>
      </c>
      <c r="BJ481" s="19" t="s">
        <v>79</v>
      </c>
      <c r="BK481" s="189">
        <f>ROUND(I481*H481,2)</f>
        <v>0</v>
      </c>
      <c r="BL481" s="19" t="s">
        <v>159</v>
      </c>
      <c r="BM481" s="188" t="s">
        <v>699</v>
      </c>
    </row>
    <row r="482" spans="1:65" s="2" customFormat="1" ht="16.5" customHeight="1">
      <c r="A482" s="36"/>
      <c r="B482" s="37"/>
      <c r="C482" s="229" t="s">
        <v>700</v>
      </c>
      <c r="D482" s="229" t="s">
        <v>256</v>
      </c>
      <c r="E482" s="230" t="s">
        <v>701</v>
      </c>
      <c r="F482" s="231" t="s">
        <v>702</v>
      </c>
      <c r="G482" s="232" t="s">
        <v>253</v>
      </c>
      <c r="H482" s="233">
        <v>1</v>
      </c>
      <c r="I482" s="234"/>
      <c r="J482" s="235">
        <f>ROUND(I482*H482,2)</f>
        <v>0</v>
      </c>
      <c r="K482" s="236"/>
      <c r="L482" s="237"/>
      <c r="M482" s="238" t="s">
        <v>19</v>
      </c>
      <c r="N482" s="239" t="s">
        <v>42</v>
      </c>
      <c r="O482" s="66"/>
      <c r="P482" s="186">
        <f>O482*H482</f>
        <v>0</v>
      </c>
      <c r="Q482" s="186">
        <v>0</v>
      </c>
      <c r="R482" s="186">
        <f>Q482*H482</f>
        <v>0</v>
      </c>
      <c r="S482" s="186">
        <v>0</v>
      </c>
      <c r="T482" s="187">
        <f>S482*H482</f>
        <v>0</v>
      </c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R482" s="188" t="s">
        <v>201</v>
      </c>
      <c r="AT482" s="188" t="s">
        <v>256</v>
      </c>
      <c r="AU482" s="188" t="s">
        <v>81</v>
      </c>
      <c r="AY482" s="19" t="s">
        <v>153</v>
      </c>
      <c r="BE482" s="189">
        <f>IF(N482="základní",J482,0)</f>
        <v>0</v>
      </c>
      <c r="BF482" s="189">
        <f>IF(N482="snížená",J482,0)</f>
        <v>0</v>
      </c>
      <c r="BG482" s="189">
        <f>IF(N482="zákl. přenesená",J482,0)</f>
        <v>0</v>
      </c>
      <c r="BH482" s="189">
        <f>IF(N482="sníž. přenesená",J482,0)</f>
        <v>0</v>
      </c>
      <c r="BI482" s="189">
        <f>IF(N482="nulová",J482,0)</f>
        <v>0</v>
      </c>
      <c r="BJ482" s="19" t="s">
        <v>79</v>
      </c>
      <c r="BK482" s="189">
        <f>ROUND(I482*H482,2)</f>
        <v>0</v>
      </c>
      <c r="BL482" s="19" t="s">
        <v>159</v>
      </c>
      <c r="BM482" s="188" t="s">
        <v>703</v>
      </c>
    </row>
    <row r="483" spans="1:65" s="2" customFormat="1" ht="49.05" customHeight="1">
      <c r="A483" s="36"/>
      <c r="B483" s="37"/>
      <c r="C483" s="176" t="s">
        <v>704</v>
      </c>
      <c r="D483" s="176" t="s">
        <v>155</v>
      </c>
      <c r="E483" s="177" t="s">
        <v>705</v>
      </c>
      <c r="F483" s="178" t="s">
        <v>706</v>
      </c>
      <c r="G483" s="179" t="s">
        <v>204</v>
      </c>
      <c r="H483" s="180">
        <v>323.07600000000002</v>
      </c>
      <c r="I483" s="181"/>
      <c r="J483" s="182">
        <f>ROUND(I483*H483,2)</f>
        <v>0</v>
      </c>
      <c r="K483" s="183"/>
      <c r="L483" s="41"/>
      <c r="M483" s="184" t="s">
        <v>19</v>
      </c>
      <c r="N483" s="185" t="s">
        <v>42</v>
      </c>
      <c r="O483" s="66"/>
      <c r="P483" s="186">
        <f>O483*H483</f>
        <v>0</v>
      </c>
      <c r="Q483" s="186">
        <v>4.0000000000000003E-5</v>
      </c>
      <c r="R483" s="186">
        <f>Q483*H483</f>
        <v>1.2923040000000002E-2</v>
      </c>
      <c r="S483" s="186">
        <v>0</v>
      </c>
      <c r="T483" s="187">
        <f>S483*H483</f>
        <v>0</v>
      </c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R483" s="188" t="s">
        <v>159</v>
      </c>
      <c r="AT483" s="188" t="s">
        <v>155</v>
      </c>
      <c r="AU483" s="188" t="s">
        <v>81</v>
      </c>
      <c r="AY483" s="19" t="s">
        <v>153</v>
      </c>
      <c r="BE483" s="189">
        <f>IF(N483="základní",J483,0)</f>
        <v>0</v>
      </c>
      <c r="BF483" s="189">
        <f>IF(N483="snížená",J483,0)</f>
        <v>0</v>
      </c>
      <c r="BG483" s="189">
        <f>IF(N483="zákl. přenesená",J483,0)</f>
        <v>0</v>
      </c>
      <c r="BH483" s="189">
        <f>IF(N483="sníž. přenesená",J483,0)</f>
        <v>0</v>
      </c>
      <c r="BI483" s="189">
        <f>IF(N483="nulová",J483,0)</f>
        <v>0</v>
      </c>
      <c r="BJ483" s="19" t="s">
        <v>79</v>
      </c>
      <c r="BK483" s="189">
        <f>ROUND(I483*H483,2)</f>
        <v>0</v>
      </c>
      <c r="BL483" s="19" t="s">
        <v>159</v>
      </c>
      <c r="BM483" s="188" t="s">
        <v>707</v>
      </c>
    </row>
    <row r="484" spans="1:65" s="13" customFormat="1" ht="10.199999999999999">
      <c r="B484" s="195"/>
      <c r="C484" s="196"/>
      <c r="D484" s="197" t="s">
        <v>163</v>
      </c>
      <c r="E484" s="198" t="s">
        <v>19</v>
      </c>
      <c r="F484" s="199" t="s">
        <v>708</v>
      </c>
      <c r="G484" s="196"/>
      <c r="H484" s="200">
        <v>323.07600000000002</v>
      </c>
      <c r="I484" s="201"/>
      <c r="J484" s="196"/>
      <c r="K484" s="196"/>
      <c r="L484" s="202"/>
      <c r="M484" s="203"/>
      <c r="N484" s="204"/>
      <c r="O484" s="204"/>
      <c r="P484" s="204"/>
      <c r="Q484" s="204"/>
      <c r="R484" s="204"/>
      <c r="S484" s="204"/>
      <c r="T484" s="205"/>
      <c r="AT484" s="206" t="s">
        <v>163</v>
      </c>
      <c r="AU484" s="206" t="s">
        <v>81</v>
      </c>
      <c r="AV484" s="13" t="s">
        <v>81</v>
      </c>
      <c r="AW484" s="13" t="s">
        <v>33</v>
      </c>
      <c r="AX484" s="13" t="s">
        <v>79</v>
      </c>
      <c r="AY484" s="206" t="s">
        <v>153</v>
      </c>
    </row>
    <row r="485" spans="1:65" s="2" customFormat="1" ht="16.5" customHeight="1">
      <c r="A485" s="36"/>
      <c r="B485" s="37"/>
      <c r="C485" s="176" t="s">
        <v>709</v>
      </c>
      <c r="D485" s="176" t="s">
        <v>155</v>
      </c>
      <c r="E485" s="177" t="s">
        <v>710</v>
      </c>
      <c r="F485" s="178" t="s">
        <v>711</v>
      </c>
      <c r="G485" s="179" t="s">
        <v>204</v>
      </c>
      <c r="H485" s="180">
        <v>269.23</v>
      </c>
      <c r="I485" s="181"/>
      <c r="J485" s="182">
        <f>ROUND(I485*H485,2)</f>
        <v>0</v>
      </c>
      <c r="K485" s="183"/>
      <c r="L485" s="41"/>
      <c r="M485" s="184" t="s">
        <v>19</v>
      </c>
      <c r="N485" s="185" t="s">
        <v>42</v>
      </c>
      <c r="O485" s="66"/>
      <c r="P485" s="186">
        <f>O485*H485</f>
        <v>0</v>
      </c>
      <c r="Q485" s="186">
        <v>0</v>
      </c>
      <c r="R485" s="186">
        <f>Q485*H485</f>
        <v>0</v>
      </c>
      <c r="S485" s="186">
        <v>0</v>
      </c>
      <c r="T485" s="187">
        <f>S485*H485</f>
        <v>0</v>
      </c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R485" s="188" t="s">
        <v>159</v>
      </c>
      <c r="AT485" s="188" t="s">
        <v>155</v>
      </c>
      <c r="AU485" s="188" t="s">
        <v>81</v>
      </c>
      <c r="AY485" s="19" t="s">
        <v>153</v>
      </c>
      <c r="BE485" s="189">
        <f>IF(N485="základní",J485,0)</f>
        <v>0</v>
      </c>
      <c r="BF485" s="189">
        <f>IF(N485="snížená",J485,0)</f>
        <v>0</v>
      </c>
      <c r="BG485" s="189">
        <f>IF(N485="zákl. přenesená",J485,0)</f>
        <v>0</v>
      </c>
      <c r="BH485" s="189">
        <f>IF(N485="sníž. přenesená",J485,0)</f>
        <v>0</v>
      </c>
      <c r="BI485" s="189">
        <f>IF(N485="nulová",J485,0)</f>
        <v>0</v>
      </c>
      <c r="BJ485" s="19" t="s">
        <v>79</v>
      </c>
      <c r="BK485" s="189">
        <f>ROUND(I485*H485,2)</f>
        <v>0</v>
      </c>
      <c r="BL485" s="19" t="s">
        <v>159</v>
      </c>
      <c r="BM485" s="188" t="s">
        <v>712</v>
      </c>
    </row>
    <row r="486" spans="1:65" s="13" customFormat="1" ht="10.199999999999999">
      <c r="B486" s="195"/>
      <c r="C486" s="196"/>
      <c r="D486" s="197" t="s">
        <v>163</v>
      </c>
      <c r="E486" s="198" t="s">
        <v>19</v>
      </c>
      <c r="F486" s="199" t="s">
        <v>713</v>
      </c>
      <c r="G486" s="196"/>
      <c r="H486" s="200">
        <v>28</v>
      </c>
      <c r="I486" s="201"/>
      <c r="J486" s="196"/>
      <c r="K486" s="196"/>
      <c r="L486" s="202"/>
      <c r="M486" s="203"/>
      <c r="N486" s="204"/>
      <c r="O486" s="204"/>
      <c r="P486" s="204"/>
      <c r="Q486" s="204"/>
      <c r="R486" s="204"/>
      <c r="S486" s="204"/>
      <c r="T486" s="205"/>
      <c r="AT486" s="206" t="s">
        <v>163</v>
      </c>
      <c r="AU486" s="206" t="s">
        <v>81</v>
      </c>
      <c r="AV486" s="13" t="s">
        <v>81</v>
      </c>
      <c r="AW486" s="13" t="s">
        <v>33</v>
      </c>
      <c r="AX486" s="13" t="s">
        <v>71</v>
      </c>
      <c r="AY486" s="206" t="s">
        <v>153</v>
      </c>
    </row>
    <row r="487" spans="1:65" s="13" customFormat="1" ht="10.199999999999999">
      <c r="B487" s="195"/>
      <c r="C487" s="196"/>
      <c r="D487" s="197" t="s">
        <v>163</v>
      </c>
      <c r="E487" s="198" t="s">
        <v>19</v>
      </c>
      <c r="F487" s="199" t="s">
        <v>714</v>
      </c>
      <c r="G487" s="196"/>
      <c r="H487" s="200">
        <v>104.39</v>
      </c>
      <c r="I487" s="201"/>
      <c r="J487" s="196"/>
      <c r="K487" s="196"/>
      <c r="L487" s="202"/>
      <c r="M487" s="203"/>
      <c r="N487" s="204"/>
      <c r="O487" s="204"/>
      <c r="P487" s="204"/>
      <c r="Q487" s="204"/>
      <c r="R487" s="204"/>
      <c r="S487" s="204"/>
      <c r="T487" s="205"/>
      <c r="AT487" s="206" t="s">
        <v>163</v>
      </c>
      <c r="AU487" s="206" t="s">
        <v>81</v>
      </c>
      <c r="AV487" s="13" t="s">
        <v>81</v>
      </c>
      <c r="AW487" s="13" t="s">
        <v>33</v>
      </c>
      <c r="AX487" s="13" t="s">
        <v>71</v>
      </c>
      <c r="AY487" s="206" t="s">
        <v>153</v>
      </c>
    </row>
    <row r="488" spans="1:65" s="13" customFormat="1" ht="10.199999999999999">
      <c r="B488" s="195"/>
      <c r="C488" s="196"/>
      <c r="D488" s="197" t="s">
        <v>163</v>
      </c>
      <c r="E488" s="198" t="s">
        <v>19</v>
      </c>
      <c r="F488" s="199" t="s">
        <v>715</v>
      </c>
      <c r="G488" s="196"/>
      <c r="H488" s="200">
        <v>72.8</v>
      </c>
      <c r="I488" s="201"/>
      <c r="J488" s="196"/>
      <c r="K488" s="196"/>
      <c r="L488" s="202"/>
      <c r="M488" s="203"/>
      <c r="N488" s="204"/>
      <c r="O488" s="204"/>
      <c r="P488" s="204"/>
      <c r="Q488" s="204"/>
      <c r="R488" s="204"/>
      <c r="S488" s="204"/>
      <c r="T488" s="205"/>
      <c r="AT488" s="206" t="s">
        <v>163</v>
      </c>
      <c r="AU488" s="206" t="s">
        <v>81</v>
      </c>
      <c r="AV488" s="13" t="s">
        <v>81</v>
      </c>
      <c r="AW488" s="13" t="s">
        <v>33</v>
      </c>
      <c r="AX488" s="13" t="s">
        <v>71</v>
      </c>
      <c r="AY488" s="206" t="s">
        <v>153</v>
      </c>
    </row>
    <row r="489" spans="1:65" s="13" customFormat="1" ht="10.199999999999999">
      <c r="B489" s="195"/>
      <c r="C489" s="196"/>
      <c r="D489" s="197" t="s">
        <v>163</v>
      </c>
      <c r="E489" s="198" t="s">
        <v>19</v>
      </c>
      <c r="F489" s="199" t="s">
        <v>716</v>
      </c>
      <c r="G489" s="196"/>
      <c r="H489" s="200">
        <v>64.040000000000006</v>
      </c>
      <c r="I489" s="201"/>
      <c r="J489" s="196"/>
      <c r="K489" s="196"/>
      <c r="L489" s="202"/>
      <c r="M489" s="203"/>
      <c r="N489" s="204"/>
      <c r="O489" s="204"/>
      <c r="P489" s="204"/>
      <c r="Q489" s="204"/>
      <c r="R489" s="204"/>
      <c r="S489" s="204"/>
      <c r="T489" s="205"/>
      <c r="AT489" s="206" t="s">
        <v>163</v>
      </c>
      <c r="AU489" s="206" t="s">
        <v>81</v>
      </c>
      <c r="AV489" s="13" t="s">
        <v>81</v>
      </c>
      <c r="AW489" s="13" t="s">
        <v>33</v>
      </c>
      <c r="AX489" s="13" t="s">
        <v>71</v>
      </c>
      <c r="AY489" s="206" t="s">
        <v>153</v>
      </c>
    </row>
    <row r="490" spans="1:65" s="14" customFormat="1" ht="10.199999999999999">
      <c r="B490" s="207"/>
      <c r="C490" s="208"/>
      <c r="D490" s="197" t="s">
        <v>163</v>
      </c>
      <c r="E490" s="209" t="s">
        <v>19</v>
      </c>
      <c r="F490" s="210" t="s">
        <v>168</v>
      </c>
      <c r="G490" s="208"/>
      <c r="H490" s="211">
        <v>269.23</v>
      </c>
      <c r="I490" s="212"/>
      <c r="J490" s="208"/>
      <c r="K490" s="208"/>
      <c r="L490" s="213"/>
      <c r="M490" s="214"/>
      <c r="N490" s="215"/>
      <c r="O490" s="215"/>
      <c r="P490" s="215"/>
      <c r="Q490" s="215"/>
      <c r="R490" s="215"/>
      <c r="S490" s="215"/>
      <c r="T490" s="216"/>
      <c r="AT490" s="217" t="s">
        <v>163</v>
      </c>
      <c r="AU490" s="217" t="s">
        <v>81</v>
      </c>
      <c r="AV490" s="14" t="s">
        <v>159</v>
      </c>
      <c r="AW490" s="14" t="s">
        <v>33</v>
      </c>
      <c r="AX490" s="14" t="s">
        <v>79</v>
      </c>
      <c r="AY490" s="217" t="s">
        <v>153</v>
      </c>
    </row>
    <row r="491" spans="1:65" s="2" customFormat="1" ht="16.5" customHeight="1">
      <c r="A491" s="36"/>
      <c r="B491" s="37"/>
      <c r="C491" s="229" t="s">
        <v>717</v>
      </c>
      <c r="D491" s="229" t="s">
        <v>256</v>
      </c>
      <c r="E491" s="230" t="s">
        <v>718</v>
      </c>
      <c r="F491" s="231" t="s">
        <v>719</v>
      </c>
      <c r="G491" s="232" t="s">
        <v>682</v>
      </c>
      <c r="H491" s="233">
        <v>1</v>
      </c>
      <c r="I491" s="234"/>
      <c r="J491" s="235">
        <f>ROUND(I491*H491,2)</f>
        <v>0</v>
      </c>
      <c r="K491" s="236"/>
      <c r="L491" s="237"/>
      <c r="M491" s="238" t="s">
        <v>19</v>
      </c>
      <c r="N491" s="239" t="s">
        <v>42</v>
      </c>
      <c r="O491" s="66"/>
      <c r="P491" s="186">
        <f>O491*H491</f>
        <v>0</v>
      </c>
      <c r="Q491" s="186">
        <v>0</v>
      </c>
      <c r="R491" s="186">
        <f>Q491*H491</f>
        <v>0</v>
      </c>
      <c r="S491" s="186">
        <v>0</v>
      </c>
      <c r="T491" s="187">
        <f>S491*H491</f>
        <v>0</v>
      </c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R491" s="188" t="s">
        <v>201</v>
      </c>
      <c r="AT491" s="188" t="s">
        <v>256</v>
      </c>
      <c r="AU491" s="188" t="s">
        <v>81</v>
      </c>
      <c r="AY491" s="19" t="s">
        <v>153</v>
      </c>
      <c r="BE491" s="189">
        <f>IF(N491="základní",J491,0)</f>
        <v>0</v>
      </c>
      <c r="BF491" s="189">
        <f>IF(N491="snížená",J491,0)</f>
        <v>0</v>
      </c>
      <c r="BG491" s="189">
        <f>IF(N491="zákl. přenesená",J491,0)</f>
        <v>0</v>
      </c>
      <c r="BH491" s="189">
        <f>IF(N491="sníž. přenesená",J491,0)</f>
        <v>0</v>
      </c>
      <c r="BI491" s="189">
        <f>IF(N491="nulová",J491,0)</f>
        <v>0</v>
      </c>
      <c r="BJ491" s="19" t="s">
        <v>79</v>
      </c>
      <c r="BK491" s="189">
        <f>ROUND(I491*H491,2)</f>
        <v>0</v>
      </c>
      <c r="BL491" s="19" t="s">
        <v>159</v>
      </c>
      <c r="BM491" s="188" t="s">
        <v>720</v>
      </c>
    </row>
    <row r="492" spans="1:65" s="2" customFormat="1" ht="16.5" customHeight="1">
      <c r="A492" s="36"/>
      <c r="B492" s="37"/>
      <c r="C492" s="229" t="s">
        <v>721</v>
      </c>
      <c r="D492" s="229" t="s">
        <v>256</v>
      </c>
      <c r="E492" s="230" t="s">
        <v>722</v>
      </c>
      <c r="F492" s="231" t="s">
        <v>723</v>
      </c>
      <c r="G492" s="232" t="s">
        <v>682</v>
      </c>
      <c r="H492" s="233">
        <v>1</v>
      </c>
      <c r="I492" s="234"/>
      <c r="J492" s="235">
        <f>ROUND(I492*H492,2)</f>
        <v>0</v>
      </c>
      <c r="K492" s="236"/>
      <c r="L492" s="237"/>
      <c r="M492" s="238" t="s">
        <v>19</v>
      </c>
      <c r="N492" s="239" t="s">
        <v>42</v>
      </c>
      <c r="O492" s="66"/>
      <c r="P492" s="186">
        <f>O492*H492</f>
        <v>0</v>
      </c>
      <c r="Q492" s="186">
        <v>0</v>
      </c>
      <c r="R492" s="186">
        <f>Q492*H492</f>
        <v>0</v>
      </c>
      <c r="S492" s="186">
        <v>0</v>
      </c>
      <c r="T492" s="187">
        <f>S492*H492</f>
        <v>0</v>
      </c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R492" s="188" t="s">
        <v>201</v>
      </c>
      <c r="AT492" s="188" t="s">
        <v>256</v>
      </c>
      <c r="AU492" s="188" t="s">
        <v>81</v>
      </c>
      <c r="AY492" s="19" t="s">
        <v>153</v>
      </c>
      <c r="BE492" s="189">
        <f>IF(N492="základní",J492,0)</f>
        <v>0</v>
      </c>
      <c r="BF492" s="189">
        <f>IF(N492="snížená",J492,0)</f>
        <v>0</v>
      </c>
      <c r="BG492" s="189">
        <f>IF(N492="zákl. přenesená",J492,0)</f>
        <v>0</v>
      </c>
      <c r="BH492" s="189">
        <f>IF(N492="sníž. přenesená",J492,0)</f>
        <v>0</v>
      </c>
      <c r="BI492" s="189">
        <f>IF(N492="nulová",J492,0)</f>
        <v>0</v>
      </c>
      <c r="BJ492" s="19" t="s">
        <v>79</v>
      </c>
      <c r="BK492" s="189">
        <f>ROUND(I492*H492,2)</f>
        <v>0</v>
      </c>
      <c r="BL492" s="19" t="s">
        <v>159</v>
      </c>
      <c r="BM492" s="188" t="s">
        <v>724</v>
      </c>
    </row>
    <row r="493" spans="1:65" s="12" customFormat="1" ht="22.8" customHeight="1">
      <c r="B493" s="160"/>
      <c r="C493" s="161"/>
      <c r="D493" s="162" t="s">
        <v>70</v>
      </c>
      <c r="E493" s="174" t="s">
        <v>725</v>
      </c>
      <c r="F493" s="174" t="s">
        <v>726</v>
      </c>
      <c r="G493" s="161"/>
      <c r="H493" s="161"/>
      <c r="I493" s="164"/>
      <c r="J493" s="175">
        <f>BK493</f>
        <v>0</v>
      </c>
      <c r="K493" s="161"/>
      <c r="L493" s="166"/>
      <c r="M493" s="167"/>
      <c r="N493" s="168"/>
      <c r="O493" s="168"/>
      <c r="P493" s="169">
        <f>SUM(P494:P503)</f>
        <v>0</v>
      </c>
      <c r="Q493" s="168"/>
      <c r="R493" s="169">
        <f>SUM(R494:R503)</f>
        <v>0.92799999999999994</v>
      </c>
      <c r="S493" s="168"/>
      <c r="T493" s="170">
        <f>SUM(T494:T503)</f>
        <v>0</v>
      </c>
      <c r="AR493" s="171" t="s">
        <v>79</v>
      </c>
      <c r="AT493" s="172" t="s">
        <v>70</v>
      </c>
      <c r="AU493" s="172" t="s">
        <v>79</v>
      </c>
      <c r="AY493" s="171" t="s">
        <v>153</v>
      </c>
      <c r="BK493" s="173">
        <f>SUM(BK494:BK503)</f>
        <v>0</v>
      </c>
    </row>
    <row r="494" spans="1:65" s="2" customFormat="1" ht="33" customHeight="1">
      <c r="A494" s="36"/>
      <c r="B494" s="37"/>
      <c r="C494" s="176" t="s">
        <v>727</v>
      </c>
      <c r="D494" s="176" t="s">
        <v>155</v>
      </c>
      <c r="E494" s="177" t="s">
        <v>728</v>
      </c>
      <c r="F494" s="178" t="s">
        <v>729</v>
      </c>
      <c r="G494" s="179" t="s">
        <v>204</v>
      </c>
      <c r="H494" s="180">
        <v>15</v>
      </c>
      <c r="I494" s="181"/>
      <c r="J494" s="182">
        <f>ROUND(I494*H494,2)</f>
        <v>0</v>
      </c>
      <c r="K494" s="183"/>
      <c r="L494" s="41"/>
      <c r="M494" s="184" t="s">
        <v>19</v>
      </c>
      <c r="N494" s="185" t="s">
        <v>42</v>
      </c>
      <c r="O494" s="66"/>
      <c r="P494" s="186">
        <f>O494*H494</f>
        <v>0</v>
      </c>
      <c r="Q494" s="186">
        <v>0</v>
      </c>
      <c r="R494" s="186">
        <f>Q494*H494</f>
        <v>0</v>
      </c>
      <c r="S494" s="186">
        <v>0</v>
      </c>
      <c r="T494" s="187">
        <f>S494*H494</f>
        <v>0</v>
      </c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R494" s="188" t="s">
        <v>159</v>
      </c>
      <c r="AT494" s="188" t="s">
        <v>155</v>
      </c>
      <c r="AU494" s="188" t="s">
        <v>81</v>
      </c>
      <c r="AY494" s="19" t="s">
        <v>153</v>
      </c>
      <c r="BE494" s="189">
        <f>IF(N494="základní",J494,0)</f>
        <v>0</v>
      </c>
      <c r="BF494" s="189">
        <f>IF(N494="snížená",J494,0)</f>
        <v>0</v>
      </c>
      <c r="BG494" s="189">
        <f>IF(N494="zákl. přenesená",J494,0)</f>
        <v>0</v>
      </c>
      <c r="BH494" s="189">
        <f>IF(N494="sníž. přenesená",J494,0)</f>
        <v>0</v>
      </c>
      <c r="BI494" s="189">
        <f>IF(N494="nulová",J494,0)</f>
        <v>0</v>
      </c>
      <c r="BJ494" s="19" t="s">
        <v>79</v>
      </c>
      <c r="BK494" s="189">
        <f>ROUND(I494*H494,2)</f>
        <v>0</v>
      </c>
      <c r="BL494" s="19" t="s">
        <v>159</v>
      </c>
      <c r="BM494" s="188" t="s">
        <v>730</v>
      </c>
    </row>
    <row r="495" spans="1:65" s="13" customFormat="1" ht="10.199999999999999">
      <c r="B495" s="195"/>
      <c r="C495" s="196"/>
      <c r="D495" s="197" t="s">
        <v>163</v>
      </c>
      <c r="E495" s="198" t="s">
        <v>19</v>
      </c>
      <c r="F495" s="199" t="s">
        <v>731</v>
      </c>
      <c r="G495" s="196"/>
      <c r="H495" s="200">
        <v>15</v>
      </c>
      <c r="I495" s="201"/>
      <c r="J495" s="196"/>
      <c r="K495" s="196"/>
      <c r="L495" s="202"/>
      <c r="M495" s="203"/>
      <c r="N495" s="204"/>
      <c r="O495" s="204"/>
      <c r="P495" s="204"/>
      <c r="Q495" s="204"/>
      <c r="R495" s="204"/>
      <c r="S495" s="204"/>
      <c r="T495" s="205"/>
      <c r="AT495" s="206" t="s">
        <v>163</v>
      </c>
      <c r="AU495" s="206" t="s">
        <v>81</v>
      </c>
      <c r="AV495" s="13" t="s">
        <v>81</v>
      </c>
      <c r="AW495" s="13" t="s">
        <v>33</v>
      </c>
      <c r="AX495" s="13" t="s">
        <v>79</v>
      </c>
      <c r="AY495" s="206" t="s">
        <v>153</v>
      </c>
    </row>
    <row r="496" spans="1:65" s="2" customFormat="1" ht="24.15" customHeight="1">
      <c r="A496" s="36"/>
      <c r="B496" s="37"/>
      <c r="C496" s="176" t="s">
        <v>732</v>
      </c>
      <c r="D496" s="176" t="s">
        <v>155</v>
      </c>
      <c r="E496" s="177" t="s">
        <v>733</v>
      </c>
      <c r="F496" s="178" t="s">
        <v>734</v>
      </c>
      <c r="G496" s="179" t="s">
        <v>204</v>
      </c>
      <c r="H496" s="180">
        <v>45</v>
      </c>
      <c r="I496" s="181"/>
      <c r="J496" s="182">
        <f>ROUND(I496*H496,2)</f>
        <v>0</v>
      </c>
      <c r="K496" s="183"/>
      <c r="L496" s="41"/>
      <c r="M496" s="184" t="s">
        <v>19</v>
      </c>
      <c r="N496" s="185" t="s">
        <v>42</v>
      </c>
      <c r="O496" s="66"/>
      <c r="P496" s="186">
        <f>O496*H496</f>
        <v>0</v>
      </c>
      <c r="Q496" s="186">
        <v>0</v>
      </c>
      <c r="R496" s="186">
        <f>Q496*H496</f>
        <v>0</v>
      </c>
      <c r="S496" s="186">
        <v>0</v>
      </c>
      <c r="T496" s="187">
        <f>S496*H496</f>
        <v>0</v>
      </c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R496" s="188" t="s">
        <v>159</v>
      </c>
      <c r="AT496" s="188" t="s">
        <v>155</v>
      </c>
      <c r="AU496" s="188" t="s">
        <v>81</v>
      </c>
      <c r="AY496" s="19" t="s">
        <v>153</v>
      </c>
      <c r="BE496" s="189">
        <f>IF(N496="základní",J496,0)</f>
        <v>0</v>
      </c>
      <c r="BF496" s="189">
        <f>IF(N496="snížená",J496,0)</f>
        <v>0</v>
      </c>
      <c r="BG496" s="189">
        <f>IF(N496="zákl. přenesená",J496,0)</f>
        <v>0</v>
      </c>
      <c r="BH496" s="189">
        <f>IF(N496="sníž. přenesená",J496,0)</f>
        <v>0</v>
      </c>
      <c r="BI496" s="189">
        <f>IF(N496="nulová",J496,0)</f>
        <v>0</v>
      </c>
      <c r="BJ496" s="19" t="s">
        <v>79</v>
      </c>
      <c r="BK496" s="189">
        <f>ROUND(I496*H496,2)</f>
        <v>0</v>
      </c>
      <c r="BL496" s="19" t="s">
        <v>159</v>
      </c>
      <c r="BM496" s="188" t="s">
        <v>735</v>
      </c>
    </row>
    <row r="497" spans="1:65" s="13" customFormat="1" ht="10.199999999999999">
      <c r="B497" s="195"/>
      <c r="C497" s="196"/>
      <c r="D497" s="197" t="s">
        <v>163</v>
      </c>
      <c r="E497" s="198" t="s">
        <v>19</v>
      </c>
      <c r="F497" s="199" t="s">
        <v>736</v>
      </c>
      <c r="G497" s="196"/>
      <c r="H497" s="200">
        <v>45</v>
      </c>
      <c r="I497" s="201"/>
      <c r="J497" s="196"/>
      <c r="K497" s="196"/>
      <c r="L497" s="202"/>
      <c r="M497" s="203"/>
      <c r="N497" s="204"/>
      <c r="O497" s="204"/>
      <c r="P497" s="204"/>
      <c r="Q497" s="204"/>
      <c r="R497" s="204"/>
      <c r="S497" s="204"/>
      <c r="T497" s="205"/>
      <c r="AT497" s="206" t="s">
        <v>163</v>
      </c>
      <c r="AU497" s="206" t="s">
        <v>81</v>
      </c>
      <c r="AV497" s="13" t="s">
        <v>81</v>
      </c>
      <c r="AW497" s="13" t="s">
        <v>33</v>
      </c>
      <c r="AX497" s="13" t="s">
        <v>79</v>
      </c>
      <c r="AY497" s="206" t="s">
        <v>153</v>
      </c>
    </row>
    <row r="498" spans="1:65" s="2" customFormat="1" ht="33" customHeight="1">
      <c r="A498" s="36"/>
      <c r="B498" s="37"/>
      <c r="C498" s="176" t="s">
        <v>737</v>
      </c>
      <c r="D498" s="176" t="s">
        <v>155</v>
      </c>
      <c r="E498" s="177" t="s">
        <v>738</v>
      </c>
      <c r="F498" s="178" t="s">
        <v>739</v>
      </c>
      <c r="G498" s="179" t="s">
        <v>204</v>
      </c>
      <c r="H498" s="180">
        <v>15</v>
      </c>
      <c r="I498" s="181"/>
      <c r="J498" s="182">
        <f>ROUND(I498*H498,2)</f>
        <v>0</v>
      </c>
      <c r="K498" s="183"/>
      <c r="L498" s="41"/>
      <c r="M498" s="184" t="s">
        <v>19</v>
      </c>
      <c r="N498" s="185" t="s">
        <v>42</v>
      </c>
      <c r="O498" s="66"/>
      <c r="P498" s="186">
        <f>O498*H498</f>
        <v>0</v>
      </c>
      <c r="Q498" s="186">
        <v>0</v>
      </c>
      <c r="R498" s="186">
        <f>Q498*H498</f>
        <v>0</v>
      </c>
      <c r="S498" s="186">
        <v>0</v>
      </c>
      <c r="T498" s="187">
        <f>S498*H498</f>
        <v>0</v>
      </c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R498" s="188" t="s">
        <v>159</v>
      </c>
      <c r="AT498" s="188" t="s">
        <v>155</v>
      </c>
      <c r="AU498" s="188" t="s">
        <v>81</v>
      </c>
      <c r="AY498" s="19" t="s">
        <v>153</v>
      </c>
      <c r="BE498" s="189">
        <f>IF(N498="základní",J498,0)</f>
        <v>0</v>
      </c>
      <c r="BF498" s="189">
        <f>IF(N498="snížená",J498,0)</f>
        <v>0</v>
      </c>
      <c r="BG498" s="189">
        <f>IF(N498="zákl. přenesená",J498,0)</f>
        <v>0</v>
      </c>
      <c r="BH498" s="189">
        <f>IF(N498="sníž. přenesená",J498,0)</f>
        <v>0</v>
      </c>
      <c r="BI498" s="189">
        <f>IF(N498="nulová",J498,0)</f>
        <v>0</v>
      </c>
      <c r="BJ498" s="19" t="s">
        <v>79</v>
      </c>
      <c r="BK498" s="189">
        <f>ROUND(I498*H498,2)</f>
        <v>0</v>
      </c>
      <c r="BL498" s="19" t="s">
        <v>159</v>
      </c>
      <c r="BM498" s="188" t="s">
        <v>740</v>
      </c>
    </row>
    <row r="499" spans="1:65" s="2" customFormat="1" ht="24.15" customHeight="1">
      <c r="A499" s="36"/>
      <c r="B499" s="37"/>
      <c r="C499" s="176" t="s">
        <v>741</v>
      </c>
      <c r="D499" s="176" t="s">
        <v>155</v>
      </c>
      <c r="E499" s="177" t="s">
        <v>742</v>
      </c>
      <c r="F499" s="178" t="s">
        <v>743</v>
      </c>
      <c r="G499" s="179" t="s">
        <v>204</v>
      </c>
      <c r="H499" s="180">
        <v>37.119999999999997</v>
      </c>
      <c r="I499" s="181"/>
      <c r="J499" s="182">
        <f>ROUND(I499*H499,2)</f>
        <v>0</v>
      </c>
      <c r="K499" s="183"/>
      <c r="L499" s="41"/>
      <c r="M499" s="184" t="s">
        <v>19</v>
      </c>
      <c r="N499" s="185" t="s">
        <v>42</v>
      </c>
      <c r="O499" s="66"/>
      <c r="P499" s="186">
        <f>O499*H499</f>
        <v>0</v>
      </c>
      <c r="Q499" s="186">
        <v>2.5000000000000001E-2</v>
      </c>
      <c r="R499" s="186">
        <f>Q499*H499</f>
        <v>0.92799999999999994</v>
      </c>
      <c r="S499" s="186">
        <v>0</v>
      </c>
      <c r="T499" s="187">
        <f>S499*H499</f>
        <v>0</v>
      </c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R499" s="188" t="s">
        <v>159</v>
      </c>
      <c r="AT499" s="188" t="s">
        <v>155</v>
      </c>
      <c r="AU499" s="188" t="s">
        <v>81</v>
      </c>
      <c r="AY499" s="19" t="s">
        <v>153</v>
      </c>
      <c r="BE499" s="189">
        <f>IF(N499="základní",J499,0)</f>
        <v>0</v>
      </c>
      <c r="BF499" s="189">
        <f>IF(N499="snížená",J499,0)</f>
        <v>0</v>
      </c>
      <c r="BG499" s="189">
        <f>IF(N499="zákl. přenesená",J499,0)</f>
        <v>0</v>
      </c>
      <c r="BH499" s="189">
        <f>IF(N499="sníž. přenesená",J499,0)</f>
        <v>0</v>
      </c>
      <c r="BI499" s="189">
        <f>IF(N499="nulová",J499,0)</f>
        <v>0</v>
      </c>
      <c r="BJ499" s="19" t="s">
        <v>79</v>
      </c>
      <c r="BK499" s="189">
        <f>ROUND(I499*H499,2)</f>
        <v>0</v>
      </c>
      <c r="BL499" s="19" t="s">
        <v>159</v>
      </c>
      <c r="BM499" s="188" t="s">
        <v>744</v>
      </c>
    </row>
    <row r="500" spans="1:65" s="13" customFormat="1" ht="10.199999999999999">
      <c r="B500" s="195"/>
      <c r="C500" s="196"/>
      <c r="D500" s="197" t="s">
        <v>163</v>
      </c>
      <c r="E500" s="198" t="s">
        <v>19</v>
      </c>
      <c r="F500" s="199" t="s">
        <v>745</v>
      </c>
      <c r="G500" s="196"/>
      <c r="H500" s="200">
        <v>31.12</v>
      </c>
      <c r="I500" s="201"/>
      <c r="J500" s="196"/>
      <c r="K500" s="196"/>
      <c r="L500" s="202"/>
      <c r="M500" s="203"/>
      <c r="N500" s="204"/>
      <c r="O500" s="204"/>
      <c r="P500" s="204"/>
      <c r="Q500" s="204"/>
      <c r="R500" s="204"/>
      <c r="S500" s="204"/>
      <c r="T500" s="205"/>
      <c r="AT500" s="206" t="s">
        <v>163</v>
      </c>
      <c r="AU500" s="206" t="s">
        <v>81</v>
      </c>
      <c r="AV500" s="13" t="s">
        <v>81</v>
      </c>
      <c r="AW500" s="13" t="s">
        <v>33</v>
      </c>
      <c r="AX500" s="13" t="s">
        <v>71</v>
      </c>
      <c r="AY500" s="206" t="s">
        <v>153</v>
      </c>
    </row>
    <row r="501" spans="1:65" s="13" customFormat="1" ht="10.199999999999999">
      <c r="B501" s="195"/>
      <c r="C501" s="196"/>
      <c r="D501" s="197" t="s">
        <v>163</v>
      </c>
      <c r="E501" s="198" t="s">
        <v>19</v>
      </c>
      <c r="F501" s="199" t="s">
        <v>746</v>
      </c>
      <c r="G501" s="196"/>
      <c r="H501" s="200">
        <v>6</v>
      </c>
      <c r="I501" s="201"/>
      <c r="J501" s="196"/>
      <c r="K501" s="196"/>
      <c r="L501" s="202"/>
      <c r="M501" s="203"/>
      <c r="N501" s="204"/>
      <c r="O501" s="204"/>
      <c r="P501" s="204"/>
      <c r="Q501" s="204"/>
      <c r="R501" s="204"/>
      <c r="S501" s="204"/>
      <c r="T501" s="205"/>
      <c r="AT501" s="206" t="s">
        <v>163</v>
      </c>
      <c r="AU501" s="206" t="s">
        <v>81</v>
      </c>
      <c r="AV501" s="13" t="s">
        <v>81</v>
      </c>
      <c r="AW501" s="13" t="s">
        <v>33</v>
      </c>
      <c r="AX501" s="13" t="s">
        <v>71</v>
      </c>
      <c r="AY501" s="206" t="s">
        <v>153</v>
      </c>
    </row>
    <row r="502" spans="1:65" s="14" customFormat="1" ht="10.199999999999999">
      <c r="B502" s="207"/>
      <c r="C502" s="208"/>
      <c r="D502" s="197" t="s">
        <v>163</v>
      </c>
      <c r="E502" s="209" t="s">
        <v>19</v>
      </c>
      <c r="F502" s="210" t="s">
        <v>168</v>
      </c>
      <c r="G502" s="208"/>
      <c r="H502" s="211">
        <v>37.120000000000005</v>
      </c>
      <c r="I502" s="212"/>
      <c r="J502" s="208"/>
      <c r="K502" s="208"/>
      <c r="L502" s="213"/>
      <c r="M502" s="214"/>
      <c r="N502" s="215"/>
      <c r="O502" s="215"/>
      <c r="P502" s="215"/>
      <c r="Q502" s="215"/>
      <c r="R502" s="215"/>
      <c r="S502" s="215"/>
      <c r="T502" s="216"/>
      <c r="AT502" s="217" t="s">
        <v>163</v>
      </c>
      <c r="AU502" s="217" t="s">
        <v>81</v>
      </c>
      <c r="AV502" s="14" t="s">
        <v>159</v>
      </c>
      <c r="AW502" s="14" t="s">
        <v>33</v>
      </c>
      <c r="AX502" s="14" t="s">
        <v>79</v>
      </c>
      <c r="AY502" s="217" t="s">
        <v>153</v>
      </c>
    </row>
    <row r="503" spans="1:65" s="2" customFormat="1" ht="21.75" customHeight="1">
      <c r="A503" s="36"/>
      <c r="B503" s="37"/>
      <c r="C503" s="176" t="s">
        <v>747</v>
      </c>
      <c r="D503" s="176" t="s">
        <v>155</v>
      </c>
      <c r="E503" s="177" t="s">
        <v>748</v>
      </c>
      <c r="F503" s="178" t="s">
        <v>749</v>
      </c>
      <c r="G503" s="179" t="s">
        <v>750</v>
      </c>
      <c r="H503" s="180">
        <v>2</v>
      </c>
      <c r="I503" s="181"/>
      <c r="J503" s="182">
        <f>ROUND(I503*H503,2)</f>
        <v>0</v>
      </c>
      <c r="K503" s="183"/>
      <c r="L503" s="41"/>
      <c r="M503" s="184" t="s">
        <v>19</v>
      </c>
      <c r="N503" s="185" t="s">
        <v>42</v>
      </c>
      <c r="O503" s="66"/>
      <c r="P503" s="186">
        <f>O503*H503</f>
        <v>0</v>
      </c>
      <c r="Q503" s="186">
        <v>0</v>
      </c>
      <c r="R503" s="186">
        <f>Q503*H503</f>
        <v>0</v>
      </c>
      <c r="S503" s="186">
        <v>0</v>
      </c>
      <c r="T503" s="187">
        <f>S503*H503</f>
        <v>0</v>
      </c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R503" s="188" t="s">
        <v>159</v>
      </c>
      <c r="AT503" s="188" t="s">
        <v>155</v>
      </c>
      <c r="AU503" s="188" t="s">
        <v>81</v>
      </c>
      <c r="AY503" s="19" t="s">
        <v>153</v>
      </c>
      <c r="BE503" s="189">
        <f>IF(N503="základní",J503,0)</f>
        <v>0</v>
      </c>
      <c r="BF503" s="189">
        <f>IF(N503="snížená",J503,0)</f>
        <v>0</v>
      </c>
      <c r="BG503" s="189">
        <f>IF(N503="zákl. přenesená",J503,0)</f>
        <v>0</v>
      </c>
      <c r="BH503" s="189">
        <f>IF(N503="sníž. přenesená",J503,0)</f>
        <v>0</v>
      </c>
      <c r="BI503" s="189">
        <f>IF(N503="nulová",J503,0)</f>
        <v>0</v>
      </c>
      <c r="BJ503" s="19" t="s">
        <v>79</v>
      </c>
      <c r="BK503" s="189">
        <f>ROUND(I503*H503,2)</f>
        <v>0</v>
      </c>
      <c r="BL503" s="19" t="s">
        <v>159</v>
      </c>
      <c r="BM503" s="188" t="s">
        <v>751</v>
      </c>
    </row>
    <row r="504" spans="1:65" s="12" customFormat="1" ht="22.8" customHeight="1">
      <c r="B504" s="160"/>
      <c r="C504" s="161"/>
      <c r="D504" s="162" t="s">
        <v>70</v>
      </c>
      <c r="E504" s="174" t="s">
        <v>752</v>
      </c>
      <c r="F504" s="174" t="s">
        <v>753</v>
      </c>
      <c r="G504" s="161"/>
      <c r="H504" s="161"/>
      <c r="I504" s="164"/>
      <c r="J504" s="175">
        <f>BK504</f>
        <v>0</v>
      </c>
      <c r="K504" s="161"/>
      <c r="L504" s="166"/>
      <c r="M504" s="167"/>
      <c r="N504" s="168"/>
      <c r="O504" s="168"/>
      <c r="P504" s="169">
        <f>SUM(P505:P595)</f>
        <v>0</v>
      </c>
      <c r="Q504" s="168"/>
      <c r="R504" s="169">
        <f>SUM(R505:R595)</f>
        <v>0.1354824</v>
      </c>
      <c r="S504" s="168"/>
      <c r="T504" s="170">
        <f>SUM(T505:T595)</f>
        <v>26.344319749999993</v>
      </c>
      <c r="AR504" s="171" t="s">
        <v>79</v>
      </c>
      <c r="AT504" s="172" t="s">
        <v>70</v>
      </c>
      <c r="AU504" s="172" t="s">
        <v>79</v>
      </c>
      <c r="AY504" s="171" t="s">
        <v>153</v>
      </c>
      <c r="BK504" s="173">
        <f>SUM(BK505:BK595)</f>
        <v>0</v>
      </c>
    </row>
    <row r="505" spans="1:65" s="2" customFormat="1" ht="16.5" customHeight="1">
      <c r="A505" s="36"/>
      <c r="B505" s="37"/>
      <c r="C505" s="176" t="s">
        <v>754</v>
      </c>
      <c r="D505" s="176" t="s">
        <v>155</v>
      </c>
      <c r="E505" s="177" t="s">
        <v>755</v>
      </c>
      <c r="F505" s="178" t="s">
        <v>756</v>
      </c>
      <c r="G505" s="179" t="s">
        <v>158</v>
      </c>
      <c r="H505" s="180">
        <v>1.2</v>
      </c>
      <c r="I505" s="181"/>
      <c r="J505" s="182">
        <f>ROUND(I505*H505,2)</f>
        <v>0</v>
      </c>
      <c r="K505" s="183"/>
      <c r="L505" s="41"/>
      <c r="M505" s="184" t="s">
        <v>19</v>
      </c>
      <c r="N505" s="185" t="s">
        <v>42</v>
      </c>
      <c r="O505" s="66"/>
      <c r="P505" s="186">
        <f>O505*H505</f>
        <v>0</v>
      </c>
      <c r="Q505" s="186">
        <v>0</v>
      </c>
      <c r="R505" s="186">
        <f>Q505*H505</f>
        <v>0</v>
      </c>
      <c r="S505" s="186">
        <v>2</v>
      </c>
      <c r="T505" s="187">
        <f>S505*H505</f>
        <v>2.4</v>
      </c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R505" s="188" t="s">
        <v>159</v>
      </c>
      <c r="AT505" s="188" t="s">
        <v>155</v>
      </c>
      <c r="AU505" s="188" t="s">
        <v>81</v>
      </c>
      <c r="AY505" s="19" t="s">
        <v>153</v>
      </c>
      <c r="BE505" s="189">
        <f>IF(N505="základní",J505,0)</f>
        <v>0</v>
      </c>
      <c r="BF505" s="189">
        <f>IF(N505="snížená",J505,0)</f>
        <v>0</v>
      </c>
      <c r="BG505" s="189">
        <f>IF(N505="zákl. přenesená",J505,0)</f>
        <v>0</v>
      </c>
      <c r="BH505" s="189">
        <f>IF(N505="sníž. přenesená",J505,0)</f>
        <v>0</v>
      </c>
      <c r="BI505" s="189">
        <f>IF(N505="nulová",J505,0)</f>
        <v>0</v>
      </c>
      <c r="BJ505" s="19" t="s">
        <v>79</v>
      </c>
      <c r="BK505" s="189">
        <f>ROUND(I505*H505,2)</f>
        <v>0</v>
      </c>
      <c r="BL505" s="19" t="s">
        <v>159</v>
      </c>
      <c r="BM505" s="188" t="s">
        <v>757</v>
      </c>
    </row>
    <row r="506" spans="1:65" s="2" customFormat="1" ht="24.15" customHeight="1">
      <c r="A506" s="36"/>
      <c r="B506" s="37"/>
      <c r="C506" s="176" t="s">
        <v>758</v>
      </c>
      <c r="D506" s="176" t="s">
        <v>155</v>
      </c>
      <c r="E506" s="177" t="s">
        <v>759</v>
      </c>
      <c r="F506" s="178" t="s">
        <v>760</v>
      </c>
      <c r="G506" s="179" t="s">
        <v>204</v>
      </c>
      <c r="H506" s="180">
        <v>41.055</v>
      </c>
      <c r="I506" s="181"/>
      <c r="J506" s="182">
        <f>ROUND(I506*H506,2)</f>
        <v>0</v>
      </c>
      <c r="K506" s="183"/>
      <c r="L506" s="41"/>
      <c r="M506" s="184" t="s">
        <v>19</v>
      </c>
      <c r="N506" s="185" t="s">
        <v>42</v>
      </c>
      <c r="O506" s="66"/>
      <c r="P506" s="186">
        <f>O506*H506</f>
        <v>0</v>
      </c>
      <c r="Q506" s="186">
        <v>0</v>
      </c>
      <c r="R506" s="186">
        <f>Q506*H506</f>
        <v>0</v>
      </c>
      <c r="S506" s="186">
        <v>0.13100000000000001</v>
      </c>
      <c r="T506" s="187">
        <f>S506*H506</f>
        <v>5.3782050000000003</v>
      </c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R506" s="188" t="s">
        <v>159</v>
      </c>
      <c r="AT506" s="188" t="s">
        <v>155</v>
      </c>
      <c r="AU506" s="188" t="s">
        <v>81</v>
      </c>
      <c r="AY506" s="19" t="s">
        <v>153</v>
      </c>
      <c r="BE506" s="189">
        <f>IF(N506="základní",J506,0)</f>
        <v>0</v>
      </c>
      <c r="BF506" s="189">
        <f>IF(N506="snížená",J506,0)</f>
        <v>0</v>
      </c>
      <c r="BG506" s="189">
        <f>IF(N506="zákl. přenesená",J506,0)</f>
        <v>0</v>
      </c>
      <c r="BH506" s="189">
        <f>IF(N506="sníž. přenesená",J506,0)</f>
        <v>0</v>
      </c>
      <c r="BI506" s="189">
        <f>IF(N506="nulová",J506,0)</f>
        <v>0</v>
      </c>
      <c r="BJ506" s="19" t="s">
        <v>79</v>
      </c>
      <c r="BK506" s="189">
        <f>ROUND(I506*H506,2)</f>
        <v>0</v>
      </c>
      <c r="BL506" s="19" t="s">
        <v>159</v>
      </c>
      <c r="BM506" s="188" t="s">
        <v>761</v>
      </c>
    </row>
    <row r="507" spans="1:65" s="13" customFormat="1" ht="10.199999999999999">
      <c r="B507" s="195"/>
      <c r="C507" s="196"/>
      <c r="D507" s="197" t="s">
        <v>163</v>
      </c>
      <c r="E507" s="198" t="s">
        <v>19</v>
      </c>
      <c r="F507" s="199" t="s">
        <v>762</v>
      </c>
      <c r="G507" s="196"/>
      <c r="H507" s="200">
        <v>2.419</v>
      </c>
      <c r="I507" s="201"/>
      <c r="J507" s="196"/>
      <c r="K507" s="196"/>
      <c r="L507" s="202"/>
      <c r="M507" s="203"/>
      <c r="N507" s="204"/>
      <c r="O507" s="204"/>
      <c r="P507" s="204"/>
      <c r="Q507" s="204"/>
      <c r="R507" s="204"/>
      <c r="S507" s="204"/>
      <c r="T507" s="205"/>
      <c r="AT507" s="206" t="s">
        <v>163</v>
      </c>
      <c r="AU507" s="206" t="s">
        <v>81</v>
      </c>
      <c r="AV507" s="13" t="s">
        <v>81</v>
      </c>
      <c r="AW507" s="13" t="s">
        <v>33</v>
      </c>
      <c r="AX507" s="13" t="s">
        <v>71</v>
      </c>
      <c r="AY507" s="206" t="s">
        <v>153</v>
      </c>
    </row>
    <row r="508" spans="1:65" s="15" customFormat="1" ht="10.199999999999999">
      <c r="B508" s="218"/>
      <c r="C508" s="219"/>
      <c r="D508" s="197" t="s">
        <v>163</v>
      </c>
      <c r="E508" s="220" t="s">
        <v>19</v>
      </c>
      <c r="F508" s="221" t="s">
        <v>221</v>
      </c>
      <c r="G508" s="219"/>
      <c r="H508" s="222">
        <v>2.419</v>
      </c>
      <c r="I508" s="223"/>
      <c r="J508" s="219"/>
      <c r="K508" s="219"/>
      <c r="L508" s="224"/>
      <c r="M508" s="225"/>
      <c r="N508" s="226"/>
      <c r="O508" s="226"/>
      <c r="P508" s="226"/>
      <c r="Q508" s="226"/>
      <c r="R508" s="226"/>
      <c r="S508" s="226"/>
      <c r="T508" s="227"/>
      <c r="AT508" s="228" t="s">
        <v>163</v>
      </c>
      <c r="AU508" s="228" t="s">
        <v>81</v>
      </c>
      <c r="AV508" s="15" t="s">
        <v>173</v>
      </c>
      <c r="AW508" s="15" t="s">
        <v>33</v>
      </c>
      <c r="AX508" s="15" t="s">
        <v>71</v>
      </c>
      <c r="AY508" s="228" t="s">
        <v>153</v>
      </c>
    </row>
    <row r="509" spans="1:65" s="13" customFormat="1" ht="10.199999999999999">
      <c r="B509" s="195"/>
      <c r="C509" s="196"/>
      <c r="D509" s="197" t="s">
        <v>163</v>
      </c>
      <c r="E509" s="198" t="s">
        <v>19</v>
      </c>
      <c r="F509" s="199" t="s">
        <v>763</v>
      </c>
      <c r="G509" s="196"/>
      <c r="H509" s="200">
        <v>8.1839999999999993</v>
      </c>
      <c r="I509" s="201"/>
      <c r="J509" s="196"/>
      <c r="K509" s="196"/>
      <c r="L509" s="202"/>
      <c r="M509" s="203"/>
      <c r="N509" s="204"/>
      <c r="O509" s="204"/>
      <c r="P509" s="204"/>
      <c r="Q509" s="204"/>
      <c r="R509" s="204"/>
      <c r="S509" s="204"/>
      <c r="T509" s="205"/>
      <c r="AT509" s="206" t="s">
        <v>163</v>
      </c>
      <c r="AU509" s="206" t="s">
        <v>81</v>
      </c>
      <c r="AV509" s="13" t="s">
        <v>81</v>
      </c>
      <c r="AW509" s="13" t="s">
        <v>33</v>
      </c>
      <c r="AX509" s="13" t="s">
        <v>71</v>
      </c>
      <c r="AY509" s="206" t="s">
        <v>153</v>
      </c>
    </row>
    <row r="510" spans="1:65" s="13" customFormat="1" ht="10.199999999999999">
      <c r="B510" s="195"/>
      <c r="C510" s="196"/>
      <c r="D510" s="197" t="s">
        <v>163</v>
      </c>
      <c r="E510" s="198" t="s">
        <v>19</v>
      </c>
      <c r="F510" s="199" t="s">
        <v>764</v>
      </c>
      <c r="G510" s="196"/>
      <c r="H510" s="200">
        <v>-1.1819999999999999</v>
      </c>
      <c r="I510" s="201"/>
      <c r="J510" s="196"/>
      <c r="K510" s="196"/>
      <c r="L510" s="202"/>
      <c r="M510" s="203"/>
      <c r="N510" s="204"/>
      <c r="O510" s="204"/>
      <c r="P510" s="204"/>
      <c r="Q510" s="204"/>
      <c r="R510" s="204"/>
      <c r="S510" s="204"/>
      <c r="T510" s="205"/>
      <c r="AT510" s="206" t="s">
        <v>163</v>
      </c>
      <c r="AU510" s="206" t="s">
        <v>81</v>
      </c>
      <c r="AV510" s="13" t="s">
        <v>81</v>
      </c>
      <c r="AW510" s="13" t="s">
        <v>33</v>
      </c>
      <c r="AX510" s="13" t="s">
        <v>71</v>
      </c>
      <c r="AY510" s="206" t="s">
        <v>153</v>
      </c>
    </row>
    <row r="511" spans="1:65" s="13" customFormat="1" ht="10.199999999999999">
      <c r="B511" s="195"/>
      <c r="C511" s="196"/>
      <c r="D511" s="197" t="s">
        <v>163</v>
      </c>
      <c r="E511" s="198" t="s">
        <v>19</v>
      </c>
      <c r="F511" s="199" t="s">
        <v>765</v>
      </c>
      <c r="G511" s="196"/>
      <c r="H511" s="200">
        <v>1.756</v>
      </c>
      <c r="I511" s="201"/>
      <c r="J511" s="196"/>
      <c r="K511" s="196"/>
      <c r="L511" s="202"/>
      <c r="M511" s="203"/>
      <c r="N511" s="204"/>
      <c r="O511" s="204"/>
      <c r="P511" s="204"/>
      <c r="Q511" s="204"/>
      <c r="R511" s="204"/>
      <c r="S511" s="204"/>
      <c r="T511" s="205"/>
      <c r="AT511" s="206" t="s">
        <v>163</v>
      </c>
      <c r="AU511" s="206" t="s">
        <v>81</v>
      </c>
      <c r="AV511" s="13" t="s">
        <v>81</v>
      </c>
      <c r="AW511" s="13" t="s">
        <v>33</v>
      </c>
      <c r="AX511" s="13" t="s">
        <v>71</v>
      </c>
      <c r="AY511" s="206" t="s">
        <v>153</v>
      </c>
    </row>
    <row r="512" spans="1:65" s="13" customFormat="1" ht="10.199999999999999">
      <c r="B512" s="195"/>
      <c r="C512" s="196"/>
      <c r="D512" s="197" t="s">
        <v>163</v>
      </c>
      <c r="E512" s="198" t="s">
        <v>19</v>
      </c>
      <c r="F512" s="199" t="s">
        <v>766</v>
      </c>
      <c r="G512" s="196"/>
      <c r="H512" s="200">
        <v>1.1000000000000001</v>
      </c>
      <c r="I512" s="201"/>
      <c r="J512" s="196"/>
      <c r="K512" s="196"/>
      <c r="L512" s="202"/>
      <c r="M512" s="203"/>
      <c r="N512" s="204"/>
      <c r="O512" s="204"/>
      <c r="P512" s="204"/>
      <c r="Q512" s="204"/>
      <c r="R512" s="204"/>
      <c r="S512" s="204"/>
      <c r="T512" s="205"/>
      <c r="AT512" s="206" t="s">
        <v>163</v>
      </c>
      <c r="AU512" s="206" t="s">
        <v>81</v>
      </c>
      <c r="AV512" s="13" t="s">
        <v>81</v>
      </c>
      <c r="AW512" s="13" t="s">
        <v>33</v>
      </c>
      <c r="AX512" s="13" t="s">
        <v>71</v>
      </c>
      <c r="AY512" s="206" t="s">
        <v>153</v>
      </c>
    </row>
    <row r="513" spans="1:65" s="15" customFormat="1" ht="10.199999999999999">
      <c r="B513" s="218"/>
      <c r="C513" s="219"/>
      <c r="D513" s="197" t="s">
        <v>163</v>
      </c>
      <c r="E513" s="220" t="s">
        <v>19</v>
      </c>
      <c r="F513" s="221" t="s">
        <v>221</v>
      </c>
      <c r="G513" s="219"/>
      <c r="H513" s="222">
        <v>9.8579999999999988</v>
      </c>
      <c r="I513" s="223"/>
      <c r="J513" s="219"/>
      <c r="K513" s="219"/>
      <c r="L513" s="224"/>
      <c r="M513" s="225"/>
      <c r="N513" s="226"/>
      <c r="O513" s="226"/>
      <c r="P513" s="226"/>
      <c r="Q513" s="226"/>
      <c r="R513" s="226"/>
      <c r="S513" s="226"/>
      <c r="T513" s="227"/>
      <c r="AT513" s="228" t="s">
        <v>163</v>
      </c>
      <c r="AU513" s="228" t="s">
        <v>81</v>
      </c>
      <c r="AV513" s="15" t="s">
        <v>173</v>
      </c>
      <c r="AW513" s="15" t="s">
        <v>33</v>
      </c>
      <c r="AX513" s="15" t="s">
        <v>71</v>
      </c>
      <c r="AY513" s="228" t="s">
        <v>153</v>
      </c>
    </row>
    <row r="514" spans="1:65" s="13" customFormat="1" ht="10.199999999999999">
      <c r="B514" s="195"/>
      <c r="C514" s="196"/>
      <c r="D514" s="197" t="s">
        <v>163</v>
      </c>
      <c r="E514" s="198" t="s">
        <v>19</v>
      </c>
      <c r="F514" s="199" t="s">
        <v>767</v>
      </c>
      <c r="G514" s="196"/>
      <c r="H514" s="200">
        <v>30.550999999999998</v>
      </c>
      <c r="I514" s="201"/>
      <c r="J514" s="196"/>
      <c r="K514" s="196"/>
      <c r="L514" s="202"/>
      <c r="M514" s="203"/>
      <c r="N514" s="204"/>
      <c r="O514" s="204"/>
      <c r="P514" s="204"/>
      <c r="Q514" s="204"/>
      <c r="R514" s="204"/>
      <c r="S514" s="204"/>
      <c r="T514" s="205"/>
      <c r="AT514" s="206" t="s">
        <v>163</v>
      </c>
      <c r="AU514" s="206" t="s">
        <v>81</v>
      </c>
      <c r="AV514" s="13" t="s">
        <v>81</v>
      </c>
      <c r="AW514" s="13" t="s">
        <v>33</v>
      </c>
      <c r="AX514" s="13" t="s">
        <v>71</v>
      </c>
      <c r="AY514" s="206" t="s">
        <v>153</v>
      </c>
    </row>
    <row r="515" spans="1:65" s="13" customFormat="1" ht="10.199999999999999">
      <c r="B515" s="195"/>
      <c r="C515" s="196"/>
      <c r="D515" s="197" t="s">
        <v>163</v>
      </c>
      <c r="E515" s="198" t="s">
        <v>19</v>
      </c>
      <c r="F515" s="199" t="s">
        <v>768</v>
      </c>
      <c r="G515" s="196"/>
      <c r="H515" s="200">
        <v>-3.5459999999999998</v>
      </c>
      <c r="I515" s="201"/>
      <c r="J515" s="196"/>
      <c r="K515" s="196"/>
      <c r="L515" s="202"/>
      <c r="M515" s="203"/>
      <c r="N515" s="204"/>
      <c r="O515" s="204"/>
      <c r="P515" s="204"/>
      <c r="Q515" s="204"/>
      <c r="R515" s="204"/>
      <c r="S515" s="204"/>
      <c r="T515" s="205"/>
      <c r="AT515" s="206" t="s">
        <v>163</v>
      </c>
      <c r="AU515" s="206" t="s">
        <v>81</v>
      </c>
      <c r="AV515" s="13" t="s">
        <v>81</v>
      </c>
      <c r="AW515" s="13" t="s">
        <v>33</v>
      </c>
      <c r="AX515" s="13" t="s">
        <v>71</v>
      </c>
      <c r="AY515" s="206" t="s">
        <v>153</v>
      </c>
    </row>
    <row r="516" spans="1:65" s="13" customFormat="1" ht="10.199999999999999">
      <c r="B516" s="195"/>
      <c r="C516" s="196"/>
      <c r="D516" s="197" t="s">
        <v>163</v>
      </c>
      <c r="E516" s="198" t="s">
        <v>19</v>
      </c>
      <c r="F516" s="199" t="s">
        <v>769</v>
      </c>
      <c r="G516" s="196"/>
      <c r="H516" s="200">
        <v>1.7729999999999999</v>
      </c>
      <c r="I516" s="201"/>
      <c r="J516" s="196"/>
      <c r="K516" s="196"/>
      <c r="L516" s="202"/>
      <c r="M516" s="203"/>
      <c r="N516" s="204"/>
      <c r="O516" s="204"/>
      <c r="P516" s="204"/>
      <c r="Q516" s="204"/>
      <c r="R516" s="204"/>
      <c r="S516" s="204"/>
      <c r="T516" s="205"/>
      <c r="AT516" s="206" t="s">
        <v>163</v>
      </c>
      <c r="AU516" s="206" t="s">
        <v>81</v>
      </c>
      <c r="AV516" s="13" t="s">
        <v>81</v>
      </c>
      <c r="AW516" s="13" t="s">
        <v>33</v>
      </c>
      <c r="AX516" s="13" t="s">
        <v>71</v>
      </c>
      <c r="AY516" s="206" t="s">
        <v>153</v>
      </c>
    </row>
    <row r="517" spans="1:65" s="15" customFormat="1" ht="10.199999999999999">
      <c r="B517" s="218"/>
      <c r="C517" s="219"/>
      <c r="D517" s="197" t="s">
        <v>163</v>
      </c>
      <c r="E517" s="220" t="s">
        <v>19</v>
      </c>
      <c r="F517" s="221" t="s">
        <v>221</v>
      </c>
      <c r="G517" s="219"/>
      <c r="H517" s="222">
        <v>28.777999999999999</v>
      </c>
      <c r="I517" s="223"/>
      <c r="J517" s="219"/>
      <c r="K517" s="219"/>
      <c r="L517" s="224"/>
      <c r="M517" s="225"/>
      <c r="N517" s="226"/>
      <c r="O517" s="226"/>
      <c r="P517" s="226"/>
      <c r="Q517" s="226"/>
      <c r="R517" s="226"/>
      <c r="S517" s="226"/>
      <c r="T517" s="227"/>
      <c r="AT517" s="228" t="s">
        <v>163</v>
      </c>
      <c r="AU517" s="228" t="s">
        <v>81</v>
      </c>
      <c r="AV517" s="15" t="s">
        <v>173</v>
      </c>
      <c r="AW517" s="15" t="s">
        <v>33</v>
      </c>
      <c r="AX517" s="15" t="s">
        <v>71</v>
      </c>
      <c r="AY517" s="228" t="s">
        <v>153</v>
      </c>
    </row>
    <row r="518" spans="1:65" s="14" customFormat="1" ht="10.199999999999999">
      <c r="B518" s="207"/>
      <c r="C518" s="208"/>
      <c r="D518" s="197" t="s">
        <v>163</v>
      </c>
      <c r="E518" s="209" t="s">
        <v>19</v>
      </c>
      <c r="F518" s="210" t="s">
        <v>168</v>
      </c>
      <c r="G518" s="208"/>
      <c r="H518" s="211">
        <v>41.055</v>
      </c>
      <c r="I518" s="212"/>
      <c r="J518" s="208"/>
      <c r="K518" s="208"/>
      <c r="L518" s="213"/>
      <c r="M518" s="214"/>
      <c r="N518" s="215"/>
      <c r="O518" s="215"/>
      <c r="P518" s="215"/>
      <c r="Q518" s="215"/>
      <c r="R518" s="215"/>
      <c r="S518" s="215"/>
      <c r="T518" s="216"/>
      <c r="AT518" s="217" t="s">
        <v>163</v>
      </c>
      <c r="AU518" s="217" t="s">
        <v>81</v>
      </c>
      <c r="AV518" s="14" t="s">
        <v>159</v>
      </c>
      <c r="AW518" s="14" t="s">
        <v>33</v>
      </c>
      <c r="AX518" s="14" t="s">
        <v>79</v>
      </c>
      <c r="AY518" s="217" t="s">
        <v>153</v>
      </c>
    </row>
    <row r="519" spans="1:65" s="2" customFormat="1" ht="24.15" customHeight="1">
      <c r="A519" s="36"/>
      <c r="B519" s="37"/>
      <c r="C519" s="176" t="s">
        <v>770</v>
      </c>
      <c r="D519" s="176" t="s">
        <v>155</v>
      </c>
      <c r="E519" s="177" t="s">
        <v>771</v>
      </c>
      <c r="F519" s="178" t="s">
        <v>772</v>
      </c>
      <c r="G519" s="179" t="s">
        <v>204</v>
      </c>
      <c r="H519" s="180">
        <v>0.88</v>
      </c>
      <c r="I519" s="181"/>
      <c r="J519" s="182">
        <f>ROUND(I519*H519,2)</f>
        <v>0</v>
      </c>
      <c r="K519" s="183"/>
      <c r="L519" s="41"/>
      <c r="M519" s="184" t="s">
        <v>19</v>
      </c>
      <c r="N519" s="185" t="s">
        <v>42</v>
      </c>
      <c r="O519" s="66"/>
      <c r="P519" s="186">
        <f>O519*H519</f>
        <v>0</v>
      </c>
      <c r="Q519" s="186">
        <v>0</v>
      </c>
      <c r="R519" s="186">
        <f>Q519*H519</f>
        <v>0</v>
      </c>
      <c r="S519" s="186">
        <v>0.26100000000000001</v>
      </c>
      <c r="T519" s="187">
        <f>S519*H519</f>
        <v>0.22968000000000002</v>
      </c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R519" s="188" t="s">
        <v>159</v>
      </c>
      <c r="AT519" s="188" t="s">
        <v>155</v>
      </c>
      <c r="AU519" s="188" t="s">
        <v>81</v>
      </c>
      <c r="AY519" s="19" t="s">
        <v>153</v>
      </c>
      <c r="BE519" s="189">
        <f>IF(N519="základní",J519,0)</f>
        <v>0</v>
      </c>
      <c r="BF519" s="189">
        <f>IF(N519="snížená",J519,0)</f>
        <v>0</v>
      </c>
      <c r="BG519" s="189">
        <f>IF(N519="zákl. přenesená",J519,0)</f>
        <v>0</v>
      </c>
      <c r="BH519" s="189">
        <f>IF(N519="sníž. přenesená",J519,0)</f>
        <v>0</v>
      </c>
      <c r="BI519" s="189">
        <f>IF(N519="nulová",J519,0)</f>
        <v>0</v>
      </c>
      <c r="BJ519" s="19" t="s">
        <v>79</v>
      </c>
      <c r="BK519" s="189">
        <f>ROUND(I519*H519,2)</f>
        <v>0</v>
      </c>
      <c r="BL519" s="19" t="s">
        <v>159</v>
      </c>
      <c r="BM519" s="188" t="s">
        <v>773</v>
      </c>
    </row>
    <row r="520" spans="1:65" s="13" customFormat="1" ht="10.199999999999999">
      <c r="B520" s="195"/>
      <c r="C520" s="196"/>
      <c r="D520" s="197" t="s">
        <v>163</v>
      </c>
      <c r="E520" s="198" t="s">
        <v>19</v>
      </c>
      <c r="F520" s="199" t="s">
        <v>774</v>
      </c>
      <c r="G520" s="196"/>
      <c r="H520" s="200">
        <v>6.9379999999999997</v>
      </c>
      <c r="I520" s="201"/>
      <c r="J520" s="196"/>
      <c r="K520" s="196"/>
      <c r="L520" s="202"/>
      <c r="M520" s="203"/>
      <c r="N520" s="204"/>
      <c r="O520" s="204"/>
      <c r="P520" s="204"/>
      <c r="Q520" s="204"/>
      <c r="R520" s="204"/>
      <c r="S520" s="204"/>
      <c r="T520" s="205"/>
      <c r="AT520" s="206" t="s">
        <v>163</v>
      </c>
      <c r="AU520" s="206" t="s">
        <v>81</v>
      </c>
      <c r="AV520" s="13" t="s">
        <v>81</v>
      </c>
      <c r="AW520" s="13" t="s">
        <v>33</v>
      </c>
      <c r="AX520" s="13" t="s">
        <v>71</v>
      </c>
      <c r="AY520" s="206" t="s">
        <v>153</v>
      </c>
    </row>
    <row r="521" spans="1:65" s="13" customFormat="1" ht="10.199999999999999">
      <c r="B521" s="195"/>
      <c r="C521" s="196"/>
      <c r="D521" s="197" t="s">
        <v>163</v>
      </c>
      <c r="E521" s="198" t="s">
        <v>19</v>
      </c>
      <c r="F521" s="199" t="s">
        <v>775</v>
      </c>
      <c r="G521" s="196"/>
      <c r="H521" s="200">
        <v>0.88</v>
      </c>
      <c r="I521" s="201"/>
      <c r="J521" s="196"/>
      <c r="K521" s="196"/>
      <c r="L521" s="202"/>
      <c r="M521" s="203"/>
      <c r="N521" s="204"/>
      <c r="O521" s="204"/>
      <c r="P521" s="204"/>
      <c r="Q521" s="204"/>
      <c r="R521" s="204"/>
      <c r="S521" s="204"/>
      <c r="T521" s="205"/>
      <c r="AT521" s="206" t="s">
        <v>163</v>
      </c>
      <c r="AU521" s="206" t="s">
        <v>81</v>
      </c>
      <c r="AV521" s="13" t="s">
        <v>81</v>
      </c>
      <c r="AW521" s="13" t="s">
        <v>33</v>
      </c>
      <c r="AX521" s="13" t="s">
        <v>79</v>
      </c>
      <c r="AY521" s="206" t="s">
        <v>153</v>
      </c>
    </row>
    <row r="522" spans="1:65" s="16" customFormat="1" ht="10.199999999999999">
      <c r="B522" s="241"/>
      <c r="C522" s="242"/>
      <c r="D522" s="197" t="s">
        <v>163</v>
      </c>
      <c r="E522" s="243" t="s">
        <v>19</v>
      </c>
      <c r="F522" s="244" t="s">
        <v>776</v>
      </c>
      <c r="G522" s="242"/>
      <c r="H522" s="243" t="s">
        <v>19</v>
      </c>
      <c r="I522" s="245"/>
      <c r="J522" s="242"/>
      <c r="K522" s="242"/>
      <c r="L522" s="246"/>
      <c r="M522" s="247"/>
      <c r="N522" s="248"/>
      <c r="O522" s="248"/>
      <c r="P522" s="248"/>
      <c r="Q522" s="248"/>
      <c r="R522" s="248"/>
      <c r="S522" s="248"/>
      <c r="T522" s="249"/>
      <c r="AT522" s="250" t="s">
        <v>163</v>
      </c>
      <c r="AU522" s="250" t="s">
        <v>81</v>
      </c>
      <c r="AV522" s="16" t="s">
        <v>79</v>
      </c>
      <c r="AW522" s="16" t="s">
        <v>33</v>
      </c>
      <c r="AX522" s="16" t="s">
        <v>71</v>
      </c>
      <c r="AY522" s="250" t="s">
        <v>153</v>
      </c>
    </row>
    <row r="523" spans="1:65" s="2" customFormat="1" ht="24.15" customHeight="1">
      <c r="A523" s="36"/>
      <c r="B523" s="37"/>
      <c r="C523" s="176" t="s">
        <v>777</v>
      </c>
      <c r="D523" s="176" t="s">
        <v>155</v>
      </c>
      <c r="E523" s="177" t="s">
        <v>778</v>
      </c>
      <c r="F523" s="178" t="s">
        <v>779</v>
      </c>
      <c r="G523" s="179" t="s">
        <v>158</v>
      </c>
      <c r="H523" s="180">
        <v>1.3029999999999999</v>
      </c>
      <c r="I523" s="181"/>
      <c r="J523" s="182">
        <f>ROUND(I523*H523,2)</f>
        <v>0</v>
      </c>
      <c r="K523" s="183"/>
      <c r="L523" s="41"/>
      <c r="M523" s="184" t="s">
        <v>19</v>
      </c>
      <c r="N523" s="185" t="s">
        <v>42</v>
      </c>
      <c r="O523" s="66"/>
      <c r="P523" s="186">
        <f>O523*H523</f>
        <v>0</v>
      </c>
      <c r="Q523" s="186">
        <v>0</v>
      </c>
      <c r="R523" s="186">
        <f>Q523*H523</f>
        <v>0</v>
      </c>
      <c r="S523" s="186">
        <v>1.671</v>
      </c>
      <c r="T523" s="187">
        <f>S523*H523</f>
        <v>2.1773129999999998</v>
      </c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R523" s="188" t="s">
        <v>159</v>
      </c>
      <c r="AT523" s="188" t="s">
        <v>155</v>
      </c>
      <c r="AU523" s="188" t="s">
        <v>81</v>
      </c>
      <c r="AY523" s="19" t="s">
        <v>153</v>
      </c>
      <c r="BE523" s="189">
        <f>IF(N523="základní",J523,0)</f>
        <v>0</v>
      </c>
      <c r="BF523" s="189">
        <f>IF(N523="snížená",J523,0)</f>
        <v>0</v>
      </c>
      <c r="BG523" s="189">
        <f>IF(N523="zákl. přenesená",J523,0)</f>
        <v>0</v>
      </c>
      <c r="BH523" s="189">
        <f>IF(N523="sníž. přenesená",J523,0)</f>
        <v>0</v>
      </c>
      <c r="BI523" s="189">
        <f>IF(N523="nulová",J523,0)</f>
        <v>0</v>
      </c>
      <c r="BJ523" s="19" t="s">
        <v>79</v>
      </c>
      <c r="BK523" s="189">
        <f>ROUND(I523*H523,2)</f>
        <v>0</v>
      </c>
      <c r="BL523" s="19" t="s">
        <v>159</v>
      </c>
      <c r="BM523" s="188" t="s">
        <v>780</v>
      </c>
    </row>
    <row r="524" spans="1:65" s="13" customFormat="1" ht="10.199999999999999">
      <c r="B524" s="195"/>
      <c r="C524" s="196"/>
      <c r="D524" s="197" t="s">
        <v>163</v>
      </c>
      <c r="E524" s="198" t="s">
        <v>19</v>
      </c>
      <c r="F524" s="199" t="s">
        <v>781</v>
      </c>
      <c r="G524" s="196"/>
      <c r="H524" s="200">
        <v>1.04</v>
      </c>
      <c r="I524" s="201"/>
      <c r="J524" s="196"/>
      <c r="K524" s="196"/>
      <c r="L524" s="202"/>
      <c r="M524" s="203"/>
      <c r="N524" s="204"/>
      <c r="O524" s="204"/>
      <c r="P524" s="204"/>
      <c r="Q524" s="204"/>
      <c r="R524" s="204"/>
      <c r="S524" s="204"/>
      <c r="T524" s="205"/>
      <c r="AT524" s="206" t="s">
        <v>163</v>
      </c>
      <c r="AU524" s="206" t="s">
        <v>81</v>
      </c>
      <c r="AV524" s="13" t="s">
        <v>81</v>
      </c>
      <c r="AW524" s="13" t="s">
        <v>33</v>
      </c>
      <c r="AX524" s="13" t="s">
        <v>71</v>
      </c>
      <c r="AY524" s="206" t="s">
        <v>153</v>
      </c>
    </row>
    <row r="525" spans="1:65" s="13" customFormat="1" ht="10.199999999999999">
      <c r="B525" s="195"/>
      <c r="C525" s="196"/>
      <c r="D525" s="197" t="s">
        <v>163</v>
      </c>
      <c r="E525" s="198" t="s">
        <v>19</v>
      </c>
      <c r="F525" s="199" t="s">
        <v>782</v>
      </c>
      <c r="G525" s="196"/>
      <c r="H525" s="200">
        <v>0.26300000000000001</v>
      </c>
      <c r="I525" s="201"/>
      <c r="J525" s="196"/>
      <c r="K525" s="196"/>
      <c r="L525" s="202"/>
      <c r="M525" s="203"/>
      <c r="N525" s="204"/>
      <c r="O525" s="204"/>
      <c r="P525" s="204"/>
      <c r="Q525" s="204"/>
      <c r="R525" s="204"/>
      <c r="S525" s="204"/>
      <c r="T525" s="205"/>
      <c r="AT525" s="206" t="s">
        <v>163</v>
      </c>
      <c r="AU525" s="206" t="s">
        <v>81</v>
      </c>
      <c r="AV525" s="13" t="s">
        <v>81</v>
      </c>
      <c r="AW525" s="13" t="s">
        <v>33</v>
      </c>
      <c r="AX525" s="13" t="s">
        <v>71</v>
      </c>
      <c r="AY525" s="206" t="s">
        <v>153</v>
      </c>
    </row>
    <row r="526" spans="1:65" s="14" customFormat="1" ht="10.199999999999999">
      <c r="B526" s="207"/>
      <c r="C526" s="208"/>
      <c r="D526" s="197" t="s">
        <v>163</v>
      </c>
      <c r="E526" s="209" t="s">
        <v>19</v>
      </c>
      <c r="F526" s="210" t="s">
        <v>168</v>
      </c>
      <c r="G526" s="208"/>
      <c r="H526" s="211">
        <v>1.3029999999999999</v>
      </c>
      <c r="I526" s="212"/>
      <c r="J526" s="208"/>
      <c r="K526" s="208"/>
      <c r="L526" s="213"/>
      <c r="M526" s="214"/>
      <c r="N526" s="215"/>
      <c r="O526" s="215"/>
      <c r="P526" s="215"/>
      <c r="Q526" s="215"/>
      <c r="R526" s="215"/>
      <c r="S526" s="215"/>
      <c r="T526" s="216"/>
      <c r="AT526" s="217" t="s">
        <v>163</v>
      </c>
      <c r="AU526" s="217" t="s">
        <v>81</v>
      </c>
      <c r="AV526" s="14" t="s">
        <v>159</v>
      </c>
      <c r="AW526" s="14" t="s">
        <v>33</v>
      </c>
      <c r="AX526" s="14" t="s">
        <v>79</v>
      </c>
      <c r="AY526" s="217" t="s">
        <v>153</v>
      </c>
    </row>
    <row r="527" spans="1:65" s="2" customFormat="1" ht="16.5" customHeight="1">
      <c r="A527" s="36"/>
      <c r="B527" s="37"/>
      <c r="C527" s="176" t="s">
        <v>690</v>
      </c>
      <c r="D527" s="176" t="s">
        <v>155</v>
      </c>
      <c r="E527" s="177" t="s">
        <v>783</v>
      </c>
      <c r="F527" s="178" t="s">
        <v>784</v>
      </c>
      <c r="G527" s="179" t="s">
        <v>253</v>
      </c>
      <c r="H527" s="180">
        <v>1</v>
      </c>
      <c r="I527" s="181"/>
      <c r="J527" s="182">
        <f>ROUND(I527*H527,2)</f>
        <v>0</v>
      </c>
      <c r="K527" s="183"/>
      <c r="L527" s="41"/>
      <c r="M527" s="184" t="s">
        <v>19</v>
      </c>
      <c r="N527" s="185" t="s">
        <v>42</v>
      </c>
      <c r="O527" s="66"/>
      <c r="P527" s="186">
        <f>O527*H527</f>
        <v>0</v>
      </c>
      <c r="Q527" s="186">
        <v>0</v>
      </c>
      <c r="R527" s="186">
        <f>Q527*H527</f>
        <v>0</v>
      </c>
      <c r="S527" s="186">
        <v>1.79</v>
      </c>
      <c r="T527" s="187">
        <f>S527*H527</f>
        <v>1.79</v>
      </c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R527" s="188" t="s">
        <v>159</v>
      </c>
      <c r="AT527" s="188" t="s">
        <v>155</v>
      </c>
      <c r="AU527" s="188" t="s">
        <v>81</v>
      </c>
      <c r="AY527" s="19" t="s">
        <v>153</v>
      </c>
      <c r="BE527" s="189">
        <f>IF(N527="základní",J527,0)</f>
        <v>0</v>
      </c>
      <c r="BF527" s="189">
        <f>IF(N527="snížená",J527,0)</f>
        <v>0</v>
      </c>
      <c r="BG527" s="189">
        <f>IF(N527="zákl. přenesená",J527,0)</f>
        <v>0</v>
      </c>
      <c r="BH527" s="189">
        <f>IF(N527="sníž. přenesená",J527,0)</f>
        <v>0</v>
      </c>
      <c r="BI527" s="189">
        <f>IF(N527="nulová",J527,0)</f>
        <v>0</v>
      </c>
      <c r="BJ527" s="19" t="s">
        <v>79</v>
      </c>
      <c r="BK527" s="189">
        <f>ROUND(I527*H527,2)</f>
        <v>0</v>
      </c>
      <c r="BL527" s="19" t="s">
        <v>159</v>
      </c>
      <c r="BM527" s="188" t="s">
        <v>785</v>
      </c>
    </row>
    <row r="528" spans="1:65" s="2" customFormat="1" ht="16.5" customHeight="1">
      <c r="A528" s="36"/>
      <c r="B528" s="37"/>
      <c r="C528" s="176" t="s">
        <v>725</v>
      </c>
      <c r="D528" s="176" t="s">
        <v>155</v>
      </c>
      <c r="E528" s="177" t="s">
        <v>786</v>
      </c>
      <c r="F528" s="178" t="s">
        <v>787</v>
      </c>
      <c r="G528" s="179" t="s">
        <v>253</v>
      </c>
      <c r="H528" s="180">
        <v>11</v>
      </c>
      <c r="I528" s="181"/>
      <c r="J528" s="182">
        <f>ROUND(I528*H528,2)</f>
        <v>0</v>
      </c>
      <c r="K528" s="183"/>
      <c r="L528" s="41"/>
      <c r="M528" s="184" t="s">
        <v>19</v>
      </c>
      <c r="N528" s="185" t="s">
        <v>42</v>
      </c>
      <c r="O528" s="66"/>
      <c r="P528" s="186">
        <f>O528*H528</f>
        <v>0</v>
      </c>
      <c r="Q528" s="186">
        <v>0</v>
      </c>
      <c r="R528" s="186">
        <f>Q528*H528</f>
        <v>0</v>
      </c>
      <c r="S528" s="186">
        <v>5.3999999999999999E-2</v>
      </c>
      <c r="T528" s="187">
        <f>S528*H528</f>
        <v>0.59399999999999997</v>
      </c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R528" s="188" t="s">
        <v>159</v>
      </c>
      <c r="AT528" s="188" t="s">
        <v>155</v>
      </c>
      <c r="AU528" s="188" t="s">
        <v>81</v>
      </c>
      <c r="AY528" s="19" t="s">
        <v>153</v>
      </c>
      <c r="BE528" s="189">
        <f>IF(N528="základní",J528,0)</f>
        <v>0</v>
      </c>
      <c r="BF528" s="189">
        <f>IF(N528="snížená",J528,0)</f>
        <v>0</v>
      </c>
      <c r="BG528" s="189">
        <f>IF(N528="zákl. přenesená",J528,0)</f>
        <v>0</v>
      </c>
      <c r="BH528" s="189">
        <f>IF(N528="sníž. přenesená",J528,0)</f>
        <v>0</v>
      </c>
      <c r="BI528" s="189">
        <f>IF(N528="nulová",J528,0)</f>
        <v>0</v>
      </c>
      <c r="BJ528" s="19" t="s">
        <v>79</v>
      </c>
      <c r="BK528" s="189">
        <f>ROUND(I528*H528,2)</f>
        <v>0</v>
      </c>
      <c r="BL528" s="19" t="s">
        <v>159</v>
      </c>
      <c r="BM528" s="188" t="s">
        <v>788</v>
      </c>
    </row>
    <row r="529" spans="1:65" s="2" customFormat="1" ht="16.5" customHeight="1">
      <c r="A529" s="36"/>
      <c r="B529" s="37"/>
      <c r="C529" s="176" t="s">
        <v>789</v>
      </c>
      <c r="D529" s="176" t="s">
        <v>155</v>
      </c>
      <c r="E529" s="177" t="s">
        <v>790</v>
      </c>
      <c r="F529" s="178" t="s">
        <v>791</v>
      </c>
      <c r="G529" s="179" t="s">
        <v>228</v>
      </c>
      <c r="H529" s="180">
        <v>5</v>
      </c>
      <c r="I529" s="181"/>
      <c r="J529" s="182">
        <f>ROUND(I529*H529,2)</f>
        <v>0</v>
      </c>
      <c r="K529" s="183"/>
      <c r="L529" s="41"/>
      <c r="M529" s="184" t="s">
        <v>19</v>
      </c>
      <c r="N529" s="185" t="s">
        <v>42</v>
      </c>
      <c r="O529" s="66"/>
      <c r="P529" s="186">
        <f>O529*H529</f>
        <v>0</v>
      </c>
      <c r="Q529" s="186">
        <v>0</v>
      </c>
      <c r="R529" s="186">
        <f>Q529*H529</f>
        <v>0</v>
      </c>
      <c r="S529" s="186">
        <v>7.0000000000000007E-2</v>
      </c>
      <c r="T529" s="187">
        <f>S529*H529</f>
        <v>0.35000000000000003</v>
      </c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R529" s="188" t="s">
        <v>159</v>
      </c>
      <c r="AT529" s="188" t="s">
        <v>155</v>
      </c>
      <c r="AU529" s="188" t="s">
        <v>81</v>
      </c>
      <c r="AY529" s="19" t="s">
        <v>153</v>
      </c>
      <c r="BE529" s="189">
        <f>IF(N529="základní",J529,0)</f>
        <v>0</v>
      </c>
      <c r="BF529" s="189">
        <f>IF(N529="snížená",J529,0)</f>
        <v>0</v>
      </c>
      <c r="BG529" s="189">
        <f>IF(N529="zákl. přenesená",J529,0)</f>
        <v>0</v>
      </c>
      <c r="BH529" s="189">
        <f>IF(N529="sníž. přenesená",J529,0)</f>
        <v>0</v>
      </c>
      <c r="BI529" s="189">
        <f>IF(N529="nulová",J529,0)</f>
        <v>0</v>
      </c>
      <c r="BJ529" s="19" t="s">
        <v>79</v>
      </c>
      <c r="BK529" s="189">
        <f>ROUND(I529*H529,2)</f>
        <v>0</v>
      </c>
      <c r="BL529" s="19" t="s">
        <v>159</v>
      </c>
      <c r="BM529" s="188" t="s">
        <v>792</v>
      </c>
    </row>
    <row r="530" spans="1:65" s="13" customFormat="1" ht="10.199999999999999">
      <c r="B530" s="195"/>
      <c r="C530" s="196"/>
      <c r="D530" s="197" t="s">
        <v>163</v>
      </c>
      <c r="E530" s="198" t="s">
        <v>19</v>
      </c>
      <c r="F530" s="199" t="s">
        <v>793</v>
      </c>
      <c r="G530" s="196"/>
      <c r="H530" s="200">
        <v>5</v>
      </c>
      <c r="I530" s="201"/>
      <c r="J530" s="196"/>
      <c r="K530" s="196"/>
      <c r="L530" s="202"/>
      <c r="M530" s="203"/>
      <c r="N530" s="204"/>
      <c r="O530" s="204"/>
      <c r="P530" s="204"/>
      <c r="Q530" s="204"/>
      <c r="R530" s="204"/>
      <c r="S530" s="204"/>
      <c r="T530" s="205"/>
      <c r="AT530" s="206" t="s">
        <v>163</v>
      </c>
      <c r="AU530" s="206" t="s">
        <v>81</v>
      </c>
      <c r="AV530" s="13" t="s">
        <v>81</v>
      </c>
      <c r="AW530" s="13" t="s">
        <v>33</v>
      </c>
      <c r="AX530" s="13" t="s">
        <v>79</v>
      </c>
      <c r="AY530" s="206" t="s">
        <v>153</v>
      </c>
    </row>
    <row r="531" spans="1:65" s="2" customFormat="1" ht="16.5" customHeight="1">
      <c r="A531" s="36"/>
      <c r="B531" s="37"/>
      <c r="C531" s="176" t="s">
        <v>752</v>
      </c>
      <c r="D531" s="176" t="s">
        <v>155</v>
      </c>
      <c r="E531" s="177" t="s">
        <v>794</v>
      </c>
      <c r="F531" s="178" t="s">
        <v>795</v>
      </c>
      <c r="G531" s="179" t="s">
        <v>158</v>
      </c>
      <c r="H531" s="180">
        <v>1.331</v>
      </c>
      <c r="I531" s="181"/>
      <c r="J531" s="182">
        <f>ROUND(I531*H531,2)</f>
        <v>0</v>
      </c>
      <c r="K531" s="183"/>
      <c r="L531" s="41"/>
      <c r="M531" s="184" t="s">
        <v>19</v>
      </c>
      <c r="N531" s="185" t="s">
        <v>42</v>
      </c>
      <c r="O531" s="66"/>
      <c r="P531" s="186">
        <f>O531*H531</f>
        <v>0</v>
      </c>
      <c r="Q531" s="186">
        <v>0</v>
      </c>
      <c r="R531" s="186">
        <f>Q531*H531</f>
        <v>0</v>
      </c>
      <c r="S531" s="186">
        <v>2.4</v>
      </c>
      <c r="T531" s="187">
        <f>S531*H531</f>
        <v>3.1943999999999999</v>
      </c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R531" s="188" t="s">
        <v>159</v>
      </c>
      <c r="AT531" s="188" t="s">
        <v>155</v>
      </c>
      <c r="AU531" s="188" t="s">
        <v>81</v>
      </c>
      <c r="AY531" s="19" t="s">
        <v>153</v>
      </c>
      <c r="BE531" s="189">
        <f>IF(N531="základní",J531,0)</f>
        <v>0</v>
      </c>
      <c r="BF531" s="189">
        <f>IF(N531="snížená",J531,0)</f>
        <v>0</v>
      </c>
      <c r="BG531" s="189">
        <f>IF(N531="zákl. přenesená",J531,0)</f>
        <v>0</v>
      </c>
      <c r="BH531" s="189">
        <f>IF(N531="sníž. přenesená",J531,0)</f>
        <v>0</v>
      </c>
      <c r="BI531" s="189">
        <f>IF(N531="nulová",J531,0)</f>
        <v>0</v>
      </c>
      <c r="BJ531" s="19" t="s">
        <v>79</v>
      </c>
      <c r="BK531" s="189">
        <f>ROUND(I531*H531,2)</f>
        <v>0</v>
      </c>
      <c r="BL531" s="19" t="s">
        <v>159</v>
      </c>
      <c r="BM531" s="188" t="s">
        <v>796</v>
      </c>
    </row>
    <row r="532" spans="1:65" s="13" customFormat="1" ht="10.199999999999999">
      <c r="B532" s="195"/>
      <c r="C532" s="196"/>
      <c r="D532" s="197" t="s">
        <v>163</v>
      </c>
      <c r="E532" s="198" t="s">
        <v>19</v>
      </c>
      <c r="F532" s="199" t="s">
        <v>797</v>
      </c>
      <c r="G532" s="196"/>
      <c r="H532" s="200">
        <v>1.331</v>
      </c>
      <c r="I532" s="201"/>
      <c r="J532" s="196"/>
      <c r="K532" s="196"/>
      <c r="L532" s="202"/>
      <c r="M532" s="203"/>
      <c r="N532" s="204"/>
      <c r="O532" s="204"/>
      <c r="P532" s="204"/>
      <c r="Q532" s="204"/>
      <c r="R532" s="204"/>
      <c r="S532" s="204"/>
      <c r="T532" s="205"/>
      <c r="AT532" s="206" t="s">
        <v>163</v>
      </c>
      <c r="AU532" s="206" t="s">
        <v>81</v>
      </c>
      <c r="AV532" s="13" t="s">
        <v>81</v>
      </c>
      <c r="AW532" s="13" t="s">
        <v>33</v>
      </c>
      <c r="AX532" s="13" t="s">
        <v>79</v>
      </c>
      <c r="AY532" s="206" t="s">
        <v>153</v>
      </c>
    </row>
    <row r="533" spans="1:65" s="2" customFormat="1" ht="16.5" customHeight="1">
      <c r="A533" s="36"/>
      <c r="B533" s="37"/>
      <c r="C533" s="176" t="s">
        <v>798</v>
      </c>
      <c r="D533" s="176" t="s">
        <v>155</v>
      </c>
      <c r="E533" s="177" t="s">
        <v>799</v>
      </c>
      <c r="F533" s="178" t="s">
        <v>800</v>
      </c>
      <c r="G533" s="179" t="s">
        <v>158</v>
      </c>
      <c r="H533" s="180">
        <v>0.71299999999999997</v>
      </c>
      <c r="I533" s="181"/>
      <c r="J533" s="182">
        <f>ROUND(I533*H533,2)</f>
        <v>0</v>
      </c>
      <c r="K533" s="183"/>
      <c r="L533" s="41"/>
      <c r="M533" s="184" t="s">
        <v>19</v>
      </c>
      <c r="N533" s="185" t="s">
        <v>42</v>
      </c>
      <c r="O533" s="66"/>
      <c r="P533" s="186">
        <f>O533*H533</f>
        <v>0</v>
      </c>
      <c r="Q533" s="186">
        <v>0</v>
      </c>
      <c r="R533" s="186">
        <f>Q533*H533</f>
        <v>0</v>
      </c>
      <c r="S533" s="186">
        <v>2.2000000000000002</v>
      </c>
      <c r="T533" s="187">
        <f>S533*H533</f>
        <v>1.5686</v>
      </c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R533" s="188" t="s">
        <v>159</v>
      </c>
      <c r="AT533" s="188" t="s">
        <v>155</v>
      </c>
      <c r="AU533" s="188" t="s">
        <v>81</v>
      </c>
      <c r="AY533" s="19" t="s">
        <v>153</v>
      </c>
      <c r="BE533" s="189">
        <f>IF(N533="základní",J533,0)</f>
        <v>0</v>
      </c>
      <c r="BF533" s="189">
        <f>IF(N533="snížená",J533,0)</f>
        <v>0</v>
      </c>
      <c r="BG533" s="189">
        <f>IF(N533="zákl. přenesená",J533,0)</f>
        <v>0</v>
      </c>
      <c r="BH533" s="189">
        <f>IF(N533="sníž. přenesená",J533,0)</f>
        <v>0</v>
      </c>
      <c r="BI533" s="189">
        <f>IF(N533="nulová",J533,0)</f>
        <v>0</v>
      </c>
      <c r="BJ533" s="19" t="s">
        <v>79</v>
      </c>
      <c r="BK533" s="189">
        <f>ROUND(I533*H533,2)</f>
        <v>0</v>
      </c>
      <c r="BL533" s="19" t="s">
        <v>159</v>
      </c>
      <c r="BM533" s="188" t="s">
        <v>801</v>
      </c>
    </row>
    <row r="534" spans="1:65" s="13" customFormat="1" ht="10.199999999999999">
      <c r="B534" s="195"/>
      <c r="C534" s="196"/>
      <c r="D534" s="197" t="s">
        <v>163</v>
      </c>
      <c r="E534" s="198" t="s">
        <v>19</v>
      </c>
      <c r="F534" s="199" t="s">
        <v>802</v>
      </c>
      <c r="G534" s="196"/>
      <c r="H534" s="200">
        <v>0.71299999999999997</v>
      </c>
      <c r="I534" s="201"/>
      <c r="J534" s="196"/>
      <c r="K534" s="196"/>
      <c r="L534" s="202"/>
      <c r="M534" s="203"/>
      <c r="N534" s="204"/>
      <c r="O534" s="204"/>
      <c r="P534" s="204"/>
      <c r="Q534" s="204"/>
      <c r="R534" s="204"/>
      <c r="S534" s="204"/>
      <c r="T534" s="205"/>
      <c r="AT534" s="206" t="s">
        <v>163</v>
      </c>
      <c r="AU534" s="206" t="s">
        <v>81</v>
      </c>
      <c r="AV534" s="13" t="s">
        <v>81</v>
      </c>
      <c r="AW534" s="13" t="s">
        <v>33</v>
      </c>
      <c r="AX534" s="13" t="s">
        <v>79</v>
      </c>
      <c r="AY534" s="206" t="s">
        <v>153</v>
      </c>
    </row>
    <row r="535" spans="1:65" s="2" customFormat="1" ht="24.15" customHeight="1">
      <c r="A535" s="36"/>
      <c r="B535" s="37"/>
      <c r="C535" s="176" t="s">
        <v>803</v>
      </c>
      <c r="D535" s="176" t="s">
        <v>155</v>
      </c>
      <c r="E535" s="177" t="s">
        <v>804</v>
      </c>
      <c r="F535" s="178" t="s">
        <v>805</v>
      </c>
      <c r="G535" s="179" t="s">
        <v>204</v>
      </c>
      <c r="H535" s="180">
        <v>17.399999999999999</v>
      </c>
      <c r="I535" s="181"/>
      <c r="J535" s="182">
        <f>ROUND(I535*H535,2)</f>
        <v>0</v>
      </c>
      <c r="K535" s="183"/>
      <c r="L535" s="41"/>
      <c r="M535" s="184" t="s">
        <v>19</v>
      </c>
      <c r="N535" s="185" t="s">
        <v>42</v>
      </c>
      <c r="O535" s="66"/>
      <c r="P535" s="186">
        <f>O535*H535</f>
        <v>0</v>
      </c>
      <c r="Q535" s="186">
        <v>0</v>
      </c>
      <c r="R535" s="186">
        <f>Q535*H535</f>
        <v>0</v>
      </c>
      <c r="S535" s="186">
        <v>3.5000000000000003E-2</v>
      </c>
      <c r="T535" s="187">
        <f>S535*H535</f>
        <v>0.60899999999999999</v>
      </c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R535" s="188" t="s">
        <v>159</v>
      </c>
      <c r="AT535" s="188" t="s">
        <v>155</v>
      </c>
      <c r="AU535" s="188" t="s">
        <v>81</v>
      </c>
      <c r="AY535" s="19" t="s">
        <v>153</v>
      </c>
      <c r="BE535" s="189">
        <f>IF(N535="základní",J535,0)</f>
        <v>0</v>
      </c>
      <c r="BF535" s="189">
        <f>IF(N535="snížená",J535,0)</f>
        <v>0</v>
      </c>
      <c r="BG535" s="189">
        <f>IF(N535="zákl. přenesená",J535,0)</f>
        <v>0</v>
      </c>
      <c r="BH535" s="189">
        <f>IF(N535="sníž. přenesená",J535,0)</f>
        <v>0</v>
      </c>
      <c r="BI535" s="189">
        <f>IF(N535="nulová",J535,0)</f>
        <v>0</v>
      </c>
      <c r="BJ535" s="19" t="s">
        <v>79</v>
      </c>
      <c r="BK535" s="189">
        <f>ROUND(I535*H535,2)</f>
        <v>0</v>
      </c>
      <c r="BL535" s="19" t="s">
        <v>159</v>
      </c>
      <c r="BM535" s="188" t="s">
        <v>806</v>
      </c>
    </row>
    <row r="536" spans="1:65" s="13" customFormat="1" ht="10.199999999999999">
      <c r="B536" s="195"/>
      <c r="C536" s="196"/>
      <c r="D536" s="197" t="s">
        <v>163</v>
      </c>
      <c r="E536" s="198" t="s">
        <v>19</v>
      </c>
      <c r="F536" s="199" t="s">
        <v>807</v>
      </c>
      <c r="G536" s="196"/>
      <c r="H536" s="200">
        <v>8.3699999999999992</v>
      </c>
      <c r="I536" s="201"/>
      <c r="J536" s="196"/>
      <c r="K536" s="196"/>
      <c r="L536" s="202"/>
      <c r="M536" s="203"/>
      <c r="N536" s="204"/>
      <c r="O536" s="204"/>
      <c r="P536" s="204"/>
      <c r="Q536" s="204"/>
      <c r="R536" s="204"/>
      <c r="S536" s="204"/>
      <c r="T536" s="205"/>
      <c r="AT536" s="206" t="s">
        <v>163</v>
      </c>
      <c r="AU536" s="206" t="s">
        <v>81</v>
      </c>
      <c r="AV536" s="13" t="s">
        <v>81</v>
      </c>
      <c r="AW536" s="13" t="s">
        <v>33</v>
      </c>
      <c r="AX536" s="13" t="s">
        <v>71</v>
      </c>
      <c r="AY536" s="206" t="s">
        <v>153</v>
      </c>
    </row>
    <row r="537" spans="1:65" s="13" customFormat="1" ht="10.199999999999999">
      <c r="B537" s="195"/>
      <c r="C537" s="196"/>
      <c r="D537" s="197" t="s">
        <v>163</v>
      </c>
      <c r="E537" s="198" t="s">
        <v>19</v>
      </c>
      <c r="F537" s="199" t="s">
        <v>808</v>
      </c>
      <c r="G537" s="196"/>
      <c r="H537" s="200">
        <v>5.13</v>
      </c>
      <c r="I537" s="201"/>
      <c r="J537" s="196"/>
      <c r="K537" s="196"/>
      <c r="L537" s="202"/>
      <c r="M537" s="203"/>
      <c r="N537" s="204"/>
      <c r="O537" s="204"/>
      <c r="P537" s="204"/>
      <c r="Q537" s="204"/>
      <c r="R537" s="204"/>
      <c r="S537" s="204"/>
      <c r="T537" s="205"/>
      <c r="AT537" s="206" t="s">
        <v>163</v>
      </c>
      <c r="AU537" s="206" t="s">
        <v>81</v>
      </c>
      <c r="AV537" s="13" t="s">
        <v>81</v>
      </c>
      <c r="AW537" s="13" t="s">
        <v>33</v>
      </c>
      <c r="AX537" s="13" t="s">
        <v>71</v>
      </c>
      <c r="AY537" s="206" t="s">
        <v>153</v>
      </c>
    </row>
    <row r="538" spans="1:65" s="13" customFormat="1" ht="10.199999999999999">
      <c r="B538" s="195"/>
      <c r="C538" s="196"/>
      <c r="D538" s="197" t="s">
        <v>163</v>
      </c>
      <c r="E538" s="198" t="s">
        <v>19</v>
      </c>
      <c r="F538" s="199" t="s">
        <v>809</v>
      </c>
      <c r="G538" s="196"/>
      <c r="H538" s="200">
        <v>3.9</v>
      </c>
      <c r="I538" s="201"/>
      <c r="J538" s="196"/>
      <c r="K538" s="196"/>
      <c r="L538" s="202"/>
      <c r="M538" s="203"/>
      <c r="N538" s="204"/>
      <c r="O538" s="204"/>
      <c r="P538" s="204"/>
      <c r="Q538" s="204"/>
      <c r="R538" s="204"/>
      <c r="S538" s="204"/>
      <c r="T538" s="205"/>
      <c r="AT538" s="206" t="s">
        <v>163</v>
      </c>
      <c r="AU538" s="206" t="s">
        <v>81</v>
      </c>
      <c r="AV538" s="13" t="s">
        <v>81</v>
      </c>
      <c r="AW538" s="13" t="s">
        <v>33</v>
      </c>
      <c r="AX538" s="13" t="s">
        <v>71</v>
      </c>
      <c r="AY538" s="206" t="s">
        <v>153</v>
      </c>
    </row>
    <row r="539" spans="1:65" s="14" customFormat="1" ht="10.199999999999999">
      <c r="B539" s="207"/>
      <c r="C539" s="208"/>
      <c r="D539" s="197" t="s">
        <v>163</v>
      </c>
      <c r="E539" s="209" t="s">
        <v>19</v>
      </c>
      <c r="F539" s="210" t="s">
        <v>168</v>
      </c>
      <c r="G539" s="208"/>
      <c r="H539" s="211">
        <v>17.399999999999999</v>
      </c>
      <c r="I539" s="212"/>
      <c r="J539" s="208"/>
      <c r="K539" s="208"/>
      <c r="L539" s="213"/>
      <c r="M539" s="214"/>
      <c r="N539" s="215"/>
      <c r="O539" s="215"/>
      <c r="P539" s="215"/>
      <c r="Q539" s="215"/>
      <c r="R539" s="215"/>
      <c r="S539" s="215"/>
      <c r="T539" s="216"/>
      <c r="AT539" s="217" t="s">
        <v>163</v>
      </c>
      <c r="AU539" s="217" t="s">
        <v>81</v>
      </c>
      <c r="AV539" s="14" t="s">
        <v>159</v>
      </c>
      <c r="AW539" s="14" t="s">
        <v>33</v>
      </c>
      <c r="AX539" s="14" t="s">
        <v>79</v>
      </c>
      <c r="AY539" s="217" t="s">
        <v>153</v>
      </c>
    </row>
    <row r="540" spans="1:65" s="2" customFormat="1" ht="24.15" customHeight="1">
      <c r="A540" s="36"/>
      <c r="B540" s="37"/>
      <c r="C540" s="176" t="s">
        <v>810</v>
      </c>
      <c r="D540" s="176" t="s">
        <v>155</v>
      </c>
      <c r="E540" s="177" t="s">
        <v>811</v>
      </c>
      <c r="F540" s="178" t="s">
        <v>812</v>
      </c>
      <c r="G540" s="179" t="s">
        <v>204</v>
      </c>
      <c r="H540" s="180">
        <v>9.5</v>
      </c>
      <c r="I540" s="181"/>
      <c r="J540" s="182">
        <f>ROUND(I540*H540,2)</f>
        <v>0</v>
      </c>
      <c r="K540" s="183"/>
      <c r="L540" s="41"/>
      <c r="M540" s="184" t="s">
        <v>19</v>
      </c>
      <c r="N540" s="185" t="s">
        <v>42</v>
      </c>
      <c r="O540" s="66"/>
      <c r="P540" s="186">
        <f>O540*H540</f>
        <v>0</v>
      </c>
      <c r="Q540" s="186">
        <v>0</v>
      </c>
      <c r="R540" s="186">
        <f>Q540*H540</f>
        <v>0</v>
      </c>
      <c r="S540" s="186">
        <v>5.5E-2</v>
      </c>
      <c r="T540" s="187">
        <f>S540*H540</f>
        <v>0.52249999999999996</v>
      </c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R540" s="188" t="s">
        <v>159</v>
      </c>
      <c r="AT540" s="188" t="s">
        <v>155</v>
      </c>
      <c r="AU540" s="188" t="s">
        <v>81</v>
      </c>
      <c r="AY540" s="19" t="s">
        <v>153</v>
      </c>
      <c r="BE540" s="189">
        <f>IF(N540="základní",J540,0)</f>
        <v>0</v>
      </c>
      <c r="BF540" s="189">
        <f>IF(N540="snížená",J540,0)</f>
        <v>0</v>
      </c>
      <c r="BG540" s="189">
        <f>IF(N540="zákl. přenesená",J540,0)</f>
        <v>0</v>
      </c>
      <c r="BH540" s="189">
        <f>IF(N540="sníž. přenesená",J540,0)</f>
        <v>0</v>
      </c>
      <c r="BI540" s="189">
        <f>IF(N540="nulová",J540,0)</f>
        <v>0</v>
      </c>
      <c r="BJ540" s="19" t="s">
        <v>79</v>
      </c>
      <c r="BK540" s="189">
        <f>ROUND(I540*H540,2)</f>
        <v>0</v>
      </c>
      <c r="BL540" s="19" t="s">
        <v>159</v>
      </c>
      <c r="BM540" s="188" t="s">
        <v>813</v>
      </c>
    </row>
    <row r="541" spans="1:65" s="2" customFormat="1" ht="24.15" customHeight="1">
      <c r="A541" s="36"/>
      <c r="B541" s="37"/>
      <c r="C541" s="176" t="s">
        <v>814</v>
      </c>
      <c r="D541" s="176" t="s">
        <v>155</v>
      </c>
      <c r="E541" s="177" t="s">
        <v>815</v>
      </c>
      <c r="F541" s="178" t="s">
        <v>816</v>
      </c>
      <c r="G541" s="179" t="s">
        <v>204</v>
      </c>
      <c r="H541" s="180">
        <v>2.4</v>
      </c>
      <c r="I541" s="181"/>
      <c r="J541" s="182">
        <f>ROUND(I541*H541,2)</f>
        <v>0</v>
      </c>
      <c r="K541" s="183"/>
      <c r="L541" s="41"/>
      <c r="M541" s="184" t="s">
        <v>19</v>
      </c>
      <c r="N541" s="185" t="s">
        <v>42</v>
      </c>
      <c r="O541" s="66"/>
      <c r="P541" s="186">
        <f>O541*H541</f>
        <v>0</v>
      </c>
      <c r="Q541" s="186">
        <v>0</v>
      </c>
      <c r="R541" s="186">
        <f>Q541*H541</f>
        <v>0</v>
      </c>
      <c r="S541" s="186">
        <v>5.3999999999999999E-2</v>
      </c>
      <c r="T541" s="187">
        <f>S541*H541</f>
        <v>0.12959999999999999</v>
      </c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R541" s="188" t="s">
        <v>159</v>
      </c>
      <c r="AT541" s="188" t="s">
        <v>155</v>
      </c>
      <c r="AU541" s="188" t="s">
        <v>81</v>
      </c>
      <c r="AY541" s="19" t="s">
        <v>153</v>
      </c>
      <c r="BE541" s="189">
        <f>IF(N541="základní",J541,0)</f>
        <v>0</v>
      </c>
      <c r="BF541" s="189">
        <f>IF(N541="snížená",J541,0)</f>
        <v>0</v>
      </c>
      <c r="BG541" s="189">
        <f>IF(N541="zákl. přenesená",J541,0)</f>
        <v>0</v>
      </c>
      <c r="BH541" s="189">
        <f>IF(N541="sníž. přenesená",J541,0)</f>
        <v>0</v>
      </c>
      <c r="BI541" s="189">
        <f>IF(N541="nulová",J541,0)</f>
        <v>0</v>
      </c>
      <c r="BJ541" s="19" t="s">
        <v>79</v>
      </c>
      <c r="BK541" s="189">
        <f>ROUND(I541*H541,2)</f>
        <v>0</v>
      </c>
      <c r="BL541" s="19" t="s">
        <v>159</v>
      </c>
      <c r="BM541" s="188" t="s">
        <v>817</v>
      </c>
    </row>
    <row r="542" spans="1:65" s="13" customFormat="1" ht="10.199999999999999">
      <c r="B542" s="195"/>
      <c r="C542" s="196"/>
      <c r="D542" s="197" t="s">
        <v>163</v>
      </c>
      <c r="E542" s="198" t="s">
        <v>19</v>
      </c>
      <c r="F542" s="199" t="s">
        <v>818</v>
      </c>
      <c r="G542" s="196"/>
      <c r="H542" s="200">
        <v>2.4</v>
      </c>
      <c r="I542" s="201"/>
      <c r="J542" s="196"/>
      <c r="K542" s="196"/>
      <c r="L542" s="202"/>
      <c r="M542" s="203"/>
      <c r="N542" s="204"/>
      <c r="O542" s="204"/>
      <c r="P542" s="204"/>
      <c r="Q542" s="204"/>
      <c r="R542" s="204"/>
      <c r="S542" s="204"/>
      <c r="T542" s="205"/>
      <c r="AT542" s="206" t="s">
        <v>163</v>
      </c>
      <c r="AU542" s="206" t="s">
        <v>81</v>
      </c>
      <c r="AV542" s="13" t="s">
        <v>81</v>
      </c>
      <c r="AW542" s="13" t="s">
        <v>33</v>
      </c>
      <c r="AX542" s="13" t="s">
        <v>79</v>
      </c>
      <c r="AY542" s="206" t="s">
        <v>153</v>
      </c>
    </row>
    <row r="543" spans="1:65" s="2" customFormat="1" ht="24.15" customHeight="1">
      <c r="A543" s="36"/>
      <c r="B543" s="37"/>
      <c r="C543" s="176" t="s">
        <v>819</v>
      </c>
      <c r="D543" s="176" t="s">
        <v>155</v>
      </c>
      <c r="E543" s="177" t="s">
        <v>820</v>
      </c>
      <c r="F543" s="178" t="s">
        <v>821</v>
      </c>
      <c r="G543" s="179" t="s">
        <v>204</v>
      </c>
      <c r="H543" s="180">
        <v>1.125</v>
      </c>
      <c r="I543" s="181"/>
      <c r="J543" s="182">
        <f>ROUND(I543*H543,2)</f>
        <v>0</v>
      </c>
      <c r="K543" s="183"/>
      <c r="L543" s="41"/>
      <c r="M543" s="184" t="s">
        <v>19</v>
      </c>
      <c r="N543" s="185" t="s">
        <v>42</v>
      </c>
      <c r="O543" s="66"/>
      <c r="P543" s="186">
        <f>O543*H543</f>
        <v>0</v>
      </c>
      <c r="Q543" s="186">
        <v>0</v>
      </c>
      <c r="R543" s="186">
        <f>Q543*H543</f>
        <v>0</v>
      </c>
      <c r="S543" s="186">
        <v>6.0999999999999999E-2</v>
      </c>
      <c r="T543" s="187">
        <f>S543*H543</f>
        <v>6.8624999999999992E-2</v>
      </c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R543" s="188" t="s">
        <v>159</v>
      </c>
      <c r="AT543" s="188" t="s">
        <v>155</v>
      </c>
      <c r="AU543" s="188" t="s">
        <v>81</v>
      </c>
      <c r="AY543" s="19" t="s">
        <v>153</v>
      </c>
      <c r="BE543" s="189">
        <f>IF(N543="základní",J543,0)</f>
        <v>0</v>
      </c>
      <c r="BF543" s="189">
        <f>IF(N543="snížená",J543,0)</f>
        <v>0</v>
      </c>
      <c r="BG543" s="189">
        <f>IF(N543="zákl. přenesená",J543,0)</f>
        <v>0</v>
      </c>
      <c r="BH543" s="189">
        <f>IF(N543="sníž. přenesená",J543,0)</f>
        <v>0</v>
      </c>
      <c r="BI543" s="189">
        <f>IF(N543="nulová",J543,0)</f>
        <v>0</v>
      </c>
      <c r="BJ543" s="19" t="s">
        <v>79</v>
      </c>
      <c r="BK543" s="189">
        <f>ROUND(I543*H543,2)</f>
        <v>0</v>
      </c>
      <c r="BL543" s="19" t="s">
        <v>159</v>
      </c>
      <c r="BM543" s="188" t="s">
        <v>822</v>
      </c>
    </row>
    <row r="544" spans="1:65" s="13" customFormat="1" ht="10.199999999999999">
      <c r="B544" s="195"/>
      <c r="C544" s="196"/>
      <c r="D544" s="197" t="s">
        <v>163</v>
      </c>
      <c r="E544" s="198" t="s">
        <v>19</v>
      </c>
      <c r="F544" s="199" t="s">
        <v>823</v>
      </c>
      <c r="G544" s="196"/>
      <c r="H544" s="200">
        <v>1.125</v>
      </c>
      <c r="I544" s="201"/>
      <c r="J544" s="196"/>
      <c r="K544" s="196"/>
      <c r="L544" s="202"/>
      <c r="M544" s="203"/>
      <c r="N544" s="204"/>
      <c r="O544" s="204"/>
      <c r="P544" s="204"/>
      <c r="Q544" s="204"/>
      <c r="R544" s="204"/>
      <c r="S544" s="204"/>
      <c r="T544" s="205"/>
      <c r="AT544" s="206" t="s">
        <v>163</v>
      </c>
      <c r="AU544" s="206" t="s">
        <v>81</v>
      </c>
      <c r="AV544" s="13" t="s">
        <v>81</v>
      </c>
      <c r="AW544" s="13" t="s">
        <v>33</v>
      </c>
      <c r="AX544" s="13" t="s">
        <v>79</v>
      </c>
      <c r="AY544" s="206" t="s">
        <v>153</v>
      </c>
    </row>
    <row r="545" spans="1:65" s="2" customFormat="1" ht="24.15" customHeight="1">
      <c r="A545" s="36"/>
      <c r="B545" s="37"/>
      <c r="C545" s="176" t="s">
        <v>824</v>
      </c>
      <c r="D545" s="176" t="s">
        <v>155</v>
      </c>
      <c r="E545" s="177" t="s">
        <v>825</v>
      </c>
      <c r="F545" s="178" t="s">
        <v>826</v>
      </c>
      <c r="G545" s="179" t="s">
        <v>204</v>
      </c>
      <c r="H545" s="180">
        <v>23.739000000000001</v>
      </c>
      <c r="I545" s="181"/>
      <c r="J545" s="182">
        <f>ROUND(I545*H545,2)</f>
        <v>0</v>
      </c>
      <c r="K545" s="183"/>
      <c r="L545" s="41"/>
      <c r="M545" s="184" t="s">
        <v>19</v>
      </c>
      <c r="N545" s="185" t="s">
        <v>42</v>
      </c>
      <c r="O545" s="66"/>
      <c r="P545" s="186">
        <f>O545*H545</f>
        <v>0</v>
      </c>
      <c r="Q545" s="186">
        <v>0</v>
      </c>
      <c r="R545" s="186">
        <f>Q545*H545</f>
        <v>0</v>
      </c>
      <c r="S545" s="186">
        <v>7.5999999999999998E-2</v>
      </c>
      <c r="T545" s="187">
        <f>S545*H545</f>
        <v>1.8041640000000001</v>
      </c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R545" s="188" t="s">
        <v>159</v>
      </c>
      <c r="AT545" s="188" t="s">
        <v>155</v>
      </c>
      <c r="AU545" s="188" t="s">
        <v>81</v>
      </c>
      <c r="AY545" s="19" t="s">
        <v>153</v>
      </c>
      <c r="BE545" s="189">
        <f>IF(N545="základní",J545,0)</f>
        <v>0</v>
      </c>
      <c r="BF545" s="189">
        <f>IF(N545="snížená",J545,0)</f>
        <v>0</v>
      </c>
      <c r="BG545" s="189">
        <f>IF(N545="zákl. přenesená",J545,0)</f>
        <v>0</v>
      </c>
      <c r="BH545" s="189">
        <f>IF(N545="sníž. přenesená",J545,0)</f>
        <v>0</v>
      </c>
      <c r="BI545" s="189">
        <f>IF(N545="nulová",J545,0)</f>
        <v>0</v>
      </c>
      <c r="BJ545" s="19" t="s">
        <v>79</v>
      </c>
      <c r="BK545" s="189">
        <f>ROUND(I545*H545,2)</f>
        <v>0</v>
      </c>
      <c r="BL545" s="19" t="s">
        <v>159</v>
      </c>
      <c r="BM545" s="188" t="s">
        <v>827</v>
      </c>
    </row>
    <row r="546" spans="1:65" s="13" customFormat="1" ht="10.199999999999999">
      <c r="B546" s="195"/>
      <c r="C546" s="196"/>
      <c r="D546" s="197" t="s">
        <v>163</v>
      </c>
      <c r="E546" s="198" t="s">
        <v>19</v>
      </c>
      <c r="F546" s="199" t="s">
        <v>828</v>
      </c>
      <c r="G546" s="196"/>
      <c r="H546" s="200">
        <v>1.1819999999999999</v>
      </c>
      <c r="I546" s="201"/>
      <c r="J546" s="196"/>
      <c r="K546" s="196"/>
      <c r="L546" s="202"/>
      <c r="M546" s="203"/>
      <c r="N546" s="204"/>
      <c r="O546" s="204"/>
      <c r="P546" s="204"/>
      <c r="Q546" s="204"/>
      <c r="R546" s="204"/>
      <c r="S546" s="204"/>
      <c r="T546" s="205"/>
      <c r="AT546" s="206" t="s">
        <v>163</v>
      </c>
      <c r="AU546" s="206" t="s">
        <v>81</v>
      </c>
      <c r="AV546" s="13" t="s">
        <v>81</v>
      </c>
      <c r="AW546" s="13" t="s">
        <v>33</v>
      </c>
      <c r="AX546" s="13" t="s">
        <v>71</v>
      </c>
      <c r="AY546" s="206" t="s">
        <v>153</v>
      </c>
    </row>
    <row r="547" spans="1:65" s="13" customFormat="1" ht="10.199999999999999">
      <c r="B547" s="195"/>
      <c r="C547" s="196"/>
      <c r="D547" s="197" t="s">
        <v>163</v>
      </c>
      <c r="E547" s="198" t="s">
        <v>19</v>
      </c>
      <c r="F547" s="199" t="s">
        <v>829</v>
      </c>
      <c r="G547" s="196"/>
      <c r="H547" s="200">
        <v>7.88</v>
      </c>
      <c r="I547" s="201"/>
      <c r="J547" s="196"/>
      <c r="K547" s="196"/>
      <c r="L547" s="202"/>
      <c r="M547" s="203"/>
      <c r="N547" s="204"/>
      <c r="O547" s="204"/>
      <c r="P547" s="204"/>
      <c r="Q547" s="204"/>
      <c r="R547" s="204"/>
      <c r="S547" s="204"/>
      <c r="T547" s="205"/>
      <c r="AT547" s="206" t="s">
        <v>163</v>
      </c>
      <c r="AU547" s="206" t="s">
        <v>81</v>
      </c>
      <c r="AV547" s="13" t="s">
        <v>81</v>
      </c>
      <c r="AW547" s="13" t="s">
        <v>33</v>
      </c>
      <c r="AX547" s="13" t="s">
        <v>71</v>
      </c>
      <c r="AY547" s="206" t="s">
        <v>153</v>
      </c>
    </row>
    <row r="548" spans="1:65" s="13" customFormat="1" ht="10.199999999999999">
      <c r="B548" s="195"/>
      <c r="C548" s="196"/>
      <c r="D548" s="197" t="s">
        <v>163</v>
      </c>
      <c r="E548" s="198" t="s">
        <v>19</v>
      </c>
      <c r="F548" s="199" t="s">
        <v>830</v>
      </c>
      <c r="G548" s="196"/>
      <c r="H548" s="200">
        <v>4.7279999999999998</v>
      </c>
      <c r="I548" s="201"/>
      <c r="J548" s="196"/>
      <c r="K548" s="196"/>
      <c r="L548" s="202"/>
      <c r="M548" s="203"/>
      <c r="N548" s="204"/>
      <c r="O548" s="204"/>
      <c r="P548" s="204"/>
      <c r="Q548" s="204"/>
      <c r="R548" s="204"/>
      <c r="S548" s="204"/>
      <c r="T548" s="205"/>
      <c r="AT548" s="206" t="s">
        <v>163</v>
      </c>
      <c r="AU548" s="206" t="s">
        <v>81</v>
      </c>
      <c r="AV548" s="13" t="s">
        <v>81</v>
      </c>
      <c r="AW548" s="13" t="s">
        <v>33</v>
      </c>
      <c r="AX548" s="13" t="s">
        <v>71</v>
      </c>
      <c r="AY548" s="206" t="s">
        <v>153</v>
      </c>
    </row>
    <row r="549" spans="1:65" s="13" customFormat="1" ht="10.199999999999999">
      <c r="B549" s="195"/>
      <c r="C549" s="196"/>
      <c r="D549" s="197" t="s">
        <v>163</v>
      </c>
      <c r="E549" s="198" t="s">
        <v>19</v>
      </c>
      <c r="F549" s="199" t="s">
        <v>831</v>
      </c>
      <c r="G549" s="196"/>
      <c r="H549" s="200">
        <v>3.1520000000000001</v>
      </c>
      <c r="I549" s="201"/>
      <c r="J549" s="196"/>
      <c r="K549" s="196"/>
      <c r="L549" s="202"/>
      <c r="M549" s="203"/>
      <c r="N549" s="204"/>
      <c r="O549" s="204"/>
      <c r="P549" s="204"/>
      <c r="Q549" s="204"/>
      <c r="R549" s="204"/>
      <c r="S549" s="204"/>
      <c r="T549" s="205"/>
      <c r="AT549" s="206" t="s">
        <v>163</v>
      </c>
      <c r="AU549" s="206" t="s">
        <v>81</v>
      </c>
      <c r="AV549" s="13" t="s">
        <v>81</v>
      </c>
      <c r="AW549" s="13" t="s">
        <v>33</v>
      </c>
      <c r="AX549" s="13" t="s">
        <v>71</v>
      </c>
      <c r="AY549" s="206" t="s">
        <v>153</v>
      </c>
    </row>
    <row r="550" spans="1:65" s="13" customFormat="1" ht="10.199999999999999">
      <c r="B550" s="195"/>
      <c r="C550" s="196"/>
      <c r="D550" s="197" t="s">
        <v>163</v>
      </c>
      <c r="E550" s="198" t="s">
        <v>19</v>
      </c>
      <c r="F550" s="199" t="s">
        <v>832</v>
      </c>
      <c r="G550" s="196"/>
      <c r="H550" s="200">
        <v>2.8570000000000002</v>
      </c>
      <c r="I550" s="201"/>
      <c r="J550" s="196"/>
      <c r="K550" s="196"/>
      <c r="L550" s="202"/>
      <c r="M550" s="203"/>
      <c r="N550" s="204"/>
      <c r="O550" s="204"/>
      <c r="P550" s="204"/>
      <c r="Q550" s="204"/>
      <c r="R550" s="204"/>
      <c r="S550" s="204"/>
      <c r="T550" s="205"/>
      <c r="AT550" s="206" t="s">
        <v>163</v>
      </c>
      <c r="AU550" s="206" t="s">
        <v>81</v>
      </c>
      <c r="AV550" s="13" t="s">
        <v>81</v>
      </c>
      <c r="AW550" s="13" t="s">
        <v>33</v>
      </c>
      <c r="AX550" s="13" t="s">
        <v>71</v>
      </c>
      <c r="AY550" s="206" t="s">
        <v>153</v>
      </c>
    </row>
    <row r="551" spans="1:65" s="13" customFormat="1" ht="10.199999999999999">
      <c r="B551" s="195"/>
      <c r="C551" s="196"/>
      <c r="D551" s="197" t="s">
        <v>163</v>
      </c>
      <c r="E551" s="198" t="s">
        <v>19</v>
      </c>
      <c r="F551" s="199" t="s">
        <v>833</v>
      </c>
      <c r="G551" s="196"/>
      <c r="H551" s="200">
        <v>2.3639999999999999</v>
      </c>
      <c r="I551" s="201"/>
      <c r="J551" s="196"/>
      <c r="K551" s="196"/>
      <c r="L551" s="202"/>
      <c r="M551" s="203"/>
      <c r="N551" s="204"/>
      <c r="O551" s="204"/>
      <c r="P551" s="204"/>
      <c r="Q551" s="204"/>
      <c r="R551" s="204"/>
      <c r="S551" s="204"/>
      <c r="T551" s="205"/>
      <c r="AT551" s="206" t="s">
        <v>163</v>
      </c>
      <c r="AU551" s="206" t="s">
        <v>81</v>
      </c>
      <c r="AV551" s="13" t="s">
        <v>81</v>
      </c>
      <c r="AW551" s="13" t="s">
        <v>33</v>
      </c>
      <c r="AX551" s="13" t="s">
        <v>71</v>
      </c>
      <c r="AY551" s="206" t="s">
        <v>153</v>
      </c>
    </row>
    <row r="552" spans="1:65" s="13" customFormat="1" ht="10.199999999999999">
      <c r="B552" s="195"/>
      <c r="C552" s="196"/>
      <c r="D552" s="197" t="s">
        <v>163</v>
      </c>
      <c r="E552" s="198" t="s">
        <v>19</v>
      </c>
      <c r="F552" s="199" t="s">
        <v>834</v>
      </c>
      <c r="G552" s="196"/>
      <c r="H552" s="200">
        <v>1.5760000000000001</v>
      </c>
      <c r="I552" s="201"/>
      <c r="J552" s="196"/>
      <c r="K552" s="196"/>
      <c r="L552" s="202"/>
      <c r="M552" s="203"/>
      <c r="N552" s="204"/>
      <c r="O552" s="204"/>
      <c r="P552" s="204"/>
      <c r="Q552" s="204"/>
      <c r="R552" s="204"/>
      <c r="S552" s="204"/>
      <c r="T552" s="205"/>
      <c r="AT552" s="206" t="s">
        <v>163</v>
      </c>
      <c r="AU552" s="206" t="s">
        <v>81</v>
      </c>
      <c r="AV552" s="13" t="s">
        <v>81</v>
      </c>
      <c r="AW552" s="13" t="s">
        <v>33</v>
      </c>
      <c r="AX552" s="13" t="s">
        <v>71</v>
      </c>
      <c r="AY552" s="206" t="s">
        <v>153</v>
      </c>
    </row>
    <row r="553" spans="1:65" s="14" customFormat="1" ht="10.199999999999999">
      <c r="B553" s="207"/>
      <c r="C553" s="208"/>
      <c r="D553" s="197" t="s">
        <v>163</v>
      </c>
      <c r="E553" s="209" t="s">
        <v>19</v>
      </c>
      <c r="F553" s="210" t="s">
        <v>168</v>
      </c>
      <c r="G553" s="208"/>
      <c r="H553" s="211">
        <v>23.739000000000001</v>
      </c>
      <c r="I553" s="212"/>
      <c r="J553" s="208"/>
      <c r="K553" s="208"/>
      <c r="L553" s="213"/>
      <c r="M553" s="214"/>
      <c r="N553" s="215"/>
      <c r="O553" s="215"/>
      <c r="P553" s="215"/>
      <c r="Q553" s="215"/>
      <c r="R553" s="215"/>
      <c r="S553" s="215"/>
      <c r="T553" s="216"/>
      <c r="AT553" s="217" t="s">
        <v>163</v>
      </c>
      <c r="AU553" s="217" t="s">
        <v>81</v>
      </c>
      <c r="AV553" s="14" t="s">
        <v>159</v>
      </c>
      <c r="AW553" s="14" t="s">
        <v>33</v>
      </c>
      <c r="AX553" s="14" t="s">
        <v>79</v>
      </c>
      <c r="AY553" s="217" t="s">
        <v>153</v>
      </c>
    </row>
    <row r="554" spans="1:65" s="2" customFormat="1" ht="24.15" customHeight="1">
      <c r="A554" s="36"/>
      <c r="B554" s="37"/>
      <c r="C554" s="176" t="s">
        <v>835</v>
      </c>
      <c r="D554" s="176" t="s">
        <v>155</v>
      </c>
      <c r="E554" s="177" t="s">
        <v>836</v>
      </c>
      <c r="F554" s="178" t="s">
        <v>837</v>
      </c>
      <c r="G554" s="179" t="s">
        <v>204</v>
      </c>
      <c r="H554" s="180">
        <v>3.2690000000000001</v>
      </c>
      <c r="I554" s="181"/>
      <c r="J554" s="182">
        <f>ROUND(I554*H554,2)</f>
        <v>0</v>
      </c>
      <c r="K554" s="183"/>
      <c r="L554" s="41"/>
      <c r="M554" s="184" t="s">
        <v>19</v>
      </c>
      <c r="N554" s="185" t="s">
        <v>42</v>
      </c>
      <c r="O554" s="66"/>
      <c r="P554" s="186">
        <f>O554*H554</f>
        <v>0</v>
      </c>
      <c r="Q554" s="186">
        <v>0</v>
      </c>
      <c r="R554" s="186">
        <f>Q554*H554</f>
        <v>0</v>
      </c>
      <c r="S554" s="186">
        <v>0.18</v>
      </c>
      <c r="T554" s="187">
        <f>S554*H554</f>
        <v>0.58842000000000005</v>
      </c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R554" s="188" t="s">
        <v>159</v>
      </c>
      <c r="AT554" s="188" t="s">
        <v>155</v>
      </c>
      <c r="AU554" s="188" t="s">
        <v>81</v>
      </c>
      <c r="AY554" s="19" t="s">
        <v>153</v>
      </c>
      <c r="BE554" s="189">
        <f>IF(N554="základní",J554,0)</f>
        <v>0</v>
      </c>
      <c r="BF554" s="189">
        <f>IF(N554="snížená",J554,0)</f>
        <v>0</v>
      </c>
      <c r="BG554" s="189">
        <f>IF(N554="zákl. přenesená",J554,0)</f>
        <v>0</v>
      </c>
      <c r="BH554" s="189">
        <f>IF(N554="sníž. přenesená",J554,0)</f>
        <v>0</v>
      </c>
      <c r="BI554" s="189">
        <f>IF(N554="nulová",J554,0)</f>
        <v>0</v>
      </c>
      <c r="BJ554" s="19" t="s">
        <v>79</v>
      </c>
      <c r="BK554" s="189">
        <f>ROUND(I554*H554,2)</f>
        <v>0</v>
      </c>
      <c r="BL554" s="19" t="s">
        <v>159</v>
      </c>
      <c r="BM554" s="188" t="s">
        <v>838</v>
      </c>
    </row>
    <row r="555" spans="1:65" s="13" customFormat="1" ht="10.199999999999999">
      <c r="B555" s="195"/>
      <c r="C555" s="196"/>
      <c r="D555" s="197" t="s">
        <v>163</v>
      </c>
      <c r="E555" s="198" t="s">
        <v>19</v>
      </c>
      <c r="F555" s="199" t="s">
        <v>839</v>
      </c>
      <c r="G555" s="196"/>
      <c r="H555" s="200">
        <v>1.89</v>
      </c>
      <c r="I555" s="201"/>
      <c r="J555" s="196"/>
      <c r="K555" s="196"/>
      <c r="L555" s="202"/>
      <c r="M555" s="203"/>
      <c r="N555" s="204"/>
      <c r="O555" s="204"/>
      <c r="P555" s="204"/>
      <c r="Q555" s="204"/>
      <c r="R555" s="204"/>
      <c r="S555" s="204"/>
      <c r="T555" s="205"/>
      <c r="AT555" s="206" t="s">
        <v>163</v>
      </c>
      <c r="AU555" s="206" t="s">
        <v>81</v>
      </c>
      <c r="AV555" s="13" t="s">
        <v>81</v>
      </c>
      <c r="AW555" s="13" t="s">
        <v>33</v>
      </c>
      <c r="AX555" s="13" t="s">
        <v>71</v>
      </c>
      <c r="AY555" s="206" t="s">
        <v>153</v>
      </c>
    </row>
    <row r="556" spans="1:65" s="13" customFormat="1" ht="10.199999999999999">
      <c r="B556" s="195"/>
      <c r="C556" s="196"/>
      <c r="D556" s="197" t="s">
        <v>163</v>
      </c>
      <c r="E556" s="198" t="s">
        <v>19</v>
      </c>
      <c r="F556" s="199" t="s">
        <v>840</v>
      </c>
      <c r="G556" s="196"/>
      <c r="H556" s="200">
        <v>1.379</v>
      </c>
      <c r="I556" s="201"/>
      <c r="J556" s="196"/>
      <c r="K556" s="196"/>
      <c r="L556" s="202"/>
      <c r="M556" s="203"/>
      <c r="N556" s="204"/>
      <c r="O556" s="204"/>
      <c r="P556" s="204"/>
      <c r="Q556" s="204"/>
      <c r="R556" s="204"/>
      <c r="S556" s="204"/>
      <c r="T556" s="205"/>
      <c r="AT556" s="206" t="s">
        <v>163</v>
      </c>
      <c r="AU556" s="206" t="s">
        <v>81</v>
      </c>
      <c r="AV556" s="13" t="s">
        <v>81</v>
      </c>
      <c r="AW556" s="13" t="s">
        <v>33</v>
      </c>
      <c r="AX556" s="13" t="s">
        <v>71</v>
      </c>
      <c r="AY556" s="206" t="s">
        <v>153</v>
      </c>
    </row>
    <row r="557" spans="1:65" s="14" customFormat="1" ht="10.199999999999999">
      <c r="B557" s="207"/>
      <c r="C557" s="208"/>
      <c r="D557" s="197" t="s">
        <v>163</v>
      </c>
      <c r="E557" s="209" t="s">
        <v>19</v>
      </c>
      <c r="F557" s="210" t="s">
        <v>168</v>
      </c>
      <c r="G557" s="208"/>
      <c r="H557" s="211">
        <v>3.2690000000000001</v>
      </c>
      <c r="I557" s="212"/>
      <c r="J557" s="208"/>
      <c r="K557" s="208"/>
      <c r="L557" s="213"/>
      <c r="M557" s="214"/>
      <c r="N557" s="215"/>
      <c r="O557" s="215"/>
      <c r="P557" s="215"/>
      <c r="Q557" s="215"/>
      <c r="R557" s="215"/>
      <c r="S557" s="215"/>
      <c r="T557" s="216"/>
      <c r="AT557" s="217" t="s">
        <v>163</v>
      </c>
      <c r="AU557" s="217" t="s">
        <v>81</v>
      </c>
      <c r="AV557" s="14" t="s">
        <v>159</v>
      </c>
      <c r="AW557" s="14" t="s">
        <v>33</v>
      </c>
      <c r="AX557" s="14" t="s">
        <v>79</v>
      </c>
      <c r="AY557" s="217" t="s">
        <v>153</v>
      </c>
    </row>
    <row r="558" spans="1:65" s="2" customFormat="1" ht="24.15" customHeight="1">
      <c r="A558" s="36"/>
      <c r="B558" s="37"/>
      <c r="C558" s="176" t="s">
        <v>841</v>
      </c>
      <c r="D558" s="176" t="s">
        <v>155</v>
      </c>
      <c r="E558" s="177" t="s">
        <v>842</v>
      </c>
      <c r="F558" s="178" t="s">
        <v>843</v>
      </c>
      <c r="G558" s="179" t="s">
        <v>228</v>
      </c>
      <c r="H558" s="180">
        <v>40.9</v>
      </c>
      <c r="I558" s="181"/>
      <c r="J558" s="182">
        <f>ROUND(I558*H558,2)</f>
        <v>0</v>
      </c>
      <c r="K558" s="183"/>
      <c r="L558" s="41"/>
      <c r="M558" s="184" t="s">
        <v>19</v>
      </c>
      <c r="N558" s="185" t="s">
        <v>42</v>
      </c>
      <c r="O558" s="66"/>
      <c r="P558" s="186">
        <f>O558*H558</f>
        <v>0</v>
      </c>
      <c r="Q558" s="186">
        <v>0</v>
      </c>
      <c r="R558" s="186">
        <f>Q558*H558</f>
        <v>0</v>
      </c>
      <c r="S558" s="186">
        <v>7.0000000000000001E-3</v>
      </c>
      <c r="T558" s="187">
        <f>S558*H558</f>
        <v>0.2863</v>
      </c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R558" s="188" t="s">
        <v>159</v>
      </c>
      <c r="AT558" s="188" t="s">
        <v>155</v>
      </c>
      <c r="AU558" s="188" t="s">
        <v>81</v>
      </c>
      <c r="AY558" s="19" t="s">
        <v>153</v>
      </c>
      <c r="BE558" s="189">
        <f>IF(N558="základní",J558,0)</f>
        <v>0</v>
      </c>
      <c r="BF558" s="189">
        <f>IF(N558="snížená",J558,0)</f>
        <v>0</v>
      </c>
      <c r="BG558" s="189">
        <f>IF(N558="zákl. přenesená",J558,0)</f>
        <v>0</v>
      </c>
      <c r="BH558" s="189">
        <f>IF(N558="sníž. přenesená",J558,0)</f>
        <v>0</v>
      </c>
      <c r="BI558" s="189">
        <f>IF(N558="nulová",J558,0)</f>
        <v>0</v>
      </c>
      <c r="BJ558" s="19" t="s">
        <v>79</v>
      </c>
      <c r="BK558" s="189">
        <f>ROUND(I558*H558,2)</f>
        <v>0</v>
      </c>
      <c r="BL558" s="19" t="s">
        <v>159</v>
      </c>
      <c r="BM558" s="188" t="s">
        <v>844</v>
      </c>
    </row>
    <row r="559" spans="1:65" s="13" customFormat="1" ht="10.199999999999999">
      <c r="B559" s="195"/>
      <c r="C559" s="196"/>
      <c r="D559" s="197" t="s">
        <v>163</v>
      </c>
      <c r="E559" s="198" t="s">
        <v>19</v>
      </c>
      <c r="F559" s="199" t="s">
        <v>845</v>
      </c>
      <c r="G559" s="196"/>
      <c r="H559" s="200">
        <v>5.5</v>
      </c>
      <c r="I559" s="201"/>
      <c r="J559" s="196"/>
      <c r="K559" s="196"/>
      <c r="L559" s="202"/>
      <c r="M559" s="203"/>
      <c r="N559" s="204"/>
      <c r="O559" s="204"/>
      <c r="P559" s="204"/>
      <c r="Q559" s="204"/>
      <c r="R559" s="204"/>
      <c r="S559" s="204"/>
      <c r="T559" s="205"/>
      <c r="AT559" s="206" t="s">
        <v>163</v>
      </c>
      <c r="AU559" s="206" t="s">
        <v>81</v>
      </c>
      <c r="AV559" s="13" t="s">
        <v>81</v>
      </c>
      <c r="AW559" s="13" t="s">
        <v>33</v>
      </c>
      <c r="AX559" s="13" t="s">
        <v>71</v>
      </c>
      <c r="AY559" s="206" t="s">
        <v>153</v>
      </c>
    </row>
    <row r="560" spans="1:65" s="13" customFormat="1" ht="10.199999999999999">
      <c r="B560" s="195"/>
      <c r="C560" s="196"/>
      <c r="D560" s="197" t="s">
        <v>163</v>
      </c>
      <c r="E560" s="198" t="s">
        <v>19</v>
      </c>
      <c r="F560" s="199" t="s">
        <v>846</v>
      </c>
      <c r="G560" s="196"/>
      <c r="H560" s="200">
        <v>16.5</v>
      </c>
      <c r="I560" s="201"/>
      <c r="J560" s="196"/>
      <c r="K560" s="196"/>
      <c r="L560" s="202"/>
      <c r="M560" s="203"/>
      <c r="N560" s="204"/>
      <c r="O560" s="204"/>
      <c r="P560" s="204"/>
      <c r="Q560" s="204"/>
      <c r="R560" s="204"/>
      <c r="S560" s="204"/>
      <c r="T560" s="205"/>
      <c r="AT560" s="206" t="s">
        <v>163</v>
      </c>
      <c r="AU560" s="206" t="s">
        <v>81</v>
      </c>
      <c r="AV560" s="13" t="s">
        <v>81</v>
      </c>
      <c r="AW560" s="13" t="s">
        <v>33</v>
      </c>
      <c r="AX560" s="13" t="s">
        <v>71</v>
      </c>
      <c r="AY560" s="206" t="s">
        <v>153</v>
      </c>
    </row>
    <row r="561" spans="1:65" s="13" customFormat="1" ht="10.199999999999999">
      <c r="B561" s="195"/>
      <c r="C561" s="196"/>
      <c r="D561" s="197" t="s">
        <v>163</v>
      </c>
      <c r="E561" s="198" t="s">
        <v>19</v>
      </c>
      <c r="F561" s="199" t="s">
        <v>847</v>
      </c>
      <c r="G561" s="196"/>
      <c r="H561" s="200">
        <v>18.899999999999999</v>
      </c>
      <c r="I561" s="201"/>
      <c r="J561" s="196"/>
      <c r="K561" s="196"/>
      <c r="L561" s="202"/>
      <c r="M561" s="203"/>
      <c r="N561" s="204"/>
      <c r="O561" s="204"/>
      <c r="P561" s="204"/>
      <c r="Q561" s="204"/>
      <c r="R561" s="204"/>
      <c r="S561" s="204"/>
      <c r="T561" s="205"/>
      <c r="AT561" s="206" t="s">
        <v>163</v>
      </c>
      <c r="AU561" s="206" t="s">
        <v>81</v>
      </c>
      <c r="AV561" s="13" t="s">
        <v>81</v>
      </c>
      <c r="AW561" s="13" t="s">
        <v>33</v>
      </c>
      <c r="AX561" s="13" t="s">
        <v>71</v>
      </c>
      <c r="AY561" s="206" t="s">
        <v>153</v>
      </c>
    </row>
    <row r="562" spans="1:65" s="14" customFormat="1" ht="10.199999999999999">
      <c r="B562" s="207"/>
      <c r="C562" s="208"/>
      <c r="D562" s="197" t="s">
        <v>163</v>
      </c>
      <c r="E562" s="209" t="s">
        <v>19</v>
      </c>
      <c r="F562" s="210" t="s">
        <v>168</v>
      </c>
      <c r="G562" s="208"/>
      <c r="H562" s="211">
        <v>40.9</v>
      </c>
      <c r="I562" s="212"/>
      <c r="J562" s="208"/>
      <c r="K562" s="208"/>
      <c r="L562" s="213"/>
      <c r="M562" s="214"/>
      <c r="N562" s="215"/>
      <c r="O562" s="215"/>
      <c r="P562" s="215"/>
      <c r="Q562" s="215"/>
      <c r="R562" s="215"/>
      <c r="S562" s="215"/>
      <c r="T562" s="216"/>
      <c r="AT562" s="217" t="s">
        <v>163</v>
      </c>
      <c r="AU562" s="217" t="s">
        <v>81</v>
      </c>
      <c r="AV562" s="14" t="s">
        <v>159</v>
      </c>
      <c r="AW562" s="14" t="s">
        <v>33</v>
      </c>
      <c r="AX562" s="14" t="s">
        <v>79</v>
      </c>
      <c r="AY562" s="217" t="s">
        <v>153</v>
      </c>
    </row>
    <row r="563" spans="1:65" s="2" customFormat="1" ht="24.15" customHeight="1">
      <c r="A563" s="36"/>
      <c r="B563" s="37"/>
      <c r="C563" s="176" t="s">
        <v>848</v>
      </c>
      <c r="D563" s="176" t="s">
        <v>155</v>
      </c>
      <c r="E563" s="177" t="s">
        <v>849</v>
      </c>
      <c r="F563" s="178" t="s">
        <v>850</v>
      </c>
      <c r="G563" s="179" t="s">
        <v>228</v>
      </c>
      <c r="H563" s="180">
        <v>2.1</v>
      </c>
      <c r="I563" s="181"/>
      <c r="J563" s="182">
        <f>ROUND(I563*H563,2)</f>
        <v>0</v>
      </c>
      <c r="K563" s="183"/>
      <c r="L563" s="41"/>
      <c r="M563" s="184" t="s">
        <v>19</v>
      </c>
      <c r="N563" s="185" t="s">
        <v>42</v>
      </c>
      <c r="O563" s="66"/>
      <c r="P563" s="186">
        <f>O563*H563</f>
        <v>0</v>
      </c>
      <c r="Q563" s="186">
        <v>0</v>
      </c>
      <c r="R563" s="186">
        <f>Q563*H563</f>
        <v>0</v>
      </c>
      <c r="S563" s="186">
        <v>8.9999999999999993E-3</v>
      </c>
      <c r="T563" s="187">
        <f>S563*H563</f>
        <v>1.89E-2</v>
      </c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R563" s="188" t="s">
        <v>159</v>
      </c>
      <c r="AT563" s="188" t="s">
        <v>155</v>
      </c>
      <c r="AU563" s="188" t="s">
        <v>81</v>
      </c>
      <c r="AY563" s="19" t="s">
        <v>153</v>
      </c>
      <c r="BE563" s="189">
        <f>IF(N563="základní",J563,0)</f>
        <v>0</v>
      </c>
      <c r="BF563" s="189">
        <f>IF(N563="snížená",J563,0)</f>
        <v>0</v>
      </c>
      <c r="BG563" s="189">
        <f>IF(N563="zákl. přenesená",J563,0)</f>
        <v>0</v>
      </c>
      <c r="BH563" s="189">
        <f>IF(N563="sníž. přenesená",J563,0)</f>
        <v>0</v>
      </c>
      <c r="BI563" s="189">
        <f>IF(N563="nulová",J563,0)</f>
        <v>0</v>
      </c>
      <c r="BJ563" s="19" t="s">
        <v>79</v>
      </c>
      <c r="BK563" s="189">
        <f>ROUND(I563*H563,2)</f>
        <v>0</v>
      </c>
      <c r="BL563" s="19" t="s">
        <v>159</v>
      </c>
      <c r="BM563" s="188" t="s">
        <v>851</v>
      </c>
    </row>
    <row r="564" spans="1:65" s="2" customFormat="1" ht="24.15" customHeight="1">
      <c r="A564" s="36"/>
      <c r="B564" s="37"/>
      <c r="C564" s="176" t="s">
        <v>852</v>
      </c>
      <c r="D564" s="176" t="s">
        <v>155</v>
      </c>
      <c r="E564" s="177" t="s">
        <v>853</v>
      </c>
      <c r="F564" s="178" t="s">
        <v>854</v>
      </c>
      <c r="G564" s="179" t="s">
        <v>228</v>
      </c>
      <c r="H564" s="180">
        <v>9</v>
      </c>
      <c r="I564" s="181"/>
      <c r="J564" s="182">
        <f>ROUND(I564*H564,2)</f>
        <v>0</v>
      </c>
      <c r="K564" s="183"/>
      <c r="L564" s="41"/>
      <c r="M564" s="184" t="s">
        <v>19</v>
      </c>
      <c r="N564" s="185" t="s">
        <v>42</v>
      </c>
      <c r="O564" s="66"/>
      <c r="P564" s="186">
        <f>O564*H564</f>
        <v>0</v>
      </c>
      <c r="Q564" s="186">
        <v>0</v>
      </c>
      <c r="R564" s="186">
        <f>Q564*H564</f>
        <v>0</v>
      </c>
      <c r="S564" s="186">
        <v>0.04</v>
      </c>
      <c r="T564" s="187">
        <f>S564*H564</f>
        <v>0.36</v>
      </c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R564" s="188" t="s">
        <v>159</v>
      </c>
      <c r="AT564" s="188" t="s">
        <v>155</v>
      </c>
      <c r="AU564" s="188" t="s">
        <v>81</v>
      </c>
      <c r="AY564" s="19" t="s">
        <v>153</v>
      </c>
      <c r="BE564" s="189">
        <f>IF(N564="základní",J564,0)</f>
        <v>0</v>
      </c>
      <c r="BF564" s="189">
        <f>IF(N564="snížená",J564,0)</f>
        <v>0</v>
      </c>
      <c r="BG564" s="189">
        <f>IF(N564="zákl. přenesená",J564,0)</f>
        <v>0</v>
      </c>
      <c r="BH564" s="189">
        <f>IF(N564="sníž. přenesená",J564,0)</f>
        <v>0</v>
      </c>
      <c r="BI564" s="189">
        <f>IF(N564="nulová",J564,0)</f>
        <v>0</v>
      </c>
      <c r="BJ564" s="19" t="s">
        <v>79</v>
      </c>
      <c r="BK564" s="189">
        <f>ROUND(I564*H564,2)</f>
        <v>0</v>
      </c>
      <c r="BL564" s="19" t="s">
        <v>159</v>
      </c>
      <c r="BM564" s="188" t="s">
        <v>855</v>
      </c>
    </row>
    <row r="565" spans="1:65" s="13" customFormat="1" ht="10.199999999999999">
      <c r="B565" s="195"/>
      <c r="C565" s="196"/>
      <c r="D565" s="197" t="s">
        <v>163</v>
      </c>
      <c r="E565" s="198" t="s">
        <v>19</v>
      </c>
      <c r="F565" s="199" t="s">
        <v>856</v>
      </c>
      <c r="G565" s="196"/>
      <c r="H565" s="200">
        <v>9</v>
      </c>
      <c r="I565" s="201"/>
      <c r="J565" s="196"/>
      <c r="K565" s="196"/>
      <c r="L565" s="202"/>
      <c r="M565" s="203"/>
      <c r="N565" s="204"/>
      <c r="O565" s="204"/>
      <c r="P565" s="204"/>
      <c r="Q565" s="204"/>
      <c r="R565" s="204"/>
      <c r="S565" s="204"/>
      <c r="T565" s="205"/>
      <c r="AT565" s="206" t="s">
        <v>163</v>
      </c>
      <c r="AU565" s="206" t="s">
        <v>81</v>
      </c>
      <c r="AV565" s="13" t="s">
        <v>81</v>
      </c>
      <c r="AW565" s="13" t="s">
        <v>33</v>
      </c>
      <c r="AX565" s="13" t="s">
        <v>79</v>
      </c>
      <c r="AY565" s="206" t="s">
        <v>153</v>
      </c>
    </row>
    <row r="566" spans="1:65" s="2" customFormat="1" ht="24.15" customHeight="1">
      <c r="A566" s="36"/>
      <c r="B566" s="37"/>
      <c r="C566" s="176" t="s">
        <v>857</v>
      </c>
      <c r="D566" s="176" t="s">
        <v>155</v>
      </c>
      <c r="E566" s="177" t="s">
        <v>858</v>
      </c>
      <c r="F566" s="178" t="s">
        <v>859</v>
      </c>
      <c r="G566" s="179" t="s">
        <v>253</v>
      </c>
      <c r="H566" s="180">
        <v>1</v>
      </c>
      <c r="I566" s="181"/>
      <c r="J566" s="182">
        <f>ROUND(I566*H566,2)</f>
        <v>0</v>
      </c>
      <c r="K566" s="183"/>
      <c r="L566" s="41"/>
      <c r="M566" s="184" t="s">
        <v>19</v>
      </c>
      <c r="N566" s="185" t="s">
        <v>42</v>
      </c>
      <c r="O566" s="66"/>
      <c r="P566" s="186">
        <f>O566*H566</f>
        <v>0</v>
      </c>
      <c r="Q566" s="186">
        <v>0</v>
      </c>
      <c r="R566" s="186">
        <f>Q566*H566</f>
        <v>0</v>
      </c>
      <c r="S566" s="186">
        <v>4.4999999999999998E-2</v>
      </c>
      <c r="T566" s="187">
        <f>S566*H566</f>
        <v>4.4999999999999998E-2</v>
      </c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R566" s="188" t="s">
        <v>159</v>
      </c>
      <c r="AT566" s="188" t="s">
        <v>155</v>
      </c>
      <c r="AU566" s="188" t="s">
        <v>81</v>
      </c>
      <c r="AY566" s="19" t="s">
        <v>153</v>
      </c>
      <c r="BE566" s="189">
        <f>IF(N566="základní",J566,0)</f>
        <v>0</v>
      </c>
      <c r="BF566" s="189">
        <f>IF(N566="snížená",J566,0)</f>
        <v>0</v>
      </c>
      <c r="BG566" s="189">
        <f>IF(N566="zákl. přenesená",J566,0)</f>
        <v>0</v>
      </c>
      <c r="BH566" s="189">
        <f>IF(N566="sníž. přenesená",J566,0)</f>
        <v>0</v>
      </c>
      <c r="BI566" s="189">
        <f>IF(N566="nulová",J566,0)</f>
        <v>0</v>
      </c>
      <c r="BJ566" s="19" t="s">
        <v>79</v>
      </c>
      <c r="BK566" s="189">
        <f>ROUND(I566*H566,2)</f>
        <v>0</v>
      </c>
      <c r="BL566" s="19" t="s">
        <v>159</v>
      </c>
      <c r="BM566" s="188" t="s">
        <v>860</v>
      </c>
    </row>
    <row r="567" spans="1:65" s="2" customFormat="1" ht="24.15" customHeight="1">
      <c r="A567" s="36"/>
      <c r="B567" s="37"/>
      <c r="C567" s="176" t="s">
        <v>861</v>
      </c>
      <c r="D567" s="176" t="s">
        <v>155</v>
      </c>
      <c r="E567" s="177" t="s">
        <v>862</v>
      </c>
      <c r="F567" s="178" t="s">
        <v>863</v>
      </c>
      <c r="G567" s="179" t="s">
        <v>204</v>
      </c>
      <c r="H567" s="180">
        <v>14.67</v>
      </c>
      <c r="I567" s="181"/>
      <c r="J567" s="182">
        <f>ROUND(I567*H567,2)</f>
        <v>0</v>
      </c>
      <c r="K567" s="183"/>
      <c r="L567" s="41"/>
      <c r="M567" s="184" t="s">
        <v>19</v>
      </c>
      <c r="N567" s="185" t="s">
        <v>42</v>
      </c>
      <c r="O567" s="66"/>
      <c r="P567" s="186">
        <f>O567*H567</f>
        <v>0</v>
      </c>
      <c r="Q567" s="186">
        <v>0</v>
      </c>
      <c r="R567" s="186">
        <f>Q567*H567</f>
        <v>0</v>
      </c>
      <c r="S567" s="186">
        <v>6.8000000000000005E-2</v>
      </c>
      <c r="T567" s="187">
        <f>S567*H567</f>
        <v>0.99756000000000011</v>
      </c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R567" s="188" t="s">
        <v>159</v>
      </c>
      <c r="AT567" s="188" t="s">
        <v>155</v>
      </c>
      <c r="AU567" s="188" t="s">
        <v>81</v>
      </c>
      <c r="AY567" s="19" t="s">
        <v>153</v>
      </c>
      <c r="BE567" s="189">
        <f>IF(N567="základní",J567,0)</f>
        <v>0</v>
      </c>
      <c r="BF567" s="189">
        <f>IF(N567="snížená",J567,0)</f>
        <v>0</v>
      </c>
      <c r="BG567" s="189">
        <f>IF(N567="zákl. přenesená",J567,0)</f>
        <v>0</v>
      </c>
      <c r="BH567" s="189">
        <f>IF(N567="sníž. přenesená",J567,0)</f>
        <v>0</v>
      </c>
      <c r="BI567" s="189">
        <f>IF(N567="nulová",J567,0)</f>
        <v>0</v>
      </c>
      <c r="BJ567" s="19" t="s">
        <v>79</v>
      </c>
      <c r="BK567" s="189">
        <f>ROUND(I567*H567,2)</f>
        <v>0</v>
      </c>
      <c r="BL567" s="19" t="s">
        <v>159</v>
      </c>
      <c r="BM567" s="188" t="s">
        <v>864</v>
      </c>
    </row>
    <row r="568" spans="1:65" s="13" customFormat="1" ht="10.199999999999999">
      <c r="B568" s="195"/>
      <c r="C568" s="196"/>
      <c r="D568" s="197" t="s">
        <v>163</v>
      </c>
      <c r="E568" s="198" t="s">
        <v>19</v>
      </c>
      <c r="F568" s="199" t="s">
        <v>865</v>
      </c>
      <c r="G568" s="196"/>
      <c r="H568" s="200">
        <v>3.72</v>
      </c>
      <c r="I568" s="201"/>
      <c r="J568" s="196"/>
      <c r="K568" s="196"/>
      <c r="L568" s="202"/>
      <c r="M568" s="203"/>
      <c r="N568" s="204"/>
      <c r="O568" s="204"/>
      <c r="P568" s="204"/>
      <c r="Q568" s="204"/>
      <c r="R568" s="204"/>
      <c r="S568" s="204"/>
      <c r="T568" s="205"/>
      <c r="AT568" s="206" t="s">
        <v>163</v>
      </c>
      <c r="AU568" s="206" t="s">
        <v>81</v>
      </c>
      <c r="AV568" s="13" t="s">
        <v>81</v>
      </c>
      <c r="AW568" s="13" t="s">
        <v>33</v>
      </c>
      <c r="AX568" s="13" t="s">
        <v>71</v>
      </c>
      <c r="AY568" s="206" t="s">
        <v>153</v>
      </c>
    </row>
    <row r="569" spans="1:65" s="13" customFormat="1" ht="10.199999999999999">
      <c r="B569" s="195"/>
      <c r="C569" s="196"/>
      <c r="D569" s="197" t="s">
        <v>163</v>
      </c>
      <c r="E569" s="198" t="s">
        <v>19</v>
      </c>
      <c r="F569" s="199" t="s">
        <v>866</v>
      </c>
      <c r="G569" s="196"/>
      <c r="H569" s="200">
        <v>10.95</v>
      </c>
      <c r="I569" s="201"/>
      <c r="J569" s="196"/>
      <c r="K569" s="196"/>
      <c r="L569" s="202"/>
      <c r="M569" s="203"/>
      <c r="N569" s="204"/>
      <c r="O569" s="204"/>
      <c r="P569" s="204"/>
      <c r="Q569" s="204"/>
      <c r="R569" s="204"/>
      <c r="S569" s="204"/>
      <c r="T569" s="205"/>
      <c r="AT569" s="206" t="s">
        <v>163</v>
      </c>
      <c r="AU569" s="206" t="s">
        <v>81</v>
      </c>
      <c r="AV569" s="13" t="s">
        <v>81</v>
      </c>
      <c r="AW569" s="13" t="s">
        <v>33</v>
      </c>
      <c r="AX569" s="13" t="s">
        <v>71</v>
      </c>
      <c r="AY569" s="206" t="s">
        <v>153</v>
      </c>
    </row>
    <row r="570" spans="1:65" s="14" customFormat="1" ht="10.199999999999999">
      <c r="B570" s="207"/>
      <c r="C570" s="208"/>
      <c r="D570" s="197" t="s">
        <v>163</v>
      </c>
      <c r="E570" s="209" t="s">
        <v>19</v>
      </c>
      <c r="F570" s="210" t="s">
        <v>168</v>
      </c>
      <c r="G570" s="208"/>
      <c r="H570" s="211">
        <v>14.67</v>
      </c>
      <c r="I570" s="212"/>
      <c r="J570" s="208"/>
      <c r="K570" s="208"/>
      <c r="L570" s="213"/>
      <c r="M570" s="214"/>
      <c r="N570" s="215"/>
      <c r="O570" s="215"/>
      <c r="P570" s="215"/>
      <c r="Q570" s="215"/>
      <c r="R570" s="215"/>
      <c r="S570" s="215"/>
      <c r="T570" s="216"/>
      <c r="AT570" s="217" t="s">
        <v>163</v>
      </c>
      <c r="AU570" s="217" t="s">
        <v>81</v>
      </c>
      <c r="AV570" s="14" t="s">
        <v>159</v>
      </c>
      <c r="AW570" s="14" t="s">
        <v>33</v>
      </c>
      <c r="AX570" s="14" t="s">
        <v>79</v>
      </c>
      <c r="AY570" s="217" t="s">
        <v>153</v>
      </c>
    </row>
    <row r="571" spans="1:65" s="2" customFormat="1" ht="24.15" customHeight="1">
      <c r="A571" s="36"/>
      <c r="B571" s="37"/>
      <c r="C571" s="176" t="s">
        <v>867</v>
      </c>
      <c r="D571" s="176" t="s">
        <v>155</v>
      </c>
      <c r="E571" s="177" t="s">
        <v>868</v>
      </c>
      <c r="F571" s="178" t="s">
        <v>869</v>
      </c>
      <c r="G571" s="179" t="s">
        <v>204</v>
      </c>
      <c r="H571" s="180">
        <v>68</v>
      </c>
      <c r="I571" s="181"/>
      <c r="J571" s="182">
        <f>ROUND(I571*H571,2)</f>
        <v>0</v>
      </c>
      <c r="K571" s="183"/>
      <c r="L571" s="41"/>
      <c r="M571" s="184" t="s">
        <v>19</v>
      </c>
      <c r="N571" s="185" t="s">
        <v>42</v>
      </c>
      <c r="O571" s="66"/>
      <c r="P571" s="186">
        <f>O571*H571</f>
        <v>0</v>
      </c>
      <c r="Q571" s="186">
        <v>0</v>
      </c>
      <c r="R571" s="186">
        <f>Q571*H571</f>
        <v>0</v>
      </c>
      <c r="S571" s="186">
        <v>0.01</v>
      </c>
      <c r="T571" s="187">
        <f>S571*H571</f>
        <v>0.68</v>
      </c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R571" s="188" t="s">
        <v>159</v>
      </c>
      <c r="AT571" s="188" t="s">
        <v>155</v>
      </c>
      <c r="AU571" s="188" t="s">
        <v>81</v>
      </c>
      <c r="AY571" s="19" t="s">
        <v>153</v>
      </c>
      <c r="BE571" s="189">
        <f>IF(N571="základní",J571,0)</f>
        <v>0</v>
      </c>
      <c r="BF571" s="189">
        <f>IF(N571="snížená",J571,0)</f>
        <v>0</v>
      </c>
      <c r="BG571" s="189">
        <f>IF(N571="zákl. přenesená",J571,0)</f>
        <v>0</v>
      </c>
      <c r="BH571" s="189">
        <f>IF(N571="sníž. přenesená",J571,0)</f>
        <v>0</v>
      </c>
      <c r="BI571" s="189">
        <f>IF(N571="nulová",J571,0)</f>
        <v>0</v>
      </c>
      <c r="BJ571" s="19" t="s">
        <v>79</v>
      </c>
      <c r="BK571" s="189">
        <f>ROUND(I571*H571,2)</f>
        <v>0</v>
      </c>
      <c r="BL571" s="19" t="s">
        <v>159</v>
      </c>
      <c r="BM571" s="188" t="s">
        <v>870</v>
      </c>
    </row>
    <row r="572" spans="1:65" s="13" customFormat="1" ht="10.199999999999999">
      <c r="B572" s="195"/>
      <c r="C572" s="196"/>
      <c r="D572" s="197" t="s">
        <v>163</v>
      </c>
      <c r="E572" s="198" t="s">
        <v>19</v>
      </c>
      <c r="F572" s="199" t="s">
        <v>871</v>
      </c>
      <c r="G572" s="196"/>
      <c r="H572" s="200">
        <v>68</v>
      </c>
      <c r="I572" s="201"/>
      <c r="J572" s="196"/>
      <c r="K572" s="196"/>
      <c r="L572" s="202"/>
      <c r="M572" s="203"/>
      <c r="N572" s="204"/>
      <c r="O572" s="204"/>
      <c r="P572" s="204"/>
      <c r="Q572" s="204"/>
      <c r="R572" s="204"/>
      <c r="S572" s="204"/>
      <c r="T572" s="205"/>
      <c r="AT572" s="206" t="s">
        <v>163</v>
      </c>
      <c r="AU572" s="206" t="s">
        <v>81</v>
      </c>
      <c r="AV572" s="13" t="s">
        <v>81</v>
      </c>
      <c r="AW572" s="13" t="s">
        <v>33</v>
      </c>
      <c r="AX572" s="13" t="s">
        <v>79</v>
      </c>
      <c r="AY572" s="206" t="s">
        <v>153</v>
      </c>
    </row>
    <row r="573" spans="1:65" s="2" customFormat="1" ht="24.15" customHeight="1">
      <c r="A573" s="36"/>
      <c r="B573" s="37"/>
      <c r="C573" s="176" t="s">
        <v>872</v>
      </c>
      <c r="D573" s="176" t="s">
        <v>155</v>
      </c>
      <c r="E573" s="177" t="s">
        <v>873</v>
      </c>
      <c r="F573" s="178" t="s">
        <v>874</v>
      </c>
      <c r="G573" s="179" t="s">
        <v>204</v>
      </c>
      <c r="H573" s="180">
        <v>8.0190000000000001</v>
      </c>
      <c r="I573" s="181"/>
      <c r="J573" s="182">
        <f>ROUND(I573*H573,2)</f>
        <v>0</v>
      </c>
      <c r="K573" s="183"/>
      <c r="L573" s="41"/>
      <c r="M573" s="184" t="s">
        <v>19</v>
      </c>
      <c r="N573" s="185" t="s">
        <v>42</v>
      </c>
      <c r="O573" s="66"/>
      <c r="P573" s="186">
        <f>O573*H573</f>
        <v>0</v>
      </c>
      <c r="Q573" s="186">
        <v>0</v>
      </c>
      <c r="R573" s="186">
        <f>Q573*H573</f>
        <v>0</v>
      </c>
      <c r="S573" s="186">
        <v>1.7250000000000001E-2</v>
      </c>
      <c r="T573" s="187">
        <f>S573*H573</f>
        <v>0.13832775000000003</v>
      </c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R573" s="188" t="s">
        <v>159</v>
      </c>
      <c r="AT573" s="188" t="s">
        <v>155</v>
      </c>
      <c r="AU573" s="188" t="s">
        <v>81</v>
      </c>
      <c r="AY573" s="19" t="s">
        <v>153</v>
      </c>
      <c r="BE573" s="189">
        <f>IF(N573="základní",J573,0)</f>
        <v>0</v>
      </c>
      <c r="BF573" s="189">
        <f>IF(N573="snížená",J573,0)</f>
        <v>0</v>
      </c>
      <c r="BG573" s="189">
        <f>IF(N573="zákl. přenesená",J573,0)</f>
        <v>0</v>
      </c>
      <c r="BH573" s="189">
        <f>IF(N573="sníž. přenesená",J573,0)</f>
        <v>0</v>
      </c>
      <c r="BI573" s="189">
        <f>IF(N573="nulová",J573,0)</f>
        <v>0</v>
      </c>
      <c r="BJ573" s="19" t="s">
        <v>79</v>
      </c>
      <c r="BK573" s="189">
        <f>ROUND(I573*H573,2)</f>
        <v>0</v>
      </c>
      <c r="BL573" s="19" t="s">
        <v>159</v>
      </c>
      <c r="BM573" s="188" t="s">
        <v>875</v>
      </c>
    </row>
    <row r="574" spans="1:65" s="13" customFormat="1" ht="10.199999999999999">
      <c r="B574" s="195"/>
      <c r="C574" s="196"/>
      <c r="D574" s="197" t="s">
        <v>163</v>
      </c>
      <c r="E574" s="198" t="s">
        <v>19</v>
      </c>
      <c r="F574" s="199" t="s">
        <v>876</v>
      </c>
      <c r="G574" s="196"/>
      <c r="H574" s="200">
        <v>8.0190000000000001</v>
      </c>
      <c r="I574" s="201"/>
      <c r="J574" s="196"/>
      <c r="K574" s="196"/>
      <c r="L574" s="202"/>
      <c r="M574" s="203"/>
      <c r="N574" s="204"/>
      <c r="O574" s="204"/>
      <c r="P574" s="204"/>
      <c r="Q574" s="204"/>
      <c r="R574" s="204"/>
      <c r="S574" s="204"/>
      <c r="T574" s="205"/>
      <c r="AT574" s="206" t="s">
        <v>163</v>
      </c>
      <c r="AU574" s="206" t="s">
        <v>81</v>
      </c>
      <c r="AV574" s="13" t="s">
        <v>81</v>
      </c>
      <c r="AW574" s="13" t="s">
        <v>33</v>
      </c>
      <c r="AX574" s="13" t="s">
        <v>79</v>
      </c>
      <c r="AY574" s="206" t="s">
        <v>153</v>
      </c>
    </row>
    <row r="575" spans="1:65" s="2" customFormat="1" ht="16.5" customHeight="1">
      <c r="A575" s="36"/>
      <c r="B575" s="37"/>
      <c r="C575" s="176" t="s">
        <v>877</v>
      </c>
      <c r="D575" s="176" t="s">
        <v>155</v>
      </c>
      <c r="E575" s="177" t="s">
        <v>878</v>
      </c>
      <c r="F575" s="178" t="s">
        <v>879</v>
      </c>
      <c r="G575" s="179" t="s">
        <v>204</v>
      </c>
      <c r="H575" s="180">
        <v>38.93</v>
      </c>
      <c r="I575" s="181"/>
      <c r="J575" s="182">
        <f>ROUND(I575*H575,2)</f>
        <v>0</v>
      </c>
      <c r="K575" s="183"/>
      <c r="L575" s="41"/>
      <c r="M575" s="184" t="s">
        <v>19</v>
      </c>
      <c r="N575" s="185" t="s">
        <v>42</v>
      </c>
      <c r="O575" s="66"/>
      <c r="P575" s="186">
        <f>O575*H575</f>
        <v>0</v>
      </c>
      <c r="Q575" s="186">
        <v>0</v>
      </c>
      <c r="R575" s="186">
        <f>Q575*H575</f>
        <v>0</v>
      </c>
      <c r="S575" s="186">
        <v>2.5000000000000001E-2</v>
      </c>
      <c r="T575" s="187">
        <f>S575*H575</f>
        <v>0.97325000000000006</v>
      </c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R575" s="188" t="s">
        <v>159</v>
      </c>
      <c r="AT575" s="188" t="s">
        <v>155</v>
      </c>
      <c r="AU575" s="188" t="s">
        <v>81</v>
      </c>
      <c r="AY575" s="19" t="s">
        <v>153</v>
      </c>
      <c r="BE575" s="189">
        <f>IF(N575="základní",J575,0)</f>
        <v>0</v>
      </c>
      <c r="BF575" s="189">
        <f>IF(N575="snížená",J575,0)</f>
        <v>0</v>
      </c>
      <c r="BG575" s="189">
        <f>IF(N575="zákl. přenesená",J575,0)</f>
        <v>0</v>
      </c>
      <c r="BH575" s="189">
        <f>IF(N575="sníž. přenesená",J575,0)</f>
        <v>0</v>
      </c>
      <c r="BI575" s="189">
        <f>IF(N575="nulová",J575,0)</f>
        <v>0</v>
      </c>
      <c r="BJ575" s="19" t="s">
        <v>79</v>
      </c>
      <c r="BK575" s="189">
        <f>ROUND(I575*H575,2)</f>
        <v>0</v>
      </c>
      <c r="BL575" s="19" t="s">
        <v>159</v>
      </c>
      <c r="BM575" s="188" t="s">
        <v>880</v>
      </c>
    </row>
    <row r="576" spans="1:65" s="13" customFormat="1" ht="10.199999999999999">
      <c r="B576" s="195"/>
      <c r="C576" s="196"/>
      <c r="D576" s="197" t="s">
        <v>163</v>
      </c>
      <c r="E576" s="198" t="s">
        <v>19</v>
      </c>
      <c r="F576" s="199" t="s">
        <v>881</v>
      </c>
      <c r="G576" s="196"/>
      <c r="H576" s="200">
        <v>38.93</v>
      </c>
      <c r="I576" s="201"/>
      <c r="J576" s="196"/>
      <c r="K576" s="196"/>
      <c r="L576" s="202"/>
      <c r="M576" s="203"/>
      <c r="N576" s="204"/>
      <c r="O576" s="204"/>
      <c r="P576" s="204"/>
      <c r="Q576" s="204"/>
      <c r="R576" s="204"/>
      <c r="S576" s="204"/>
      <c r="T576" s="205"/>
      <c r="AT576" s="206" t="s">
        <v>163</v>
      </c>
      <c r="AU576" s="206" t="s">
        <v>81</v>
      </c>
      <c r="AV576" s="13" t="s">
        <v>81</v>
      </c>
      <c r="AW576" s="13" t="s">
        <v>33</v>
      </c>
      <c r="AX576" s="13" t="s">
        <v>79</v>
      </c>
      <c r="AY576" s="206" t="s">
        <v>153</v>
      </c>
    </row>
    <row r="577" spans="1:65" s="2" customFormat="1" ht="16.5" customHeight="1">
      <c r="A577" s="36"/>
      <c r="B577" s="37"/>
      <c r="C577" s="176" t="s">
        <v>882</v>
      </c>
      <c r="D577" s="176" t="s">
        <v>155</v>
      </c>
      <c r="E577" s="177" t="s">
        <v>883</v>
      </c>
      <c r="F577" s="178" t="s">
        <v>884</v>
      </c>
      <c r="G577" s="179" t="s">
        <v>204</v>
      </c>
      <c r="H577" s="180">
        <v>39</v>
      </c>
      <c r="I577" s="181"/>
      <c r="J577" s="182">
        <f>ROUND(I577*H577,2)</f>
        <v>0</v>
      </c>
      <c r="K577" s="183"/>
      <c r="L577" s="41"/>
      <c r="M577" s="184" t="s">
        <v>19</v>
      </c>
      <c r="N577" s="185" t="s">
        <v>42</v>
      </c>
      <c r="O577" s="66"/>
      <c r="P577" s="186">
        <f>O577*H577</f>
        <v>0</v>
      </c>
      <c r="Q577" s="186">
        <v>0</v>
      </c>
      <c r="R577" s="186">
        <f>Q577*H577</f>
        <v>0</v>
      </c>
      <c r="S577" s="186">
        <v>0</v>
      </c>
      <c r="T577" s="187">
        <f>S577*H577</f>
        <v>0</v>
      </c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R577" s="188" t="s">
        <v>159</v>
      </c>
      <c r="AT577" s="188" t="s">
        <v>155</v>
      </c>
      <c r="AU577" s="188" t="s">
        <v>81</v>
      </c>
      <c r="AY577" s="19" t="s">
        <v>153</v>
      </c>
      <c r="BE577" s="189">
        <f>IF(N577="základní",J577,0)</f>
        <v>0</v>
      </c>
      <c r="BF577" s="189">
        <f>IF(N577="snížená",J577,0)</f>
        <v>0</v>
      </c>
      <c r="BG577" s="189">
        <f>IF(N577="zákl. přenesená",J577,0)</f>
        <v>0</v>
      </c>
      <c r="BH577" s="189">
        <f>IF(N577="sníž. přenesená",J577,0)</f>
        <v>0</v>
      </c>
      <c r="BI577" s="189">
        <f>IF(N577="nulová",J577,0)</f>
        <v>0</v>
      </c>
      <c r="BJ577" s="19" t="s">
        <v>79</v>
      </c>
      <c r="BK577" s="189">
        <f>ROUND(I577*H577,2)</f>
        <v>0</v>
      </c>
      <c r="BL577" s="19" t="s">
        <v>159</v>
      </c>
      <c r="BM577" s="188" t="s">
        <v>885</v>
      </c>
    </row>
    <row r="578" spans="1:65" s="2" customFormat="1" ht="16.5" customHeight="1">
      <c r="A578" s="36"/>
      <c r="B578" s="37"/>
      <c r="C578" s="176" t="s">
        <v>886</v>
      </c>
      <c r="D578" s="176" t="s">
        <v>155</v>
      </c>
      <c r="E578" s="177" t="s">
        <v>887</v>
      </c>
      <c r="F578" s="178" t="s">
        <v>888</v>
      </c>
      <c r="G578" s="179" t="s">
        <v>204</v>
      </c>
      <c r="H578" s="180">
        <v>78.11</v>
      </c>
      <c r="I578" s="181"/>
      <c r="J578" s="182">
        <f>ROUND(I578*H578,2)</f>
        <v>0</v>
      </c>
      <c r="K578" s="183"/>
      <c r="L578" s="41"/>
      <c r="M578" s="184" t="s">
        <v>19</v>
      </c>
      <c r="N578" s="185" t="s">
        <v>42</v>
      </c>
      <c r="O578" s="66"/>
      <c r="P578" s="186">
        <f>O578*H578</f>
        <v>0</v>
      </c>
      <c r="Q578" s="186">
        <v>0</v>
      </c>
      <c r="R578" s="186">
        <f>Q578*H578</f>
        <v>0</v>
      </c>
      <c r="S578" s="186">
        <v>2.5000000000000001E-3</v>
      </c>
      <c r="T578" s="187">
        <f>S578*H578</f>
        <v>0.195275</v>
      </c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R578" s="188" t="s">
        <v>159</v>
      </c>
      <c r="AT578" s="188" t="s">
        <v>155</v>
      </c>
      <c r="AU578" s="188" t="s">
        <v>81</v>
      </c>
      <c r="AY578" s="19" t="s">
        <v>153</v>
      </c>
      <c r="BE578" s="189">
        <f>IF(N578="základní",J578,0)</f>
        <v>0</v>
      </c>
      <c r="BF578" s="189">
        <f>IF(N578="snížená",J578,0)</f>
        <v>0</v>
      </c>
      <c r="BG578" s="189">
        <f>IF(N578="zákl. přenesená",J578,0)</f>
        <v>0</v>
      </c>
      <c r="BH578" s="189">
        <f>IF(N578="sníž. přenesená",J578,0)</f>
        <v>0</v>
      </c>
      <c r="BI578" s="189">
        <f>IF(N578="nulová",J578,0)</f>
        <v>0</v>
      </c>
      <c r="BJ578" s="19" t="s">
        <v>79</v>
      </c>
      <c r="BK578" s="189">
        <f>ROUND(I578*H578,2)</f>
        <v>0</v>
      </c>
      <c r="BL578" s="19" t="s">
        <v>159</v>
      </c>
      <c r="BM578" s="188" t="s">
        <v>889</v>
      </c>
    </row>
    <row r="579" spans="1:65" s="13" customFormat="1" ht="10.199999999999999">
      <c r="B579" s="195"/>
      <c r="C579" s="196"/>
      <c r="D579" s="197" t="s">
        <v>163</v>
      </c>
      <c r="E579" s="198" t="s">
        <v>19</v>
      </c>
      <c r="F579" s="199" t="s">
        <v>890</v>
      </c>
      <c r="G579" s="196"/>
      <c r="H579" s="200">
        <v>54.77</v>
      </c>
      <c r="I579" s="201"/>
      <c r="J579" s="196"/>
      <c r="K579" s="196"/>
      <c r="L579" s="202"/>
      <c r="M579" s="203"/>
      <c r="N579" s="204"/>
      <c r="O579" s="204"/>
      <c r="P579" s="204"/>
      <c r="Q579" s="204"/>
      <c r="R579" s="204"/>
      <c r="S579" s="204"/>
      <c r="T579" s="205"/>
      <c r="AT579" s="206" t="s">
        <v>163</v>
      </c>
      <c r="AU579" s="206" t="s">
        <v>81</v>
      </c>
      <c r="AV579" s="13" t="s">
        <v>81</v>
      </c>
      <c r="AW579" s="13" t="s">
        <v>33</v>
      </c>
      <c r="AX579" s="13" t="s">
        <v>71</v>
      </c>
      <c r="AY579" s="206" t="s">
        <v>153</v>
      </c>
    </row>
    <row r="580" spans="1:65" s="13" customFormat="1" ht="10.199999999999999">
      <c r="B580" s="195"/>
      <c r="C580" s="196"/>
      <c r="D580" s="197" t="s">
        <v>163</v>
      </c>
      <c r="E580" s="198" t="s">
        <v>19</v>
      </c>
      <c r="F580" s="199" t="s">
        <v>891</v>
      </c>
      <c r="G580" s="196"/>
      <c r="H580" s="200">
        <v>18.73</v>
      </c>
      <c r="I580" s="201"/>
      <c r="J580" s="196"/>
      <c r="K580" s="196"/>
      <c r="L580" s="202"/>
      <c r="M580" s="203"/>
      <c r="N580" s="204"/>
      <c r="O580" s="204"/>
      <c r="P580" s="204"/>
      <c r="Q580" s="204"/>
      <c r="R580" s="204"/>
      <c r="S580" s="204"/>
      <c r="T580" s="205"/>
      <c r="AT580" s="206" t="s">
        <v>163</v>
      </c>
      <c r="AU580" s="206" t="s">
        <v>81</v>
      </c>
      <c r="AV580" s="13" t="s">
        <v>81</v>
      </c>
      <c r="AW580" s="13" t="s">
        <v>33</v>
      </c>
      <c r="AX580" s="13" t="s">
        <v>71</v>
      </c>
      <c r="AY580" s="206" t="s">
        <v>153</v>
      </c>
    </row>
    <row r="581" spans="1:65" s="13" customFormat="1" ht="10.199999999999999">
      <c r="B581" s="195"/>
      <c r="C581" s="196"/>
      <c r="D581" s="197" t="s">
        <v>163</v>
      </c>
      <c r="E581" s="198" t="s">
        <v>19</v>
      </c>
      <c r="F581" s="199" t="s">
        <v>892</v>
      </c>
      <c r="G581" s="196"/>
      <c r="H581" s="200">
        <v>4.6100000000000003</v>
      </c>
      <c r="I581" s="201"/>
      <c r="J581" s="196"/>
      <c r="K581" s="196"/>
      <c r="L581" s="202"/>
      <c r="M581" s="203"/>
      <c r="N581" s="204"/>
      <c r="O581" s="204"/>
      <c r="P581" s="204"/>
      <c r="Q581" s="204"/>
      <c r="R581" s="204"/>
      <c r="S581" s="204"/>
      <c r="T581" s="205"/>
      <c r="AT581" s="206" t="s">
        <v>163</v>
      </c>
      <c r="AU581" s="206" t="s">
        <v>81</v>
      </c>
      <c r="AV581" s="13" t="s">
        <v>81</v>
      </c>
      <c r="AW581" s="13" t="s">
        <v>33</v>
      </c>
      <c r="AX581" s="13" t="s">
        <v>71</v>
      </c>
      <c r="AY581" s="206" t="s">
        <v>153</v>
      </c>
    </row>
    <row r="582" spans="1:65" s="14" customFormat="1" ht="10.199999999999999">
      <c r="B582" s="207"/>
      <c r="C582" s="208"/>
      <c r="D582" s="197" t="s">
        <v>163</v>
      </c>
      <c r="E582" s="209" t="s">
        <v>19</v>
      </c>
      <c r="F582" s="210" t="s">
        <v>168</v>
      </c>
      <c r="G582" s="208"/>
      <c r="H582" s="211">
        <v>78.11</v>
      </c>
      <c r="I582" s="212"/>
      <c r="J582" s="208"/>
      <c r="K582" s="208"/>
      <c r="L582" s="213"/>
      <c r="M582" s="214"/>
      <c r="N582" s="215"/>
      <c r="O582" s="215"/>
      <c r="P582" s="215"/>
      <c r="Q582" s="215"/>
      <c r="R582" s="215"/>
      <c r="S582" s="215"/>
      <c r="T582" s="216"/>
      <c r="AT582" s="217" t="s">
        <v>163</v>
      </c>
      <c r="AU582" s="217" t="s">
        <v>81</v>
      </c>
      <c r="AV582" s="14" t="s">
        <v>159</v>
      </c>
      <c r="AW582" s="14" t="s">
        <v>33</v>
      </c>
      <c r="AX582" s="14" t="s">
        <v>79</v>
      </c>
      <c r="AY582" s="217" t="s">
        <v>153</v>
      </c>
    </row>
    <row r="583" spans="1:65" s="2" customFormat="1" ht="21.75" customHeight="1">
      <c r="A583" s="36"/>
      <c r="B583" s="37"/>
      <c r="C583" s="176" t="s">
        <v>893</v>
      </c>
      <c r="D583" s="176" t="s">
        <v>155</v>
      </c>
      <c r="E583" s="177" t="s">
        <v>894</v>
      </c>
      <c r="F583" s="178" t="s">
        <v>895</v>
      </c>
      <c r="G583" s="179" t="s">
        <v>204</v>
      </c>
      <c r="H583" s="180">
        <v>31.13</v>
      </c>
      <c r="I583" s="181"/>
      <c r="J583" s="182">
        <f>ROUND(I583*H583,2)</f>
        <v>0</v>
      </c>
      <c r="K583" s="183"/>
      <c r="L583" s="41"/>
      <c r="M583" s="184" t="s">
        <v>19</v>
      </c>
      <c r="N583" s="185" t="s">
        <v>42</v>
      </c>
      <c r="O583" s="66"/>
      <c r="P583" s="186">
        <f>O583*H583</f>
        <v>0</v>
      </c>
      <c r="Q583" s="186">
        <v>0</v>
      </c>
      <c r="R583" s="186">
        <f>Q583*H583</f>
        <v>0</v>
      </c>
      <c r="S583" s="186">
        <v>0.04</v>
      </c>
      <c r="T583" s="187">
        <f>S583*H583</f>
        <v>1.2452000000000001</v>
      </c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R583" s="188" t="s">
        <v>159</v>
      </c>
      <c r="AT583" s="188" t="s">
        <v>155</v>
      </c>
      <c r="AU583" s="188" t="s">
        <v>81</v>
      </c>
      <c r="AY583" s="19" t="s">
        <v>153</v>
      </c>
      <c r="BE583" s="189">
        <f>IF(N583="základní",J583,0)</f>
        <v>0</v>
      </c>
      <c r="BF583" s="189">
        <f>IF(N583="snížená",J583,0)</f>
        <v>0</v>
      </c>
      <c r="BG583" s="189">
        <f>IF(N583="zákl. přenesená",J583,0)</f>
        <v>0</v>
      </c>
      <c r="BH583" s="189">
        <f>IF(N583="sníž. přenesená",J583,0)</f>
        <v>0</v>
      </c>
      <c r="BI583" s="189">
        <f>IF(N583="nulová",J583,0)</f>
        <v>0</v>
      </c>
      <c r="BJ583" s="19" t="s">
        <v>79</v>
      </c>
      <c r="BK583" s="189">
        <f>ROUND(I583*H583,2)</f>
        <v>0</v>
      </c>
      <c r="BL583" s="19" t="s">
        <v>159</v>
      </c>
      <c r="BM583" s="188" t="s">
        <v>896</v>
      </c>
    </row>
    <row r="584" spans="1:65" s="13" customFormat="1" ht="10.199999999999999">
      <c r="B584" s="195"/>
      <c r="C584" s="196"/>
      <c r="D584" s="197" t="s">
        <v>163</v>
      </c>
      <c r="E584" s="198" t="s">
        <v>19</v>
      </c>
      <c r="F584" s="199" t="s">
        <v>897</v>
      </c>
      <c r="G584" s="196"/>
      <c r="H584" s="200">
        <v>31.13</v>
      </c>
      <c r="I584" s="201"/>
      <c r="J584" s="196"/>
      <c r="K584" s="196"/>
      <c r="L584" s="202"/>
      <c r="M584" s="203"/>
      <c r="N584" s="204"/>
      <c r="O584" s="204"/>
      <c r="P584" s="204"/>
      <c r="Q584" s="204"/>
      <c r="R584" s="204"/>
      <c r="S584" s="204"/>
      <c r="T584" s="205"/>
      <c r="AT584" s="206" t="s">
        <v>163</v>
      </c>
      <c r="AU584" s="206" t="s">
        <v>81</v>
      </c>
      <c r="AV584" s="13" t="s">
        <v>81</v>
      </c>
      <c r="AW584" s="13" t="s">
        <v>33</v>
      </c>
      <c r="AX584" s="13" t="s">
        <v>79</v>
      </c>
      <c r="AY584" s="206" t="s">
        <v>153</v>
      </c>
    </row>
    <row r="585" spans="1:65" s="2" customFormat="1" ht="24.15" customHeight="1">
      <c r="A585" s="36"/>
      <c r="B585" s="37"/>
      <c r="C585" s="176" t="s">
        <v>898</v>
      </c>
      <c r="D585" s="176" t="s">
        <v>155</v>
      </c>
      <c r="E585" s="177" t="s">
        <v>899</v>
      </c>
      <c r="F585" s="178" t="s">
        <v>900</v>
      </c>
      <c r="G585" s="179" t="s">
        <v>196</v>
      </c>
      <c r="H585" s="180">
        <v>34.238</v>
      </c>
      <c r="I585" s="181"/>
      <c r="J585" s="182">
        <f>ROUND(I585*H585,2)</f>
        <v>0</v>
      </c>
      <c r="K585" s="183"/>
      <c r="L585" s="41"/>
      <c r="M585" s="184" t="s">
        <v>19</v>
      </c>
      <c r="N585" s="185" t="s">
        <v>42</v>
      </c>
      <c r="O585" s="66"/>
      <c r="P585" s="186">
        <f>O585*H585</f>
        <v>0</v>
      </c>
      <c r="Q585" s="186">
        <v>0</v>
      </c>
      <c r="R585" s="186">
        <f>Q585*H585</f>
        <v>0</v>
      </c>
      <c r="S585" s="186">
        <v>0</v>
      </c>
      <c r="T585" s="187">
        <f>S585*H585</f>
        <v>0</v>
      </c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R585" s="188" t="s">
        <v>159</v>
      </c>
      <c r="AT585" s="188" t="s">
        <v>155</v>
      </c>
      <c r="AU585" s="188" t="s">
        <v>81</v>
      </c>
      <c r="AY585" s="19" t="s">
        <v>153</v>
      </c>
      <c r="BE585" s="189">
        <f>IF(N585="základní",J585,0)</f>
        <v>0</v>
      </c>
      <c r="BF585" s="189">
        <f>IF(N585="snížená",J585,0)</f>
        <v>0</v>
      </c>
      <c r="BG585" s="189">
        <f>IF(N585="zákl. přenesená",J585,0)</f>
        <v>0</v>
      </c>
      <c r="BH585" s="189">
        <f>IF(N585="sníž. přenesená",J585,0)</f>
        <v>0</v>
      </c>
      <c r="BI585" s="189">
        <f>IF(N585="nulová",J585,0)</f>
        <v>0</v>
      </c>
      <c r="BJ585" s="19" t="s">
        <v>79</v>
      </c>
      <c r="BK585" s="189">
        <f>ROUND(I585*H585,2)</f>
        <v>0</v>
      </c>
      <c r="BL585" s="19" t="s">
        <v>159</v>
      </c>
      <c r="BM585" s="188" t="s">
        <v>901</v>
      </c>
    </row>
    <row r="586" spans="1:65" s="2" customFormat="1" ht="21.75" customHeight="1">
      <c r="A586" s="36"/>
      <c r="B586" s="37"/>
      <c r="C586" s="176" t="s">
        <v>902</v>
      </c>
      <c r="D586" s="176" t="s">
        <v>155</v>
      </c>
      <c r="E586" s="177" t="s">
        <v>903</v>
      </c>
      <c r="F586" s="178" t="s">
        <v>904</v>
      </c>
      <c r="G586" s="179" t="s">
        <v>196</v>
      </c>
      <c r="H586" s="180">
        <v>34.238</v>
      </c>
      <c r="I586" s="181"/>
      <c r="J586" s="182">
        <f>ROUND(I586*H586,2)</f>
        <v>0</v>
      </c>
      <c r="K586" s="183"/>
      <c r="L586" s="41"/>
      <c r="M586" s="184" t="s">
        <v>19</v>
      </c>
      <c r="N586" s="185" t="s">
        <v>42</v>
      </c>
      <c r="O586" s="66"/>
      <c r="P586" s="186">
        <f>O586*H586</f>
        <v>0</v>
      </c>
      <c r="Q586" s="186">
        <v>0</v>
      </c>
      <c r="R586" s="186">
        <f>Q586*H586</f>
        <v>0</v>
      </c>
      <c r="S586" s="186">
        <v>0</v>
      </c>
      <c r="T586" s="187">
        <f>S586*H586</f>
        <v>0</v>
      </c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/>
      <c r="AR586" s="188" t="s">
        <v>159</v>
      </c>
      <c r="AT586" s="188" t="s">
        <v>155</v>
      </c>
      <c r="AU586" s="188" t="s">
        <v>81</v>
      </c>
      <c r="AY586" s="19" t="s">
        <v>153</v>
      </c>
      <c r="BE586" s="189">
        <f>IF(N586="základní",J586,0)</f>
        <v>0</v>
      </c>
      <c r="BF586" s="189">
        <f>IF(N586="snížená",J586,0)</f>
        <v>0</v>
      </c>
      <c r="BG586" s="189">
        <f>IF(N586="zákl. přenesená",J586,0)</f>
        <v>0</v>
      </c>
      <c r="BH586" s="189">
        <f>IF(N586="sníž. přenesená",J586,0)</f>
        <v>0</v>
      </c>
      <c r="BI586" s="189">
        <f>IF(N586="nulová",J586,0)</f>
        <v>0</v>
      </c>
      <c r="BJ586" s="19" t="s">
        <v>79</v>
      </c>
      <c r="BK586" s="189">
        <f>ROUND(I586*H586,2)</f>
        <v>0</v>
      </c>
      <c r="BL586" s="19" t="s">
        <v>159</v>
      </c>
      <c r="BM586" s="188" t="s">
        <v>905</v>
      </c>
    </row>
    <row r="587" spans="1:65" s="2" customFormat="1" ht="24.15" customHeight="1">
      <c r="A587" s="36"/>
      <c r="B587" s="37"/>
      <c r="C587" s="176" t="s">
        <v>906</v>
      </c>
      <c r="D587" s="176" t="s">
        <v>155</v>
      </c>
      <c r="E587" s="177" t="s">
        <v>907</v>
      </c>
      <c r="F587" s="178" t="s">
        <v>908</v>
      </c>
      <c r="G587" s="179" t="s">
        <v>196</v>
      </c>
      <c r="H587" s="180">
        <v>331.67</v>
      </c>
      <c r="I587" s="181"/>
      <c r="J587" s="182">
        <f>ROUND(I587*H587,2)</f>
        <v>0</v>
      </c>
      <c r="K587" s="183"/>
      <c r="L587" s="41"/>
      <c r="M587" s="184" t="s">
        <v>19</v>
      </c>
      <c r="N587" s="185" t="s">
        <v>42</v>
      </c>
      <c r="O587" s="66"/>
      <c r="P587" s="186">
        <f>O587*H587</f>
        <v>0</v>
      </c>
      <c r="Q587" s="186">
        <v>0</v>
      </c>
      <c r="R587" s="186">
        <f>Q587*H587</f>
        <v>0</v>
      </c>
      <c r="S587" s="186">
        <v>0</v>
      </c>
      <c r="T587" s="187">
        <f>S587*H587</f>
        <v>0</v>
      </c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R587" s="188" t="s">
        <v>159</v>
      </c>
      <c r="AT587" s="188" t="s">
        <v>155</v>
      </c>
      <c r="AU587" s="188" t="s">
        <v>81</v>
      </c>
      <c r="AY587" s="19" t="s">
        <v>153</v>
      </c>
      <c r="BE587" s="189">
        <f>IF(N587="základní",J587,0)</f>
        <v>0</v>
      </c>
      <c r="BF587" s="189">
        <f>IF(N587="snížená",J587,0)</f>
        <v>0</v>
      </c>
      <c r="BG587" s="189">
        <f>IF(N587="zákl. přenesená",J587,0)</f>
        <v>0</v>
      </c>
      <c r="BH587" s="189">
        <f>IF(N587="sníž. přenesená",J587,0)</f>
        <v>0</v>
      </c>
      <c r="BI587" s="189">
        <f>IF(N587="nulová",J587,0)</f>
        <v>0</v>
      </c>
      <c r="BJ587" s="19" t="s">
        <v>79</v>
      </c>
      <c r="BK587" s="189">
        <f>ROUND(I587*H587,2)</f>
        <v>0</v>
      </c>
      <c r="BL587" s="19" t="s">
        <v>159</v>
      </c>
      <c r="BM587" s="188" t="s">
        <v>909</v>
      </c>
    </row>
    <row r="588" spans="1:65" s="13" customFormat="1" ht="10.199999999999999">
      <c r="B588" s="195"/>
      <c r="C588" s="196"/>
      <c r="D588" s="197" t="s">
        <v>163</v>
      </c>
      <c r="E588" s="198" t="s">
        <v>19</v>
      </c>
      <c r="F588" s="199" t="s">
        <v>910</v>
      </c>
      <c r="G588" s="196"/>
      <c r="H588" s="200">
        <v>331.67</v>
      </c>
      <c r="I588" s="201"/>
      <c r="J588" s="196"/>
      <c r="K588" s="196"/>
      <c r="L588" s="202"/>
      <c r="M588" s="203"/>
      <c r="N588" s="204"/>
      <c r="O588" s="204"/>
      <c r="P588" s="204"/>
      <c r="Q588" s="204"/>
      <c r="R588" s="204"/>
      <c r="S588" s="204"/>
      <c r="T588" s="205"/>
      <c r="AT588" s="206" t="s">
        <v>163</v>
      </c>
      <c r="AU588" s="206" t="s">
        <v>81</v>
      </c>
      <c r="AV588" s="13" t="s">
        <v>81</v>
      </c>
      <c r="AW588" s="13" t="s">
        <v>33</v>
      </c>
      <c r="AX588" s="13" t="s">
        <v>79</v>
      </c>
      <c r="AY588" s="206" t="s">
        <v>153</v>
      </c>
    </row>
    <row r="589" spans="1:65" s="2" customFormat="1" ht="24.15" customHeight="1">
      <c r="A589" s="36"/>
      <c r="B589" s="37"/>
      <c r="C589" s="176" t="s">
        <v>911</v>
      </c>
      <c r="D589" s="176" t="s">
        <v>155</v>
      </c>
      <c r="E589" s="177" t="s">
        <v>912</v>
      </c>
      <c r="F589" s="178" t="s">
        <v>913</v>
      </c>
      <c r="G589" s="179" t="s">
        <v>196</v>
      </c>
      <c r="H589" s="180">
        <v>7.76</v>
      </c>
      <c r="I589" s="181"/>
      <c r="J589" s="182">
        <f>ROUND(I589*H589,2)</f>
        <v>0</v>
      </c>
      <c r="K589" s="183"/>
      <c r="L589" s="41"/>
      <c r="M589" s="184" t="s">
        <v>19</v>
      </c>
      <c r="N589" s="185" t="s">
        <v>42</v>
      </c>
      <c r="O589" s="66"/>
      <c r="P589" s="186">
        <f>O589*H589</f>
        <v>0</v>
      </c>
      <c r="Q589" s="186">
        <v>0</v>
      </c>
      <c r="R589" s="186">
        <f>Q589*H589</f>
        <v>0</v>
      </c>
      <c r="S589" s="186">
        <v>0</v>
      </c>
      <c r="T589" s="187">
        <f>S589*H589</f>
        <v>0</v>
      </c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R589" s="188" t="s">
        <v>159</v>
      </c>
      <c r="AT589" s="188" t="s">
        <v>155</v>
      </c>
      <c r="AU589" s="188" t="s">
        <v>81</v>
      </c>
      <c r="AY589" s="19" t="s">
        <v>153</v>
      </c>
      <c r="BE589" s="189">
        <f>IF(N589="základní",J589,0)</f>
        <v>0</v>
      </c>
      <c r="BF589" s="189">
        <f>IF(N589="snížená",J589,0)</f>
        <v>0</v>
      </c>
      <c r="BG589" s="189">
        <f>IF(N589="zákl. přenesená",J589,0)</f>
        <v>0</v>
      </c>
      <c r="BH589" s="189">
        <f>IF(N589="sníž. přenesená",J589,0)</f>
        <v>0</v>
      </c>
      <c r="BI589" s="189">
        <f>IF(N589="nulová",J589,0)</f>
        <v>0</v>
      </c>
      <c r="BJ589" s="19" t="s">
        <v>79</v>
      </c>
      <c r="BK589" s="189">
        <f>ROUND(I589*H589,2)</f>
        <v>0</v>
      </c>
      <c r="BL589" s="19" t="s">
        <v>159</v>
      </c>
      <c r="BM589" s="188" t="s">
        <v>914</v>
      </c>
    </row>
    <row r="590" spans="1:65" s="2" customFormat="1" ht="10.199999999999999">
      <c r="A590" s="36"/>
      <c r="B590" s="37"/>
      <c r="C590" s="38"/>
      <c r="D590" s="190" t="s">
        <v>161</v>
      </c>
      <c r="E590" s="38"/>
      <c r="F590" s="191" t="s">
        <v>915</v>
      </c>
      <c r="G590" s="38"/>
      <c r="H590" s="38"/>
      <c r="I590" s="192"/>
      <c r="J590" s="38"/>
      <c r="K590" s="38"/>
      <c r="L590" s="41"/>
      <c r="M590" s="193"/>
      <c r="N590" s="194"/>
      <c r="O590" s="66"/>
      <c r="P590" s="66"/>
      <c r="Q590" s="66"/>
      <c r="R590" s="66"/>
      <c r="S590" s="66"/>
      <c r="T590" s="67"/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T590" s="19" t="s">
        <v>161</v>
      </c>
      <c r="AU590" s="19" t="s">
        <v>81</v>
      </c>
    </row>
    <row r="591" spans="1:65" s="2" customFormat="1" ht="24.15" customHeight="1">
      <c r="A591" s="36"/>
      <c r="B591" s="37"/>
      <c r="C591" s="176" t="s">
        <v>916</v>
      </c>
      <c r="D591" s="176" t="s">
        <v>155</v>
      </c>
      <c r="E591" s="177" t="s">
        <v>917</v>
      </c>
      <c r="F591" s="178" t="s">
        <v>918</v>
      </c>
      <c r="G591" s="179" t="s">
        <v>196</v>
      </c>
      <c r="H591" s="180">
        <v>16.05</v>
      </c>
      <c r="I591" s="181"/>
      <c r="J591" s="182">
        <f>ROUND(I591*H591,2)</f>
        <v>0</v>
      </c>
      <c r="K591" s="183"/>
      <c r="L591" s="41"/>
      <c r="M591" s="184" t="s">
        <v>19</v>
      </c>
      <c r="N591" s="185" t="s">
        <v>42</v>
      </c>
      <c r="O591" s="66"/>
      <c r="P591" s="186">
        <f>O591*H591</f>
        <v>0</v>
      </c>
      <c r="Q591" s="186">
        <v>0</v>
      </c>
      <c r="R591" s="186">
        <f>Q591*H591</f>
        <v>0</v>
      </c>
      <c r="S591" s="186">
        <v>0</v>
      </c>
      <c r="T591" s="187">
        <f>S591*H591</f>
        <v>0</v>
      </c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R591" s="188" t="s">
        <v>159</v>
      </c>
      <c r="AT591" s="188" t="s">
        <v>155</v>
      </c>
      <c r="AU591" s="188" t="s">
        <v>81</v>
      </c>
      <c r="AY591" s="19" t="s">
        <v>153</v>
      </c>
      <c r="BE591" s="189">
        <f>IF(N591="základní",J591,0)</f>
        <v>0</v>
      </c>
      <c r="BF591" s="189">
        <f>IF(N591="snížená",J591,0)</f>
        <v>0</v>
      </c>
      <c r="BG591" s="189">
        <f>IF(N591="zákl. přenesená",J591,0)</f>
        <v>0</v>
      </c>
      <c r="BH591" s="189">
        <f>IF(N591="sníž. přenesená",J591,0)</f>
        <v>0</v>
      </c>
      <c r="BI591" s="189">
        <f>IF(N591="nulová",J591,0)</f>
        <v>0</v>
      </c>
      <c r="BJ591" s="19" t="s">
        <v>79</v>
      </c>
      <c r="BK591" s="189">
        <f>ROUND(I591*H591,2)</f>
        <v>0</v>
      </c>
      <c r="BL591" s="19" t="s">
        <v>159</v>
      </c>
      <c r="BM591" s="188" t="s">
        <v>919</v>
      </c>
    </row>
    <row r="592" spans="1:65" s="2" customFormat="1" ht="10.199999999999999">
      <c r="A592" s="36"/>
      <c r="B592" s="37"/>
      <c r="C592" s="38"/>
      <c r="D592" s="190" t="s">
        <v>161</v>
      </c>
      <c r="E592" s="38"/>
      <c r="F592" s="191" t="s">
        <v>920</v>
      </c>
      <c r="G592" s="38"/>
      <c r="H592" s="38"/>
      <c r="I592" s="192"/>
      <c r="J592" s="38"/>
      <c r="K592" s="38"/>
      <c r="L592" s="41"/>
      <c r="M592" s="193"/>
      <c r="N592" s="194"/>
      <c r="O592" s="66"/>
      <c r="P592" s="66"/>
      <c r="Q592" s="66"/>
      <c r="R592" s="66"/>
      <c r="S592" s="66"/>
      <c r="T592" s="67"/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T592" s="19" t="s">
        <v>161</v>
      </c>
      <c r="AU592" s="19" t="s">
        <v>81</v>
      </c>
    </row>
    <row r="593" spans="1:65" s="2" customFormat="1" ht="16.5" customHeight="1">
      <c r="A593" s="36"/>
      <c r="B593" s="37"/>
      <c r="C593" s="176" t="s">
        <v>921</v>
      </c>
      <c r="D593" s="176" t="s">
        <v>155</v>
      </c>
      <c r="E593" s="177" t="s">
        <v>922</v>
      </c>
      <c r="F593" s="178" t="s">
        <v>923</v>
      </c>
      <c r="G593" s="179" t="s">
        <v>196</v>
      </c>
      <c r="H593" s="180">
        <v>1.17</v>
      </c>
      <c r="I593" s="181"/>
      <c r="J593" s="182">
        <f>ROUND(I593*H593,2)</f>
        <v>0</v>
      </c>
      <c r="K593" s="183"/>
      <c r="L593" s="41"/>
      <c r="M593" s="184" t="s">
        <v>19</v>
      </c>
      <c r="N593" s="185" t="s">
        <v>42</v>
      </c>
      <c r="O593" s="66"/>
      <c r="P593" s="186">
        <f>O593*H593</f>
        <v>0</v>
      </c>
      <c r="Q593" s="186">
        <v>0</v>
      </c>
      <c r="R593" s="186">
        <f>Q593*H593</f>
        <v>0</v>
      </c>
      <c r="S593" s="186">
        <v>0</v>
      </c>
      <c r="T593" s="187">
        <f>S593*H593</f>
        <v>0</v>
      </c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R593" s="188" t="s">
        <v>159</v>
      </c>
      <c r="AT593" s="188" t="s">
        <v>155</v>
      </c>
      <c r="AU593" s="188" t="s">
        <v>81</v>
      </c>
      <c r="AY593" s="19" t="s">
        <v>153</v>
      </c>
      <c r="BE593" s="189">
        <f>IF(N593="základní",J593,0)</f>
        <v>0</v>
      </c>
      <c r="BF593" s="189">
        <f>IF(N593="snížená",J593,0)</f>
        <v>0</v>
      </c>
      <c r="BG593" s="189">
        <f>IF(N593="zákl. přenesená",J593,0)</f>
        <v>0</v>
      </c>
      <c r="BH593" s="189">
        <f>IF(N593="sníž. přenesená",J593,0)</f>
        <v>0</v>
      </c>
      <c r="BI593" s="189">
        <f>IF(N593="nulová",J593,0)</f>
        <v>0</v>
      </c>
      <c r="BJ593" s="19" t="s">
        <v>79</v>
      </c>
      <c r="BK593" s="189">
        <f>ROUND(I593*H593,2)</f>
        <v>0</v>
      </c>
      <c r="BL593" s="19" t="s">
        <v>159</v>
      </c>
      <c r="BM593" s="188" t="s">
        <v>924</v>
      </c>
    </row>
    <row r="594" spans="1:65" s="2" customFormat="1" ht="16.5" customHeight="1">
      <c r="A594" s="36"/>
      <c r="B594" s="37"/>
      <c r="C594" s="176" t="s">
        <v>925</v>
      </c>
      <c r="D594" s="176" t="s">
        <v>155</v>
      </c>
      <c r="E594" s="177" t="s">
        <v>926</v>
      </c>
      <c r="F594" s="178" t="s">
        <v>927</v>
      </c>
      <c r="G594" s="179" t="s">
        <v>196</v>
      </c>
      <c r="H594" s="180">
        <v>0.13800000000000001</v>
      </c>
      <c r="I594" s="181"/>
      <c r="J594" s="182">
        <f>ROUND(I594*H594,2)</f>
        <v>0</v>
      </c>
      <c r="K594" s="183"/>
      <c r="L594" s="41"/>
      <c r="M594" s="184" t="s">
        <v>19</v>
      </c>
      <c r="N594" s="185" t="s">
        <v>42</v>
      </c>
      <c r="O594" s="66"/>
      <c r="P594" s="186">
        <f>O594*H594</f>
        <v>0</v>
      </c>
      <c r="Q594" s="186">
        <v>0</v>
      </c>
      <c r="R594" s="186">
        <f>Q594*H594</f>
        <v>0</v>
      </c>
      <c r="S594" s="186">
        <v>0</v>
      </c>
      <c r="T594" s="187">
        <f>S594*H594</f>
        <v>0</v>
      </c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R594" s="188" t="s">
        <v>159</v>
      </c>
      <c r="AT594" s="188" t="s">
        <v>155</v>
      </c>
      <c r="AU594" s="188" t="s">
        <v>81</v>
      </c>
      <c r="AY594" s="19" t="s">
        <v>153</v>
      </c>
      <c r="BE594" s="189">
        <f>IF(N594="základní",J594,0)</f>
        <v>0</v>
      </c>
      <c r="BF594" s="189">
        <f>IF(N594="snížená",J594,0)</f>
        <v>0</v>
      </c>
      <c r="BG594" s="189">
        <f>IF(N594="zákl. přenesená",J594,0)</f>
        <v>0</v>
      </c>
      <c r="BH594" s="189">
        <f>IF(N594="sníž. přenesená",J594,0)</f>
        <v>0</v>
      </c>
      <c r="BI594" s="189">
        <f>IF(N594="nulová",J594,0)</f>
        <v>0</v>
      </c>
      <c r="BJ594" s="19" t="s">
        <v>79</v>
      </c>
      <c r="BK594" s="189">
        <f>ROUND(I594*H594,2)</f>
        <v>0</v>
      </c>
      <c r="BL594" s="19" t="s">
        <v>159</v>
      </c>
      <c r="BM594" s="188" t="s">
        <v>928</v>
      </c>
    </row>
    <row r="595" spans="1:65" s="2" customFormat="1" ht="24.15" customHeight="1">
      <c r="A595" s="36"/>
      <c r="B595" s="37"/>
      <c r="C595" s="176" t="s">
        <v>929</v>
      </c>
      <c r="D595" s="176" t="s">
        <v>155</v>
      </c>
      <c r="E595" s="177" t="s">
        <v>930</v>
      </c>
      <c r="F595" s="178" t="s">
        <v>931</v>
      </c>
      <c r="G595" s="179" t="s">
        <v>228</v>
      </c>
      <c r="H595" s="180">
        <v>3.72</v>
      </c>
      <c r="I595" s="181"/>
      <c r="J595" s="182">
        <f>ROUND(I595*H595,2)</f>
        <v>0</v>
      </c>
      <c r="K595" s="183"/>
      <c r="L595" s="41"/>
      <c r="M595" s="184" t="s">
        <v>19</v>
      </c>
      <c r="N595" s="185" t="s">
        <v>42</v>
      </c>
      <c r="O595" s="66"/>
      <c r="P595" s="186">
        <f>O595*H595</f>
        <v>0</v>
      </c>
      <c r="Q595" s="186">
        <v>3.6420000000000001E-2</v>
      </c>
      <c r="R595" s="186">
        <f>Q595*H595</f>
        <v>0.1354824</v>
      </c>
      <c r="S595" s="186">
        <v>0</v>
      </c>
      <c r="T595" s="187">
        <f>S595*H595</f>
        <v>0</v>
      </c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R595" s="188" t="s">
        <v>159</v>
      </c>
      <c r="AT595" s="188" t="s">
        <v>155</v>
      </c>
      <c r="AU595" s="188" t="s">
        <v>81</v>
      </c>
      <c r="AY595" s="19" t="s">
        <v>153</v>
      </c>
      <c r="BE595" s="189">
        <f>IF(N595="základní",J595,0)</f>
        <v>0</v>
      </c>
      <c r="BF595" s="189">
        <f>IF(N595="snížená",J595,0)</f>
        <v>0</v>
      </c>
      <c r="BG595" s="189">
        <f>IF(N595="zákl. přenesená",J595,0)</f>
        <v>0</v>
      </c>
      <c r="BH595" s="189">
        <f>IF(N595="sníž. přenesená",J595,0)</f>
        <v>0</v>
      </c>
      <c r="BI595" s="189">
        <f>IF(N595="nulová",J595,0)</f>
        <v>0</v>
      </c>
      <c r="BJ595" s="19" t="s">
        <v>79</v>
      </c>
      <c r="BK595" s="189">
        <f>ROUND(I595*H595,2)</f>
        <v>0</v>
      </c>
      <c r="BL595" s="19" t="s">
        <v>159</v>
      </c>
      <c r="BM595" s="188" t="s">
        <v>932</v>
      </c>
    </row>
    <row r="596" spans="1:65" s="12" customFormat="1" ht="22.8" customHeight="1">
      <c r="B596" s="160"/>
      <c r="C596" s="161"/>
      <c r="D596" s="162" t="s">
        <v>70</v>
      </c>
      <c r="E596" s="174" t="s">
        <v>810</v>
      </c>
      <c r="F596" s="174" t="s">
        <v>933</v>
      </c>
      <c r="G596" s="161"/>
      <c r="H596" s="161"/>
      <c r="I596" s="164"/>
      <c r="J596" s="175">
        <f>BK596</f>
        <v>0</v>
      </c>
      <c r="K596" s="161"/>
      <c r="L596" s="166"/>
      <c r="M596" s="167"/>
      <c r="N596" s="168"/>
      <c r="O596" s="168"/>
      <c r="P596" s="169">
        <f>P597</f>
        <v>0</v>
      </c>
      <c r="Q596" s="168"/>
      <c r="R596" s="169">
        <f>R597</f>
        <v>0</v>
      </c>
      <c r="S596" s="168"/>
      <c r="T596" s="170">
        <f>T597</f>
        <v>0</v>
      </c>
      <c r="AR596" s="171" t="s">
        <v>79</v>
      </c>
      <c r="AT596" s="172" t="s">
        <v>70</v>
      </c>
      <c r="AU596" s="172" t="s">
        <v>79</v>
      </c>
      <c r="AY596" s="171" t="s">
        <v>153</v>
      </c>
      <c r="BK596" s="173">
        <f>BK597</f>
        <v>0</v>
      </c>
    </row>
    <row r="597" spans="1:65" s="2" customFormat="1" ht="33" customHeight="1">
      <c r="A597" s="36"/>
      <c r="B597" s="37"/>
      <c r="C597" s="176" t="s">
        <v>934</v>
      </c>
      <c r="D597" s="176" t="s">
        <v>155</v>
      </c>
      <c r="E597" s="177" t="s">
        <v>935</v>
      </c>
      <c r="F597" s="178" t="s">
        <v>936</v>
      </c>
      <c r="G597" s="179" t="s">
        <v>196</v>
      </c>
      <c r="H597" s="180">
        <v>54.292000000000002</v>
      </c>
      <c r="I597" s="181"/>
      <c r="J597" s="182">
        <f>ROUND(I597*H597,2)</f>
        <v>0</v>
      </c>
      <c r="K597" s="183"/>
      <c r="L597" s="41"/>
      <c r="M597" s="184" t="s">
        <v>19</v>
      </c>
      <c r="N597" s="185" t="s">
        <v>42</v>
      </c>
      <c r="O597" s="66"/>
      <c r="P597" s="186">
        <f>O597*H597</f>
        <v>0</v>
      </c>
      <c r="Q597" s="186">
        <v>0</v>
      </c>
      <c r="R597" s="186">
        <f>Q597*H597</f>
        <v>0</v>
      </c>
      <c r="S597" s="186">
        <v>0</v>
      </c>
      <c r="T597" s="187">
        <f>S597*H597</f>
        <v>0</v>
      </c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R597" s="188" t="s">
        <v>159</v>
      </c>
      <c r="AT597" s="188" t="s">
        <v>155</v>
      </c>
      <c r="AU597" s="188" t="s">
        <v>81</v>
      </c>
      <c r="AY597" s="19" t="s">
        <v>153</v>
      </c>
      <c r="BE597" s="189">
        <f>IF(N597="základní",J597,0)</f>
        <v>0</v>
      </c>
      <c r="BF597" s="189">
        <f>IF(N597="snížená",J597,0)</f>
        <v>0</v>
      </c>
      <c r="BG597" s="189">
        <f>IF(N597="zákl. přenesená",J597,0)</f>
        <v>0</v>
      </c>
      <c r="BH597" s="189">
        <f>IF(N597="sníž. přenesená",J597,0)</f>
        <v>0</v>
      </c>
      <c r="BI597" s="189">
        <f>IF(N597="nulová",J597,0)</f>
        <v>0</v>
      </c>
      <c r="BJ597" s="19" t="s">
        <v>79</v>
      </c>
      <c r="BK597" s="189">
        <f>ROUND(I597*H597,2)</f>
        <v>0</v>
      </c>
      <c r="BL597" s="19" t="s">
        <v>159</v>
      </c>
      <c r="BM597" s="188" t="s">
        <v>937</v>
      </c>
    </row>
    <row r="598" spans="1:65" s="12" customFormat="1" ht="25.95" customHeight="1">
      <c r="B598" s="160"/>
      <c r="C598" s="161"/>
      <c r="D598" s="162" t="s">
        <v>70</v>
      </c>
      <c r="E598" s="163" t="s">
        <v>938</v>
      </c>
      <c r="F598" s="163" t="s">
        <v>939</v>
      </c>
      <c r="G598" s="161"/>
      <c r="H598" s="161"/>
      <c r="I598" s="164"/>
      <c r="J598" s="165">
        <f>BK598</f>
        <v>0</v>
      </c>
      <c r="K598" s="161"/>
      <c r="L598" s="166"/>
      <c r="M598" s="167"/>
      <c r="N598" s="168"/>
      <c r="O598" s="168"/>
      <c r="P598" s="169">
        <f>P599+P629+P641+P652+P665+P676+P701+P708+P753+P766+P782+P788+P846+P872</f>
        <v>0</v>
      </c>
      <c r="Q598" s="168"/>
      <c r="R598" s="169">
        <f>R599+R629+R641+R652+R665+R676+R701+R708+R753+R766+R782+R788+R846+R872</f>
        <v>12.31051368</v>
      </c>
      <c r="S598" s="168"/>
      <c r="T598" s="170">
        <f>T599+T629+T641+T652+T665+T676+T701+T708+T753+T766+T782+T788+T846+T872</f>
        <v>0.34898156999999996</v>
      </c>
      <c r="AR598" s="171" t="s">
        <v>81</v>
      </c>
      <c r="AT598" s="172" t="s">
        <v>70</v>
      </c>
      <c r="AU598" s="172" t="s">
        <v>71</v>
      </c>
      <c r="AY598" s="171" t="s">
        <v>153</v>
      </c>
      <c r="BK598" s="173">
        <f>BK599+BK629+BK641+BK652+BK665+BK676+BK701+BK708+BK753+BK766+BK782+BK788+BK846+BK872</f>
        <v>0</v>
      </c>
    </row>
    <row r="599" spans="1:65" s="12" customFormat="1" ht="22.8" customHeight="1">
      <c r="B599" s="160"/>
      <c r="C599" s="161"/>
      <c r="D599" s="162" t="s">
        <v>70</v>
      </c>
      <c r="E599" s="174" t="s">
        <v>940</v>
      </c>
      <c r="F599" s="174" t="s">
        <v>941</v>
      </c>
      <c r="G599" s="161"/>
      <c r="H599" s="161"/>
      <c r="I599" s="164"/>
      <c r="J599" s="175">
        <f>BK599</f>
        <v>0</v>
      </c>
      <c r="K599" s="161"/>
      <c r="L599" s="166"/>
      <c r="M599" s="167"/>
      <c r="N599" s="168"/>
      <c r="O599" s="168"/>
      <c r="P599" s="169">
        <f>SUM(P600:P628)</f>
        <v>0</v>
      </c>
      <c r="Q599" s="168"/>
      <c r="R599" s="169">
        <f>SUM(R600:R628)</f>
        <v>0.46582040000000008</v>
      </c>
      <c r="S599" s="168"/>
      <c r="T599" s="170">
        <f>SUM(T600:T628)</f>
        <v>0</v>
      </c>
      <c r="AR599" s="171" t="s">
        <v>81</v>
      </c>
      <c r="AT599" s="172" t="s">
        <v>70</v>
      </c>
      <c r="AU599" s="172" t="s">
        <v>79</v>
      </c>
      <c r="AY599" s="171" t="s">
        <v>153</v>
      </c>
      <c r="BK599" s="173">
        <f>SUM(BK600:BK628)</f>
        <v>0</v>
      </c>
    </row>
    <row r="600" spans="1:65" s="2" customFormat="1" ht="16.5" customHeight="1">
      <c r="A600" s="36"/>
      <c r="B600" s="37"/>
      <c r="C600" s="229" t="s">
        <v>942</v>
      </c>
      <c r="D600" s="229" t="s">
        <v>256</v>
      </c>
      <c r="E600" s="230" t="s">
        <v>943</v>
      </c>
      <c r="F600" s="231" t="s">
        <v>944</v>
      </c>
      <c r="G600" s="232" t="s">
        <v>204</v>
      </c>
      <c r="H600" s="233">
        <v>2.7269999999999999</v>
      </c>
      <c r="I600" s="234"/>
      <c r="J600" s="235">
        <f>ROUND(I600*H600,2)</f>
        <v>0</v>
      </c>
      <c r="K600" s="236"/>
      <c r="L600" s="237"/>
      <c r="M600" s="238" t="s">
        <v>19</v>
      </c>
      <c r="N600" s="239" t="s">
        <v>42</v>
      </c>
      <c r="O600" s="66"/>
      <c r="P600" s="186">
        <f>O600*H600</f>
        <v>0</v>
      </c>
      <c r="Q600" s="186">
        <v>6.0000000000000001E-3</v>
      </c>
      <c r="R600" s="186">
        <f>Q600*H600</f>
        <v>1.6361999999999998E-2</v>
      </c>
      <c r="S600" s="186">
        <v>0</v>
      </c>
      <c r="T600" s="187">
        <f>S600*H600</f>
        <v>0</v>
      </c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R600" s="188" t="s">
        <v>365</v>
      </c>
      <c r="AT600" s="188" t="s">
        <v>256</v>
      </c>
      <c r="AU600" s="188" t="s">
        <v>81</v>
      </c>
      <c r="AY600" s="19" t="s">
        <v>153</v>
      </c>
      <c r="BE600" s="189">
        <f>IF(N600="základní",J600,0)</f>
        <v>0</v>
      </c>
      <c r="BF600" s="189">
        <f>IF(N600="snížená",J600,0)</f>
        <v>0</v>
      </c>
      <c r="BG600" s="189">
        <f>IF(N600="zákl. přenesená",J600,0)</f>
        <v>0</v>
      </c>
      <c r="BH600" s="189">
        <f>IF(N600="sníž. přenesená",J600,0)</f>
        <v>0</v>
      </c>
      <c r="BI600" s="189">
        <f>IF(N600="nulová",J600,0)</f>
        <v>0</v>
      </c>
      <c r="BJ600" s="19" t="s">
        <v>79</v>
      </c>
      <c r="BK600" s="189">
        <f>ROUND(I600*H600,2)</f>
        <v>0</v>
      </c>
      <c r="BL600" s="19" t="s">
        <v>255</v>
      </c>
      <c r="BM600" s="188" t="s">
        <v>945</v>
      </c>
    </row>
    <row r="601" spans="1:65" s="13" customFormat="1" ht="10.199999999999999">
      <c r="B601" s="195"/>
      <c r="C601" s="196"/>
      <c r="D601" s="197" t="s">
        <v>163</v>
      </c>
      <c r="E601" s="198" t="s">
        <v>19</v>
      </c>
      <c r="F601" s="199" t="s">
        <v>946</v>
      </c>
      <c r="G601" s="196"/>
      <c r="H601" s="200">
        <v>1.107</v>
      </c>
      <c r="I601" s="201"/>
      <c r="J601" s="196"/>
      <c r="K601" s="196"/>
      <c r="L601" s="202"/>
      <c r="M601" s="203"/>
      <c r="N601" s="204"/>
      <c r="O601" s="204"/>
      <c r="P601" s="204"/>
      <c r="Q601" s="204"/>
      <c r="R601" s="204"/>
      <c r="S601" s="204"/>
      <c r="T601" s="205"/>
      <c r="AT601" s="206" t="s">
        <v>163</v>
      </c>
      <c r="AU601" s="206" t="s">
        <v>81</v>
      </c>
      <c r="AV601" s="13" t="s">
        <v>81</v>
      </c>
      <c r="AW601" s="13" t="s">
        <v>33</v>
      </c>
      <c r="AX601" s="13" t="s">
        <v>71</v>
      </c>
      <c r="AY601" s="206" t="s">
        <v>153</v>
      </c>
    </row>
    <row r="602" spans="1:65" s="13" customFormat="1" ht="10.199999999999999">
      <c r="B602" s="195"/>
      <c r="C602" s="196"/>
      <c r="D602" s="197" t="s">
        <v>163</v>
      </c>
      <c r="E602" s="198" t="s">
        <v>19</v>
      </c>
      <c r="F602" s="199" t="s">
        <v>947</v>
      </c>
      <c r="G602" s="196"/>
      <c r="H602" s="200">
        <v>1.62</v>
      </c>
      <c r="I602" s="201"/>
      <c r="J602" s="196"/>
      <c r="K602" s="196"/>
      <c r="L602" s="202"/>
      <c r="M602" s="203"/>
      <c r="N602" s="204"/>
      <c r="O602" s="204"/>
      <c r="P602" s="204"/>
      <c r="Q602" s="204"/>
      <c r="R602" s="204"/>
      <c r="S602" s="204"/>
      <c r="T602" s="205"/>
      <c r="AT602" s="206" t="s">
        <v>163</v>
      </c>
      <c r="AU602" s="206" t="s">
        <v>81</v>
      </c>
      <c r="AV602" s="13" t="s">
        <v>81</v>
      </c>
      <c r="AW602" s="13" t="s">
        <v>33</v>
      </c>
      <c r="AX602" s="13" t="s">
        <v>71</v>
      </c>
      <c r="AY602" s="206" t="s">
        <v>153</v>
      </c>
    </row>
    <row r="603" spans="1:65" s="14" customFormat="1" ht="10.199999999999999">
      <c r="B603" s="207"/>
      <c r="C603" s="208"/>
      <c r="D603" s="197" t="s">
        <v>163</v>
      </c>
      <c r="E603" s="209" t="s">
        <v>19</v>
      </c>
      <c r="F603" s="210" t="s">
        <v>168</v>
      </c>
      <c r="G603" s="208"/>
      <c r="H603" s="211">
        <v>2.7270000000000003</v>
      </c>
      <c r="I603" s="212"/>
      <c r="J603" s="208"/>
      <c r="K603" s="208"/>
      <c r="L603" s="213"/>
      <c r="M603" s="214"/>
      <c r="N603" s="215"/>
      <c r="O603" s="215"/>
      <c r="P603" s="215"/>
      <c r="Q603" s="215"/>
      <c r="R603" s="215"/>
      <c r="S603" s="215"/>
      <c r="T603" s="216"/>
      <c r="AT603" s="217" t="s">
        <v>163</v>
      </c>
      <c r="AU603" s="217" t="s">
        <v>81</v>
      </c>
      <c r="AV603" s="14" t="s">
        <v>159</v>
      </c>
      <c r="AW603" s="14" t="s">
        <v>33</v>
      </c>
      <c r="AX603" s="14" t="s">
        <v>79</v>
      </c>
      <c r="AY603" s="217" t="s">
        <v>153</v>
      </c>
    </row>
    <row r="604" spans="1:65" s="2" customFormat="1" ht="16.5" customHeight="1">
      <c r="A604" s="36"/>
      <c r="B604" s="37"/>
      <c r="C604" s="229" t="s">
        <v>948</v>
      </c>
      <c r="D604" s="229" t="s">
        <v>256</v>
      </c>
      <c r="E604" s="230" t="s">
        <v>949</v>
      </c>
      <c r="F604" s="231" t="s">
        <v>950</v>
      </c>
      <c r="G604" s="232" t="s">
        <v>204</v>
      </c>
      <c r="H604" s="233">
        <v>32.218000000000004</v>
      </c>
      <c r="I604" s="234"/>
      <c r="J604" s="235">
        <f>ROUND(I604*H604,2)</f>
        <v>0</v>
      </c>
      <c r="K604" s="236"/>
      <c r="L604" s="237"/>
      <c r="M604" s="238" t="s">
        <v>19</v>
      </c>
      <c r="N604" s="239" t="s">
        <v>42</v>
      </c>
      <c r="O604" s="66"/>
      <c r="P604" s="186">
        <f>O604*H604</f>
        <v>0</v>
      </c>
      <c r="Q604" s="186">
        <v>6.0000000000000001E-3</v>
      </c>
      <c r="R604" s="186">
        <f>Q604*H604</f>
        <v>0.19330800000000004</v>
      </c>
      <c r="S604" s="186">
        <v>0</v>
      </c>
      <c r="T604" s="187">
        <f>S604*H604</f>
        <v>0</v>
      </c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R604" s="188" t="s">
        <v>365</v>
      </c>
      <c r="AT604" s="188" t="s">
        <v>256</v>
      </c>
      <c r="AU604" s="188" t="s">
        <v>81</v>
      </c>
      <c r="AY604" s="19" t="s">
        <v>153</v>
      </c>
      <c r="BE604" s="189">
        <f>IF(N604="základní",J604,0)</f>
        <v>0</v>
      </c>
      <c r="BF604" s="189">
        <f>IF(N604="snížená",J604,0)</f>
        <v>0</v>
      </c>
      <c r="BG604" s="189">
        <f>IF(N604="zákl. přenesená",J604,0)</f>
        <v>0</v>
      </c>
      <c r="BH604" s="189">
        <f>IF(N604="sníž. přenesená",J604,0)</f>
        <v>0</v>
      </c>
      <c r="BI604" s="189">
        <f>IF(N604="nulová",J604,0)</f>
        <v>0</v>
      </c>
      <c r="BJ604" s="19" t="s">
        <v>79</v>
      </c>
      <c r="BK604" s="189">
        <f>ROUND(I604*H604,2)</f>
        <v>0</v>
      </c>
      <c r="BL604" s="19" t="s">
        <v>255</v>
      </c>
      <c r="BM604" s="188" t="s">
        <v>951</v>
      </c>
    </row>
    <row r="605" spans="1:65" s="16" customFormat="1" ht="10.199999999999999">
      <c r="B605" s="241"/>
      <c r="C605" s="242"/>
      <c r="D605" s="197" t="s">
        <v>163</v>
      </c>
      <c r="E605" s="243" t="s">
        <v>19</v>
      </c>
      <c r="F605" s="244" t="s">
        <v>952</v>
      </c>
      <c r="G605" s="242"/>
      <c r="H605" s="243" t="s">
        <v>19</v>
      </c>
      <c r="I605" s="245"/>
      <c r="J605" s="242"/>
      <c r="K605" s="242"/>
      <c r="L605" s="246"/>
      <c r="M605" s="247"/>
      <c r="N605" s="248"/>
      <c r="O605" s="248"/>
      <c r="P605" s="248"/>
      <c r="Q605" s="248"/>
      <c r="R605" s="248"/>
      <c r="S605" s="248"/>
      <c r="T605" s="249"/>
      <c r="AT605" s="250" t="s">
        <v>163</v>
      </c>
      <c r="AU605" s="250" t="s">
        <v>81</v>
      </c>
      <c r="AV605" s="16" t="s">
        <v>79</v>
      </c>
      <c r="AW605" s="16" t="s">
        <v>33</v>
      </c>
      <c r="AX605" s="16" t="s">
        <v>71</v>
      </c>
      <c r="AY605" s="250" t="s">
        <v>153</v>
      </c>
    </row>
    <row r="606" spans="1:65" s="13" customFormat="1" ht="10.199999999999999">
      <c r="B606" s="195"/>
      <c r="C606" s="196"/>
      <c r="D606" s="197" t="s">
        <v>163</v>
      </c>
      <c r="E606" s="198" t="s">
        <v>19</v>
      </c>
      <c r="F606" s="199" t="s">
        <v>953</v>
      </c>
      <c r="G606" s="196"/>
      <c r="H606" s="200">
        <v>8.4</v>
      </c>
      <c r="I606" s="201"/>
      <c r="J606" s="196"/>
      <c r="K606" s="196"/>
      <c r="L606" s="202"/>
      <c r="M606" s="203"/>
      <c r="N606" s="204"/>
      <c r="O606" s="204"/>
      <c r="P606" s="204"/>
      <c r="Q606" s="204"/>
      <c r="R606" s="204"/>
      <c r="S606" s="204"/>
      <c r="T606" s="205"/>
      <c r="AT606" s="206" t="s">
        <v>163</v>
      </c>
      <c r="AU606" s="206" t="s">
        <v>81</v>
      </c>
      <c r="AV606" s="13" t="s">
        <v>81</v>
      </c>
      <c r="AW606" s="13" t="s">
        <v>33</v>
      </c>
      <c r="AX606" s="13" t="s">
        <v>71</v>
      </c>
      <c r="AY606" s="206" t="s">
        <v>153</v>
      </c>
    </row>
    <row r="607" spans="1:65" s="15" customFormat="1" ht="10.199999999999999">
      <c r="B607" s="218"/>
      <c r="C607" s="219"/>
      <c r="D607" s="197" t="s">
        <v>163</v>
      </c>
      <c r="E607" s="220" t="s">
        <v>19</v>
      </c>
      <c r="F607" s="221" t="s">
        <v>221</v>
      </c>
      <c r="G607" s="219"/>
      <c r="H607" s="222">
        <v>8.4</v>
      </c>
      <c r="I607" s="223"/>
      <c r="J607" s="219"/>
      <c r="K607" s="219"/>
      <c r="L607" s="224"/>
      <c r="M607" s="225"/>
      <c r="N607" s="226"/>
      <c r="O607" s="226"/>
      <c r="P607" s="226"/>
      <c r="Q607" s="226"/>
      <c r="R607" s="226"/>
      <c r="S607" s="226"/>
      <c r="T607" s="227"/>
      <c r="AT607" s="228" t="s">
        <v>163</v>
      </c>
      <c r="AU607" s="228" t="s">
        <v>81</v>
      </c>
      <c r="AV607" s="15" t="s">
        <v>173</v>
      </c>
      <c r="AW607" s="15" t="s">
        <v>33</v>
      </c>
      <c r="AX607" s="15" t="s">
        <v>71</v>
      </c>
      <c r="AY607" s="228" t="s">
        <v>153</v>
      </c>
    </row>
    <row r="608" spans="1:65" s="13" customFormat="1" ht="10.199999999999999">
      <c r="B608" s="195"/>
      <c r="C608" s="196"/>
      <c r="D608" s="197" t="s">
        <v>163</v>
      </c>
      <c r="E608" s="198" t="s">
        <v>19</v>
      </c>
      <c r="F608" s="199" t="s">
        <v>954</v>
      </c>
      <c r="G608" s="196"/>
      <c r="H608" s="200">
        <v>11.44</v>
      </c>
      <c r="I608" s="201"/>
      <c r="J608" s="196"/>
      <c r="K608" s="196"/>
      <c r="L608" s="202"/>
      <c r="M608" s="203"/>
      <c r="N608" s="204"/>
      <c r="O608" s="204"/>
      <c r="P608" s="204"/>
      <c r="Q608" s="204"/>
      <c r="R608" s="204"/>
      <c r="S608" s="204"/>
      <c r="T608" s="205"/>
      <c r="AT608" s="206" t="s">
        <v>163</v>
      </c>
      <c r="AU608" s="206" t="s">
        <v>81</v>
      </c>
      <c r="AV608" s="13" t="s">
        <v>81</v>
      </c>
      <c r="AW608" s="13" t="s">
        <v>33</v>
      </c>
      <c r="AX608" s="13" t="s">
        <v>71</v>
      </c>
      <c r="AY608" s="206" t="s">
        <v>153</v>
      </c>
    </row>
    <row r="609" spans="1:65" s="13" customFormat="1" ht="10.199999999999999">
      <c r="B609" s="195"/>
      <c r="C609" s="196"/>
      <c r="D609" s="197" t="s">
        <v>163</v>
      </c>
      <c r="E609" s="198" t="s">
        <v>19</v>
      </c>
      <c r="F609" s="199" t="s">
        <v>955</v>
      </c>
      <c r="G609" s="196"/>
      <c r="H609" s="200">
        <v>3.6360000000000001</v>
      </c>
      <c r="I609" s="201"/>
      <c r="J609" s="196"/>
      <c r="K609" s="196"/>
      <c r="L609" s="202"/>
      <c r="M609" s="203"/>
      <c r="N609" s="204"/>
      <c r="O609" s="204"/>
      <c r="P609" s="204"/>
      <c r="Q609" s="204"/>
      <c r="R609" s="204"/>
      <c r="S609" s="204"/>
      <c r="T609" s="205"/>
      <c r="AT609" s="206" t="s">
        <v>163</v>
      </c>
      <c r="AU609" s="206" t="s">
        <v>81</v>
      </c>
      <c r="AV609" s="13" t="s">
        <v>81</v>
      </c>
      <c r="AW609" s="13" t="s">
        <v>33</v>
      </c>
      <c r="AX609" s="13" t="s">
        <v>71</v>
      </c>
      <c r="AY609" s="206" t="s">
        <v>153</v>
      </c>
    </row>
    <row r="610" spans="1:65" s="13" customFormat="1" ht="10.199999999999999">
      <c r="B610" s="195"/>
      <c r="C610" s="196"/>
      <c r="D610" s="197" t="s">
        <v>163</v>
      </c>
      <c r="E610" s="198" t="s">
        <v>19</v>
      </c>
      <c r="F610" s="199" t="s">
        <v>956</v>
      </c>
      <c r="G610" s="196"/>
      <c r="H610" s="200">
        <v>8.7420000000000009</v>
      </c>
      <c r="I610" s="201"/>
      <c r="J610" s="196"/>
      <c r="K610" s="196"/>
      <c r="L610" s="202"/>
      <c r="M610" s="203"/>
      <c r="N610" s="204"/>
      <c r="O610" s="204"/>
      <c r="P610" s="204"/>
      <c r="Q610" s="204"/>
      <c r="R610" s="204"/>
      <c r="S610" s="204"/>
      <c r="T610" s="205"/>
      <c r="AT610" s="206" t="s">
        <v>163</v>
      </c>
      <c r="AU610" s="206" t="s">
        <v>81</v>
      </c>
      <c r="AV610" s="13" t="s">
        <v>81</v>
      </c>
      <c r="AW610" s="13" t="s">
        <v>33</v>
      </c>
      <c r="AX610" s="13" t="s">
        <v>71</v>
      </c>
      <c r="AY610" s="206" t="s">
        <v>153</v>
      </c>
    </row>
    <row r="611" spans="1:65" s="15" customFormat="1" ht="10.199999999999999">
      <c r="B611" s="218"/>
      <c r="C611" s="219"/>
      <c r="D611" s="197" t="s">
        <v>163</v>
      </c>
      <c r="E611" s="220" t="s">
        <v>19</v>
      </c>
      <c r="F611" s="221" t="s">
        <v>221</v>
      </c>
      <c r="G611" s="219"/>
      <c r="H611" s="222">
        <v>23.818000000000001</v>
      </c>
      <c r="I611" s="223"/>
      <c r="J611" s="219"/>
      <c r="K611" s="219"/>
      <c r="L611" s="224"/>
      <c r="M611" s="225"/>
      <c r="N611" s="226"/>
      <c r="O611" s="226"/>
      <c r="P611" s="226"/>
      <c r="Q611" s="226"/>
      <c r="R611" s="226"/>
      <c r="S611" s="226"/>
      <c r="T611" s="227"/>
      <c r="AT611" s="228" t="s">
        <v>163</v>
      </c>
      <c r="AU611" s="228" t="s">
        <v>81</v>
      </c>
      <c r="AV611" s="15" t="s">
        <v>173</v>
      </c>
      <c r="AW611" s="15" t="s">
        <v>33</v>
      </c>
      <c r="AX611" s="15" t="s">
        <v>71</v>
      </c>
      <c r="AY611" s="228" t="s">
        <v>153</v>
      </c>
    </row>
    <row r="612" spans="1:65" s="14" customFormat="1" ht="10.199999999999999">
      <c r="B612" s="207"/>
      <c r="C612" s="208"/>
      <c r="D612" s="197" t="s">
        <v>163</v>
      </c>
      <c r="E612" s="209" t="s">
        <v>19</v>
      </c>
      <c r="F612" s="210" t="s">
        <v>168</v>
      </c>
      <c r="G612" s="208"/>
      <c r="H612" s="211">
        <v>32.218000000000004</v>
      </c>
      <c r="I612" s="212"/>
      <c r="J612" s="208"/>
      <c r="K612" s="208"/>
      <c r="L612" s="213"/>
      <c r="M612" s="214"/>
      <c r="N612" s="215"/>
      <c r="O612" s="215"/>
      <c r="P612" s="215"/>
      <c r="Q612" s="215"/>
      <c r="R612" s="215"/>
      <c r="S612" s="215"/>
      <c r="T612" s="216"/>
      <c r="AT612" s="217" t="s">
        <v>163</v>
      </c>
      <c r="AU612" s="217" t="s">
        <v>81</v>
      </c>
      <c r="AV612" s="14" t="s">
        <v>159</v>
      </c>
      <c r="AW612" s="14" t="s">
        <v>33</v>
      </c>
      <c r="AX612" s="14" t="s">
        <v>79</v>
      </c>
      <c r="AY612" s="217" t="s">
        <v>153</v>
      </c>
    </row>
    <row r="613" spans="1:65" s="2" customFormat="1" ht="21.75" customHeight="1">
      <c r="A613" s="36"/>
      <c r="B613" s="37"/>
      <c r="C613" s="176" t="s">
        <v>957</v>
      </c>
      <c r="D613" s="176" t="s">
        <v>155</v>
      </c>
      <c r="E613" s="177" t="s">
        <v>958</v>
      </c>
      <c r="F613" s="178" t="s">
        <v>959</v>
      </c>
      <c r="G613" s="179" t="s">
        <v>204</v>
      </c>
      <c r="H613" s="180">
        <v>11.458</v>
      </c>
      <c r="I613" s="181"/>
      <c r="J613" s="182">
        <f>ROUND(I613*H613,2)</f>
        <v>0</v>
      </c>
      <c r="K613" s="183"/>
      <c r="L613" s="41"/>
      <c r="M613" s="184" t="s">
        <v>19</v>
      </c>
      <c r="N613" s="185" t="s">
        <v>42</v>
      </c>
      <c r="O613" s="66"/>
      <c r="P613" s="186">
        <f>O613*H613</f>
        <v>0</v>
      </c>
      <c r="Q613" s="186">
        <v>0</v>
      </c>
      <c r="R613" s="186">
        <f>Q613*H613</f>
        <v>0</v>
      </c>
      <c r="S613" s="186">
        <v>0</v>
      </c>
      <c r="T613" s="187">
        <f>S613*H613</f>
        <v>0</v>
      </c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R613" s="188" t="s">
        <v>255</v>
      </c>
      <c r="AT613" s="188" t="s">
        <v>155</v>
      </c>
      <c r="AU613" s="188" t="s">
        <v>81</v>
      </c>
      <c r="AY613" s="19" t="s">
        <v>153</v>
      </c>
      <c r="BE613" s="189">
        <f>IF(N613="základní",J613,0)</f>
        <v>0</v>
      </c>
      <c r="BF613" s="189">
        <f>IF(N613="snížená",J613,0)</f>
        <v>0</v>
      </c>
      <c r="BG613" s="189">
        <f>IF(N613="zákl. přenesená",J613,0)</f>
        <v>0</v>
      </c>
      <c r="BH613" s="189">
        <f>IF(N613="sníž. přenesená",J613,0)</f>
        <v>0</v>
      </c>
      <c r="BI613" s="189">
        <f>IF(N613="nulová",J613,0)</f>
        <v>0</v>
      </c>
      <c r="BJ613" s="19" t="s">
        <v>79</v>
      </c>
      <c r="BK613" s="189">
        <f>ROUND(I613*H613,2)</f>
        <v>0</v>
      </c>
      <c r="BL613" s="19" t="s">
        <v>255</v>
      </c>
      <c r="BM613" s="188" t="s">
        <v>960</v>
      </c>
    </row>
    <row r="614" spans="1:65" s="13" customFormat="1" ht="10.199999999999999">
      <c r="B614" s="195"/>
      <c r="C614" s="196"/>
      <c r="D614" s="197" t="s">
        <v>163</v>
      </c>
      <c r="E614" s="198" t="s">
        <v>19</v>
      </c>
      <c r="F614" s="199" t="s">
        <v>961</v>
      </c>
      <c r="G614" s="196"/>
      <c r="H614" s="200">
        <v>11.458</v>
      </c>
      <c r="I614" s="201"/>
      <c r="J614" s="196"/>
      <c r="K614" s="196"/>
      <c r="L614" s="202"/>
      <c r="M614" s="203"/>
      <c r="N614" s="204"/>
      <c r="O614" s="204"/>
      <c r="P614" s="204"/>
      <c r="Q614" s="204"/>
      <c r="R614" s="204"/>
      <c r="S614" s="204"/>
      <c r="T614" s="205"/>
      <c r="AT614" s="206" t="s">
        <v>163</v>
      </c>
      <c r="AU614" s="206" t="s">
        <v>81</v>
      </c>
      <c r="AV614" s="13" t="s">
        <v>81</v>
      </c>
      <c r="AW614" s="13" t="s">
        <v>33</v>
      </c>
      <c r="AX614" s="13" t="s">
        <v>79</v>
      </c>
      <c r="AY614" s="206" t="s">
        <v>153</v>
      </c>
    </row>
    <row r="615" spans="1:65" s="2" customFormat="1" ht="21.75" customHeight="1">
      <c r="A615" s="36"/>
      <c r="B615" s="37"/>
      <c r="C615" s="176" t="s">
        <v>962</v>
      </c>
      <c r="D615" s="176" t="s">
        <v>155</v>
      </c>
      <c r="E615" s="177" t="s">
        <v>963</v>
      </c>
      <c r="F615" s="178" t="s">
        <v>964</v>
      </c>
      <c r="G615" s="179" t="s">
        <v>204</v>
      </c>
      <c r="H615" s="180">
        <v>23.818000000000001</v>
      </c>
      <c r="I615" s="181"/>
      <c r="J615" s="182">
        <f>ROUND(I615*H615,2)</f>
        <v>0</v>
      </c>
      <c r="K615" s="183"/>
      <c r="L615" s="41"/>
      <c r="M615" s="184" t="s">
        <v>19</v>
      </c>
      <c r="N615" s="185" t="s">
        <v>42</v>
      </c>
      <c r="O615" s="66"/>
      <c r="P615" s="186">
        <f>O615*H615</f>
        <v>0</v>
      </c>
      <c r="Q615" s="186">
        <v>0</v>
      </c>
      <c r="R615" s="186">
        <f>Q615*H615</f>
        <v>0</v>
      </c>
      <c r="S615" s="186">
        <v>0</v>
      </c>
      <c r="T615" s="187">
        <f>S615*H615</f>
        <v>0</v>
      </c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R615" s="188" t="s">
        <v>255</v>
      </c>
      <c r="AT615" s="188" t="s">
        <v>155</v>
      </c>
      <c r="AU615" s="188" t="s">
        <v>81</v>
      </c>
      <c r="AY615" s="19" t="s">
        <v>153</v>
      </c>
      <c r="BE615" s="189">
        <f>IF(N615="základní",J615,0)</f>
        <v>0</v>
      </c>
      <c r="BF615" s="189">
        <f>IF(N615="snížená",J615,0)</f>
        <v>0</v>
      </c>
      <c r="BG615" s="189">
        <f>IF(N615="zákl. přenesená",J615,0)</f>
        <v>0</v>
      </c>
      <c r="BH615" s="189">
        <f>IF(N615="sníž. přenesená",J615,0)</f>
        <v>0</v>
      </c>
      <c r="BI615" s="189">
        <f>IF(N615="nulová",J615,0)</f>
        <v>0</v>
      </c>
      <c r="BJ615" s="19" t="s">
        <v>79</v>
      </c>
      <c r="BK615" s="189">
        <f>ROUND(I615*H615,2)</f>
        <v>0</v>
      </c>
      <c r="BL615" s="19" t="s">
        <v>255</v>
      </c>
      <c r="BM615" s="188" t="s">
        <v>965</v>
      </c>
    </row>
    <row r="616" spans="1:65" s="13" customFormat="1" ht="10.199999999999999">
      <c r="B616" s="195"/>
      <c r="C616" s="196"/>
      <c r="D616" s="197" t="s">
        <v>163</v>
      </c>
      <c r="E616" s="198" t="s">
        <v>19</v>
      </c>
      <c r="F616" s="199" t="s">
        <v>954</v>
      </c>
      <c r="G616" s="196"/>
      <c r="H616" s="200">
        <v>11.44</v>
      </c>
      <c r="I616" s="201"/>
      <c r="J616" s="196"/>
      <c r="K616" s="196"/>
      <c r="L616" s="202"/>
      <c r="M616" s="203"/>
      <c r="N616" s="204"/>
      <c r="O616" s="204"/>
      <c r="P616" s="204"/>
      <c r="Q616" s="204"/>
      <c r="R616" s="204"/>
      <c r="S616" s="204"/>
      <c r="T616" s="205"/>
      <c r="AT616" s="206" t="s">
        <v>163</v>
      </c>
      <c r="AU616" s="206" t="s">
        <v>81</v>
      </c>
      <c r="AV616" s="13" t="s">
        <v>81</v>
      </c>
      <c r="AW616" s="13" t="s">
        <v>33</v>
      </c>
      <c r="AX616" s="13" t="s">
        <v>71</v>
      </c>
      <c r="AY616" s="206" t="s">
        <v>153</v>
      </c>
    </row>
    <row r="617" spans="1:65" s="13" customFormat="1" ht="10.199999999999999">
      <c r="B617" s="195"/>
      <c r="C617" s="196"/>
      <c r="D617" s="197" t="s">
        <v>163</v>
      </c>
      <c r="E617" s="198" t="s">
        <v>19</v>
      </c>
      <c r="F617" s="199" t="s">
        <v>955</v>
      </c>
      <c r="G617" s="196"/>
      <c r="H617" s="200">
        <v>3.6360000000000001</v>
      </c>
      <c r="I617" s="201"/>
      <c r="J617" s="196"/>
      <c r="K617" s="196"/>
      <c r="L617" s="202"/>
      <c r="M617" s="203"/>
      <c r="N617" s="204"/>
      <c r="O617" s="204"/>
      <c r="P617" s="204"/>
      <c r="Q617" s="204"/>
      <c r="R617" s="204"/>
      <c r="S617" s="204"/>
      <c r="T617" s="205"/>
      <c r="AT617" s="206" t="s">
        <v>163</v>
      </c>
      <c r="AU617" s="206" t="s">
        <v>81</v>
      </c>
      <c r="AV617" s="13" t="s">
        <v>81</v>
      </c>
      <c r="AW617" s="13" t="s">
        <v>33</v>
      </c>
      <c r="AX617" s="13" t="s">
        <v>71</v>
      </c>
      <c r="AY617" s="206" t="s">
        <v>153</v>
      </c>
    </row>
    <row r="618" spans="1:65" s="13" customFormat="1" ht="10.199999999999999">
      <c r="B618" s="195"/>
      <c r="C618" s="196"/>
      <c r="D618" s="197" t="s">
        <v>163</v>
      </c>
      <c r="E618" s="198" t="s">
        <v>19</v>
      </c>
      <c r="F618" s="199" t="s">
        <v>956</v>
      </c>
      <c r="G618" s="196"/>
      <c r="H618" s="200">
        <v>8.7420000000000009</v>
      </c>
      <c r="I618" s="201"/>
      <c r="J618" s="196"/>
      <c r="K618" s="196"/>
      <c r="L618" s="202"/>
      <c r="M618" s="203"/>
      <c r="N618" s="204"/>
      <c r="O618" s="204"/>
      <c r="P618" s="204"/>
      <c r="Q618" s="204"/>
      <c r="R618" s="204"/>
      <c r="S618" s="204"/>
      <c r="T618" s="205"/>
      <c r="AT618" s="206" t="s">
        <v>163</v>
      </c>
      <c r="AU618" s="206" t="s">
        <v>81</v>
      </c>
      <c r="AV618" s="13" t="s">
        <v>81</v>
      </c>
      <c r="AW618" s="13" t="s">
        <v>33</v>
      </c>
      <c r="AX618" s="13" t="s">
        <v>71</v>
      </c>
      <c r="AY618" s="206" t="s">
        <v>153</v>
      </c>
    </row>
    <row r="619" spans="1:65" s="14" customFormat="1" ht="10.199999999999999">
      <c r="B619" s="207"/>
      <c r="C619" s="208"/>
      <c r="D619" s="197" t="s">
        <v>163</v>
      </c>
      <c r="E619" s="209" t="s">
        <v>19</v>
      </c>
      <c r="F619" s="210" t="s">
        <v>168</v>
      </c>
      <c r="G619" s="208"/>
      <c r="H619" s="211">
        <v>23.818000000000001</v>
      </c>
      <c r="I619" s="212"/>
      <c r="J619" s="208"/>
      <c r="K619" s="208"/>
      <c r="L619" s="213"/>
      <c r="M619" s="214"/>
      <c r="N619" s="215"/>
      <c r="O619" s="215"/>
      <c r="P619" s="215"/>
      <c r="Q619" s="215"/>
      <c r="R619" s="215"/>
      <c r="S619" s="215"/>
      <c r="T619" s="216"/>
      <c r="AT619" s="217" t="s">
        <v>163</v>
      </c>
      <c r="AU619" s="217" t="s">
        <v>81</v>
      </c>
      <c r="AV619" s="14" t="s">
        <v>159</v>
      </c>
      <c r="AW619" s="14" t="s">
        <v>33</v>
      </c>
      <c r="AX619" s="14" t="s">
        <v>79</v>
      </c>
      <c r="AY619" s="217" t="s">
        <v>153</v>
      </c>
    </row>
    <row r="620" spans="1:65" s="2" customFormat="1" ht="16.5" customHeight="1">
      <c r="A620" s="36"/>
      <c r="B620" s="37"/>
      <c r="C620" s="229" t="s">
        <v>966</v>
      </c>
      <c r="D620" s="229" t="s">
        <v>256</v>
      </c>
      <c r="E620" s="230" t="s">
        <v>967</v>
      </c>
      <c r="F620" s="231" t="s">
        <v>968</v>
      </c>
      <c r="G620" s="232" t="s">
        <v>196</v>
      </c>
      <c r="H620" s="233">
        <v>1.2E-2</v>
      </c>
      <c r="I620" s="234"/>
      <c r="J620" s="235">
        <f>ROUND(I620*H620,2)</f>
        <v>0</v>
      </c>
      <c r="K620" s="236"/>
      <c r="L620" s="237"/>
      <c r="M620" s="238" t="s">
        <v>19</v>
      </c>
      <c r="N620" s="239" t="s">
        <v>42</v>
      </c>
      <c r="O620" s="66"/>
      <c r="P620" s="186">
        <f>O620*H620</f>
        <v>0</v>
      </c>
      <c r="Q620" s="186">
        <v>1</v>
      </c>
      <c r="R620" s="186">
        <f>Q620*H620</f>
        <v>1.2E-2</v>
      </c>
      <c r="S620" s="186">
        <v>0</v>
      </c>
      <c r="T620" s="187">
        <f>S620*H620</f>
        <v>0</v>
      </c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R620" s="188" t="s">
        <v>365</v>
      </c>
      <c r="AT620" s="188" t="s">
        <v>256</v>
      </c>
      <c r="AU620" s="188" t="s">
        <v>81</v>
      </c>
      <c r="AY620" s="19" t="s">
        <v>153</v>
      </c>
      <c r="BE620" s="189">
        <f>IF(N620="základní",J620,0)</f>
        <v>0</v>
      </c>
      <c r="BF620" s="189">
        <f>IF(N620="snížená",J620,0)</f>
        <v>0</v>
      </c>
      <c r="BG620" s="189">
        <f>IF(N620="zákl. přenesená",J620,0)</f>
        <v>0</v>
      </c>
      <c r="BH620" s="189">
        <f>IF(N620="sníž. přenesená",J620,0)</f>
        <v>0</v>
      </c>
      <c r="BI620" s="189">
        <f>IF(N620="nulová",J620,0)</f>
        <v>0</v>
      </c>
      <c r="BJ620" s="19" t="s">
        <v>79</v>
      </c>
      <c r="BK620" s="189">
        <f>ROUND(I620*H620,2)</f>
        <v>0</v>
      </c>
      <c r="BL620" s="19" t="s">
        <v>255</v>
      </c>
      <c r="BM620" s="188" t="s">
        <v>969</v>
      </c>
    </row>
    <row r="621" spans="1:65" s="2" customFormat="1" ht="19.2">
      <c r="A621" s="36"/>
      <c r="B621" s="37"/>
      <c r="C621" s="38"/>
      <c r="D621" s="197" t="s">
        <v>651</v>
      </c>
      <c r="E621" s="38"/>
      <c r="F621" s="240" t="s">
        <v>970</v>
      </c>
      <c r="G621" s="38"/>
      <c r="H621" s="38"/>
      <c r="I621" s="192"/>
      <c r="J621" s="38"/>
      <c r="K621" s="38"/>
      <c r="L621" s="41"/>
      <c r="M621" s="193"/>
      <c r="N621" s="194"/>
      <c r="O621" s="66"/>
      <c r="P621" s="66"/>
      <c r="Q621" s="66"/>
      <c r="R621" s="66"/>
      <c r="S621" s="66"/>
      <c r="T621" s="67"/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T621" s="19" t="s">
        <v>651</v>
      </c>
      <c r="AU621" s="19" t="s">
        <v>81</v>
      </c>
    </row>
    <row r="622" spans="1:65" s="13" customFormat="1" ht="10.199999999999999">
      <c r="B622" s="195"/>
      <c r="C622" s="196"/>
      <c r="D622" s="197" t="s">
        <v>163</v>
      </c>
      <c r="E622" s="198" t="s">
        <v>19</v>
      </c>
      <c r="F622" s="199" t="s">
        <v>971</v>
      </c>
      <c r="G622" s="196"/>
      <c r="H622" s="200">
        <v>1.2E-2</v>
      </c>
      <c r="I622" s="201"/>
      <c r="J622" s="196"/>
      <c r="K622" s="196"/>
      <c r="L622" s="202"/>
      <c r="M622" s="203"/>
      <c r="N622" s="204"/>
      <c r="O622" s="204"/>
      <c r="P622" s="204"/>
      <c r="Q622" s="204"/>
      <c r="R622" s="204"/>
      <c r="S622" s="204"/>
      <c r="T622" s="205"/>
      <c r="AT622" s="206" t="s">
        <v>163</v>
      </c>
      <c r="AU622" s="206" t="s">
        <v>81</v>
      </c>
      <c r="AV622" s="13" t="s">
        <v>81</v>
      </c>
      <c r="AW622" s="13" t="s">
        <v>33</v>
      </c>
      <c r="AX622" s="13" t="s">
        <v>79</v>
      </c>
      <c r="AY622" s="206" t="s">
        <v>153</v>
      </c>
    </row>
    <row r="623" spans="1:65" s="2" customFormat="1" ht="16.5" customHeight="1">
      <c r="A623" s="36"/>
      <c r="B623" s="37"/>
      <c r="C623" s="176" t="s">
        <v>972</v>
      </c>
      <c r="D623" s="176" t="s">
        <v>155</v>
      </c>
      <c r="E623" s="177" t="s">
        <v>973</v>
      </c>
      <c r="F623" s="178" t="s">
        <v>974</v>
      </c>
      <c r="G623" s="179" t="s">
        <v>204</v>
      </c>
      <c r="H623" s="180">
        <v>11.458</v>
      </c>
      <c r="I623" s="181"/>
      <c r="J623" s="182">
        <f>ROUND(I623*H623,2)</f>
        <v>0</v>
      </c>
      <c r="K623" s="183"/>
      <c r="L623" s="41"/>
      <c r="M623" s="184" t="s">
        <v>19</v>
      </c>
      <c r="N623" s="185" t="s">
        <v>42</v>
      </c>
      <c r="O623" s="66"/>
      <c r="P623" s="186">
        <f>O623*H623</f>
        <v>0</v>
      </c>
      <c r="Q623" s="186">
        <v>4.0000000000000002E-4</v>
      </c>
      <c r="R623" s="186">
        <f>Q623*H623</f>
        <v>4.5831999999999999E-3</v>
      </c>
      <c r="S623" s="186">
        <v>0</v>
      </c>
      <c r="T623" s="187">
        <f>S623*H623</f>
        <v>0</v>
      </c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R623" s="188" t="s">
        <v>255</v>
      </c>
      <c r="AT623" s="188" t="s">
        <v>155</v>
      </c>
      <c r="AU623" s="188" t="s">
        <v>81</v>
      </c>
      <c r="AY623" s="19" t="s">
        <v>153</v>
      </c>
      <c r="BE623" s="189">
        <f>IF(N623="základní",J623,0)</f>
        <v>0</v>
      </c>
      <c r="BF623" s="189">
        <f>IF(N623="snížená",J623,0)</f>
        <v>0</v>
      </c>
      <c r="BG623" s="189">
        <f>IF(N623="zákl. přenesená",J623,0)</f>
        <v>0</v>
      </c>
      <c r="BH623" s="189">
        <f>IF(N623="sníž. přenesená",J623,0)</f>
        <v>0</v>
      </c>
      <c r="BI623" s="189">
        <f>IF(N623="nulová",J623,0)</f>
        <v>0</v>
      </c>
      <c r="BJ623" s="19" t="s">
        <v>79</v>
      </c>
      <c r="BK623" s="189">
        <f>ROUND(I623*H623,2)</f>
        <v>0</v>
      </c>
      <c r="BL623" s="19" t="s">
        <v>255</v>
      </c>
      <c r="BM623" s="188" t="s">
        <v>975</v>
      </c>
    </row>
    <row r="624" spans="1:65" s="2" customFormat="1" ht="16.5" customHeight="1">
      <c r="A624" s="36"/>
      <c r="B624" s="37"/>
      <c r="C624" s="176" t="s">
        <v>976</v>
      </c>
      <c r="D624" s="176" t="s">
        <v>155</v>
      </c>
      <c r="E624" s="177" t="s">
        <v>977</v>
      </c>
      <c r="F624" s="178" t="s">
        <v>978</v>
      </c>
      <c r="G624" s="179" t="s">
        <v>204</v>
      </c>
      <c r="H624" s="180">
        <v>23.818000000000001</v>
      </c>
      <c r="I624" s="181"/>
      <c r="J624" s="182">
        <f>ROUND(I624*H624,2)</f>
        <v>0</v>
      </c>
      <c r="K624" s="183"/>
      <c r="L624" s="41"/>
      <c r="M624" s="184" t="s">
        <v>19</v>
      </c>
      <c r="N624" s="185" t="s">
        <v>42</v>
      </c>
      <c r="O624" s="66"/>
      <c r="P624" s="186">
        <f>O624*H624</f>
        <v>0</v>
      </c>
      <c r="Q624" s="186">
        <v>4.0000000000000002E-4</v>
      </c>
      <c r="R624" s="186">
        <f>Q624*H624</f>
        <v>9.5272000000000013E-3</v>
      </c>
      <c r="S624" s="186">
        <v>0</v>
      </c>
      <c r="T624" s="187">
        <f>S624*H624</f>
        <v>0</v>
      </c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R624" s="188" t="s">
        <v>255</v>
      </c>
      <c r="AT624" s="188" t="s">
        <v>155</v>
      </c>
      <c r="AU624" s="188" t="s">
        <v>81</v>
      </c>
      <c r="AY624" s="19" t="s">
        <v>153</v>
      </c>
      <c r="BE624" s="189">
        <f>IF(N624="základní",J624,0)</f>
        <v>0</v>
      </c>
      <c r="BF624" s="189">
        <f>IF(N624="snížená",J624,0)</f>
        <v>0</v>
      </c>
      <c r="BG624" s="189">
        <f>IF(N624="zákl. přenesená",J624,0)</f>
        <v>0</v>
      </c>
      <c r="BH624" s="189">
        <f>IF(N624="sníž. přenesená",J624,0)</f>
        <v>0</v>
      </c>
      <c r="BI624" s="189">
        <f>IF(N624="nulová",J624,0)</f>
        <v>0</v>
      </c>
      <c r="BJ624" s="19" t="s">
        <v>79</v>
      </c>
      <c r="BK624" s="189">
        <f>ROUND(I624*H624,2)</f>
        <v>0</v>
      </c>
      <c r="BL624" s="19" t="s">
        <v>255</v>
      </c>
      <c r="BM624" s="188" t="s">
        <v>979</v>
      </c>
    </row>
    <row r="625" spans="1:65" s="2" customFormat="1" ht="24.15" customHeight="1">
      <c r="A625" s="36"/>
      <c r="B625" s="37"/>
      <c r="C625" s="229" t="s">
        <v>980</v>
      </c>
      <c r="D625" s="229" t="s">
        <v>256</v>
      </c>
      <c r="E625" s="230" t="s">
        <v>981</v>
      </c>
      <c r="F625" s="231" t="s">
        <v>982</v>
      </c>
      <c r="G625" s="232" t="s">
        <v>204</v>
      </c>
      <c r="H625" s="233">
        <v>42.6</v>
      </c>
      <c r="I625" s="234"/>
      <c r="J625" s="235">
        <f>ROUND(I625*H625,2)</f>
        <v>0</v>
      </c>
      <c r="K625" s="236"/>
      <c r="L625" s="237"/>
      <c r="M625" s="238" t="s">
        <v>19</v>
      </c>
      <c r="N625" s="239" t="s">
        <v>42</v>
      </c>
      <c r="O625" s="66"/>
      <c r="P625" s="186">
        <f>O625*H625</f>
        <v>0</v>
      </c>
      <c r="Q625" s="186">
        <v>5.4000000000000003E-3</v>
      </c>
      <c r="R625" s="186">
        <f>Q625*H625</f>
        <v>0.23004000000000002</v>
      </c>
      <c r="S625" s="186">
        <v>0</v>
      </c>
      <c r="T625" s="187">
        <f>S625*H625</f>
        <v>0</v>
      </c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R625" s="188" t="s">
        <v>365</v>
      </c>
      <c r="AT625" s="188" t="s">
        <v>256</v>
      </c>
      <c r="AU625" s="188" t="s">
        <v>81</v>
      </c>
      <c r="AY625" s="19" t="s">
        <v>153</v>
      </c>
      <c r="BE625" s="189">
        <f>IF(N625="základní",J625,0)</f>
        <v>0</v>
      </c>
      <c r="BF625" s="189">
        <f>IF(N625="snížená",J625,0)</f>
        <v>0</v>
      </c>
      <c r="BG625" s="189">
        <f>IF(N625="zákl. přenesená",J625,0)</f>
        <v>0</v>
      </c>
      <c r="BH625" s="189">
        <f>IF(N625="sníž. přenesená",J625,0)</f>
        <v>0</v>
      </c>
      <c r="BI625" s="189">
        <f>IF(N625="nulová",J625,0)</f>
        <v>0</v>
      </c>
      <c r="BJ625" s="19" t="s">
        <v>79</v>
      </c>
      <c r="BK625" s="189">
        <f>ROUND(I625*H625,2)</f>
        <v>0</v>
      </c>
      <c r="BL625" s="19" t="s">
        <v>255</v>
      </c>
      <c r="BM625" s="188" t="s">
        <v>983</v>
      </c>
    </row>
    <row r="626" spans="1:65" s="13" customFormat="1" ht="10.199999999999999">
      <c r="B626" s="195"/>
      <c r="C626" s="196"/>
      <c r="D626" s="197" t="s">
        <v>163</v>
      </c>
      <c r="E626" s="198" t="s">
        <v>19</v>
      </c>
      <c r="F626" s="199" t="s">
        <v>984</v>
      </c>
      <c r="G626" s="196"/>
      <c r="H626" s="200">
        <v>42.6</v>
      </c>
      <c r="I626" s="201"/>
      <c r="J626" s="196"/>
      <c r="K626" s="196"/>
      <c r="L626" s="202"/>
      <c r="M626" s="203"/>
      <c r="N626" s="204"/>
      <c r="O626" s="204"/>
      <c r="P626" s="204"/>
      <c r="Q626" s="204"/>
      <c r="R626" s="204"/>
      <c r="S626" s="204"/>
      <c r="T626" s="205"/>
      <c r="AT626" s="206" t="s">
        <v>163</v>
      </c>
      <c r="AU626" s="206" t="s">
        <v>81</v>
      </c>
      <c r="AV626" s="13" t="s">
        <v>81</v>
      </c>
      <c r="AW626" s="13" t="s">
        <v>33</v>
      </c>
      <c r="AX626" s="13" t="s">
        <v>79</v>
      </c>
      <c r="AY626" s="206" t="s">
        <v>153</v>
      </c>
    </row>
    <row r="627" spans="1:65" s="2" customFormat="1" ht="16.5" customHeight="1">
      <c r="A627" s="36"/>
      <c r="B627" s="37"/>
      <c r="C627" s="229" t="s">
        <v>985</v>
      </c>
      <c r="D627" s="229" t="s">
        <v>256</v>
      </c>
      <c r="E627" s="230" t="s">
        <v>986</v>
      </c>
      <c r="F627" s="231" t="s">
        <v>987</v>
      </c>
      <c r="G627" s="232" t="s">
        <v>682</v>
      </c>
      <c r="H627" s="233">
        <v>1</v>
      </c>
      <c r="I627" s="234"/>
      <c r="J627" s="235">
        <f>ROUND(I627*H627,2)</f>
        <v>0</v>
      </c>
      <c r="K627" s="236"/>
      <c r="L627" s="237"/>
      <c r="M627" s="238" t="s">
        <v>19</v>
      </c>
      <c r="N627" s="239" t="s">
        <v>42</v>
      </c>
      <c r="O627" s="66"/>
      <c r="P627" s="186">
        <f>O627*H627</f>
        <v>0</v>
      </c>
      <c r="Q627" s="186">
        <v>0</v>
      </c>
      <c r="R627" s="186">
        <f>Q627*H627</f>
        <v>0</v>
      </c>
      <c r="S627" s="186">
        <v>0</v>
      </c>
      <c r="T627" s="187">
        <f>S627*H627</f>
        <v>0</v>
      </c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R627" s="188" t="s">
        <v>365</v>
      </c>
      <c r="AT627" s="188" t="s">
        <v>256</v>
      </c>
      <c r="AU627" s="188" t="s">
        <v>81</v>
      </c>
      <c r="AY627" s="19" t="s">
        <v>153</v>
      </c>
      <c r="BE627" s="189">
        <f>IF(N627="základní",J627,0)</f>
        <v>0</v>
      </c>
      <c r="BF627" s="189">
        <f>IF(N627="snížená",J627,0)</f>
        <v>0</v>
      </c>
      <c r="BG627" s="189">
        <f>IF(N627="zákl. přenesená",J627,0)</f>
        <v>0</v>
      </c>
      <c r="BH627" s="189">
        <f>IF(N627="sníž. přenesená",J627,0)</f>
        <v>0</v>
      </c>
      <c r="BI627" s="189">
        <f>IF(N627="nulová",J627,0)</f>
        <v>0</v>
      </c>
      <c r="BJ627" s="19" t="s">
        <v>79</v>
      </c>
      <c r="BK627" s="189">
        <f>ROUND(I627*H627,2)</f>
        <v>0</v>
      </c>
      <c r="BL627" s="19" t="s">
        <v>255</v>
      </c>
      <c r="BM627" s="188" t="s">
        <v>988</v>
      </c>
    </row>
    <row r="628" spans="1:65" s="2" customFormat="1" ht="24.15" customHeight="1">
      <c r="A628" s="36"/>
      <c r="B628" s="37"/>
      <c r="C628" s="176" t="s">
        <v>989</v>
      </c>
      <c r="D628" s="176" t="s">
        <v>155</v>
      </c>
      <c r="E628" s="177" t="s">
        <v>990</v>
      </c>
      <c r="F628" s="178" t="s">
        <v>991</v>
      </c>
      <c r="G628" s="179" t="s">
        <v>196</v>
      </c>
      <c r="H628" s="180">
        <v>0.41</v>
      </c>
      <c r="I628" s="181"/>
      <c r="J628" s="182">
        <f>ROUND(I628*H628,2)</f>
        <v>0</v>
      </c>
      <c r="K628" s="183"/>
      <c r="L628" s="41"/>
      <c r="M628" s="184" t="s">
        <v>19</v>
      </c>
      <c r="N628" s="185" t="s">
        <v>42</v>
      </c>
      <c r="O628" s="66"/>
      <c r="P628" s="186">
        <f>O628*H628</f>
        <v>0</v>
      </c>
      <c r="Q628" s="186">
        <v>0</v>
      </c>
      <c r="R628" s="186">
        <f>Q628*H628</f>
        <v>0</v>
      </c>
      <c r="S628" s="186">
        <v>0</v>
      </c>
      <c r="T628" s="187">
        <f>S628*H628</f>
        <v>0</v>
      </c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R628" s="188" t="s">
        <v>255</v>
      </c>
      <c r="AT628" s="188" t="s">
        <v>155</v>
      </c>
      <c r="AU628" s="188" t="s">
        <v>81</v>
      </c>
      <c r="AY628" s="19" t="s">
        <v>153</v>
      </c>
      <c r="BE628" s="189">
        <f>IF(N628="základní",J628,0)</f>
        <v>0</v>
      </c>
      <c r="BF628" s="189">
        <f>IF(N628="snížená",J628,0)</f>
        <v>0</v>
      </c>
      <c r="BG628" s="189">
        <f>IF(N628="zákl. přenesená",J628,0)</f>
        <v>0</v>
      </c>
      <c r="BH628" s="189">
        <f>IF(N628="sníž. přenesená",J628,0)</f>
        <v>0</v>
      </c>
      <c r="BI628" s="189">
        <f>IF(N628="nulová",J628,0)</f>
        <v>0</v>
      </c>
      <c r="BJ628" s="19" t="s">
        <v>79</v>
      </c>
      <c r="BK628" s="189">
        <f>ROUND(I628*H628,2)</f>
        <v>0</v>
      </c>
      <c r="BL628" s="19" t="s">
        <v>255</v>
      </c>
      <c r="BM628" s="188" t="s">
        <v>992</v>
      </c>
    </row>
    <row r="629" spans="1:65" s="12" customFormat="1" ht="22.8" customHeight="1">
      <c r="B629" s="160"/>
      <c r="C629" s="161"/>
      <c r="D629" s="162" t="s">
        <v>70</v>
      </c>
      <c r="E629" s="174" t="s">
        <v>993</v>
      </c>
      <c r="F629" s="174" t="s">
        <v>994</v>
      </c>
      <c r="G629" s="161"/>
      <c r="H629" s="161"/>
      <c r="I629" s="164"/>
      <c r="J629" s="175">
        <f>BK629</f>
        <v>0</v>
      </c>
      <c r="K629" s="161"/>
      <c r="L629" s="166"/>
      <c r="M629" s="167"/>
      <c r="N629" s="168"/>
      <c r="O629" s="168"/>
      <c r="P629" s="169">
        <f>SUM(P630:P640)</f>
        <v>0</v>
      </c>
      <c r="Q629" s="168"/>
      <c r="R629" s="169">
        <f>SUM(R630:R640)</f>
        <v>0.39958200000000005</v>
      </c>
      <c r="S629" s="168"/>
      <c r="T629" s="170">
        <f>SUM(T630:T640)</f>
        <v>0</v>
      </c>
      <c r="AR629" s="171" t="s">
        <v>81</v>
      </c>
      <c r="AT629" s="172" t="s">
        <v>70</v>
      </c>
      <c r="AU629" s="172" t="s">
        <v>79</v>
      </c>
      <c r="AY629" s="171" t="s">
        <v>153</v>
      </c>
      <c r="BK629" s="173">
        <f>SUM(BK630:BK640)</f>
        <v>0</v>
      </c>
    </row>
    <row r="630" spans="1:65" s="2" customFormat="1" ht="24.15" customHeight="1">
      <c r="A630" s="36"/>
      <c r="B630" s="37"/>
      <c r="C630" s="176" t="s">
        <v>995</v>
      </c>
      <c r="D630" s="176" t="s">
        <v>155</v>
      </c>
      <c r="E630" s="177" t="s">
        <v>996</v>
      </c>
      <c r="F630" s="178" t="s">
        <v>997</v>
      </c>
      <c r="G630" s="179" t="s">
        <v>204</v>
      </c>
      <c r="H630" s="180">
        <v>62.24</v>
      </c>
      <c r="I630" s="181"/>
      <c r="J630" s="182">
        <f>ROUND(I630*H630,2)</f>
        <v>0</v>
      </c>
      <c r="K630" s="183"/>
      <c r="L630" s="41"/>
      <c r="M630" s="184" t="s">
        <v>19</v>
      </c>
      <c r="N630" s="185" t="s">
        <v>42</v>
      </c>
      <c r="O630" s="66"/>
      <c r="P630" s="186">
        <f>O630*H630</f>
        <v>0</v>
      </c>
      <c r="Q630" s="186">
        <v>2.9999999999999997E-4</v>
      </c>
      <c r="R630" s="186">
        <f>Q630*H630</f>
        <v>1.8671999999999998E-2</v>
      </c>
      <c r="S630" s="186">
        <v>0</v>
      </c>
      <c r="T630" s="187">
        <f>S630*H630</f>
        <v>0</v>
      </c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R630" s="188" t="s">
        <v>255</v>
      </c>
      <c r="AT630" s="188" t="s">
        <v>155</v>
      </c>
      <c r="AU630" s="188" t="s">
        <v>81</v>
      </c>
      <c r="AY630" s="19" t="s">
        <v>153</v>
      </c>
      <c r="BE630" s="189">
        <f>IF(N630="základní",J630,0)</f>
        <v>0</v>
      </c>
      <c r="BF630" s="189">
        <f>IF(N630="snížená",J630,0)</f>
        <v>0</v>
      </c>
      <c r="BG630" s="189">
        <f>IF(N630="zákl. přenesená",J630,0)</f>
        <v>0</v>
      </c>
      <c r="BH630" s="189">
        <f>IF(N630="sníž. přenesená",J630,0)</f>
        <v>0</v>
      </c>
      <c r="BI630" s="189">
        <f>IF(N630="nulová",J630,0)</f>
        <v>0</v>
      </c>
      <c r="BJ630" s="19" t="s">
        <v>79</v>
      </c>
      <c r="BK630" s="189">
        <f>ROUND(I630*H630,2)</f>
        <v>0</v>
      </c>
      <c r="BL630" s="19" t="s">
        <v>255</v>
      </c>
      <c r="BM630" s="188" t="s">
        <v>998</v>
      </c>
    </row>
    <row r="631" spans="1:65" s="13" customFormat="1" ht="10.199999999999999">
      <c r="B631" s="195"/>
      <c r="C631" s="196"/>
      <c r="D631" s="197" t="s">
        <v>163</v>
      </c>
      <c r="E631" s="198" t="s">
        <v>19</v>
      </c>
      <c r="F631" s="199" t="s">
        <v>999</v>
      </c>
      <c r="G631" s="196"/>
      <c r="H631" s="200">
        <v>13.89</v>
      </c>
      <c r="I631" s="201"/>
      <c r="J631" s="196"/>
      <c r="K631" s="196"/>
      <c r="L631" s="202"/>
      <c r="M631" s="203"/>
      <c r="N631" s="204"/>
      <c r="O631" s="204"/>
      <c r="P631" s="204"/>
      <c r="Q631" s="204"/>
      <c r="R631" s="204"/>
      <c r="S631" s="204"/>
      <c r="T631" s="205"/>
      <c r="AT631" s="206" t="s">
        <v>163</v>
      </c>
      <c r="AU631" s="206" t="s">
        <v>81</v>
      </c>
      <c r="AV631" s="13" t="s">
        <v>81</v>
      </c>
      <c r="AW631" s="13" t="s">
        <v>33</v>
      </c>
      <c r="AX631" s="13" t="s">
        <v>71</v>
      </c>
      <c r="AY631" s="206" t="s">
        <v>153</v>
      </c>
    </row>
    <row r="632" spans="1:65" s="13" customFormat="1" ht="10.199999999999999">
      <c r="B632" s="195"/>
      <c r="C632" s="196"/>
      <c r="D632" s="197" t="s">
        <v>163</v>
      </c>
      <c r="E632" s="198" t="s">
        <v>19</v>
      </c>
      <c r="F632" s="199" t="s">
        <v>1000</v>
      </c>
      <c r="G632" s="196"/>
      <c r="H632" s="200">
        <v>17.23</v>
      </c>
      <c r="I632" s="201"/>
      <c r="J632" s="196"/>
      <c r="K632" s="196"/>
      <c r="L632" s="202"/>
      <c r="M632" s="203"/>
      <c r="N632" s="204"/>
      <c r="O632" s="204"/>
      <c r="P632" s="204"/>
      <c r="Q632" s="204"/>
      <c r="R632" s="204"/>
      <c r="S632" s="204"/>
      <c r="T632" s="205"/>
      <c r="AT632" s="206" t="s">
        <v>163</v>
      </c>
      <c r="AU632" s="206" t="s">
        <v>81</v>
      </c>
      <c r="AV632" s="13" t="s">
        <v>81</v>
      </c>
      <c r="AW632" s="13" t="s">
        <v>33</v>
      </c>
      <c r="AX632" s="13" t="s">
        <v>71</v>
      </c>
      <c r="AY632" s="206" t="s">
        <v>153</v>
      </c>
    </row>
    <row r="633" spans="1:65" s="15" customFormat="1" ht="10.199999999999999">
      <c r="B633" s="218"/>
      <c r="C633" s="219"/>
      <c r="D633" s="197" t="s">
        <v>163</v>
      </c>
      <c r="E633" s="220" t="s">
        <v>19</v>
      </c>
      <c r="F633" s="221" t="s">
        <v>221</v>
      </c>
      <c r="G633" s="219"/>
      <c r="H633" s="222">
        <v>31.12</v>
      </c>
      <c r="I633" s="223"/>
      <c r="J633" s="219"/>
      <c r="K633" s="219"/>
      <c r="L633" s="224"/>
      <c r="M633" s="225"/>
      <c r="N633" s="226"/>
      <c r="O633" s="226"/>
      <c r="P633" s="226"/>
      <c r="Q633" s="226"/>
      <c r="R633" s="226"/>
      <c r="S633" s="226"/>
      <c r="T633" s="227"/>
      <c r="AT633" s="228" t="s">
        <v>163</v>
      </c>
      <c r="AU633" s="228" t="s">
        <v>81</v>
      </c>
      <c r="AV633" s="15" t="s">
        <v>173</v>
      </c>
      <c r="AW633" s="15" t="s">
        <v>33</v>
      </c>
      <c r="AX633" s="15" t="s">
        <v>71</v>
      </c>
      <c r="AY633" s="228" t="s">
        <v>153</v>
      </c>
    </row>
    <row r="634" spans="1:65" s="13" customFormat="1" ht="10.199999999999999">
      <c r="B634" s="195"/>
      <c r="C634" s="196"/>
      <c r="D634" s="197" t="s">
        <v>163</v>
      </c>
      <c r="E634" s="198" t="s">
        <v>19</v>
      </c>
      <c r="F634" s="199" t="s">
        <v>1001</v>
      </c>
      <c r="G634" s="196"/>
      <c r="H634" s="200">
        <v>31.12</v>
      </c>
      <c r="I634" s="201"/>
      <c r="J634" s="196"/>
      <c r="K634" s="196"/>
      <c r="L634" s="202"/>
      <c r="M634" s="203"/>
      <c r="N634" s="204"/>
      <c r="O634" s="204"/>
      <c r="P634" s="204"/>
      <c r="Q634" s="204"/>
      <c r="R634" s="204"/>
      <c r="S634" s="204"/>
      <c r="T634" s="205"/>
      <c r="AT634" s="206" t="s">
        <v>163</v>
      </c>
      <c r="AU634" s="206" t="s">
        <v>81</v>
      </c>
      <c r="AV634" s="13" t="s">
        <v>81</v>
      </c>
      <c r="AW634" s="13" t="s">
        <v>33</v>
      </c>
      <c r="AX634" s="13" t="s">
        <v>71</v>
      </c>
      <c r="AY634" s="206" t="s">
        <v>153</v>
      </c>
    </row>
    <row r="635" spans="1:65" s="15" customFormat="1" ht="10.199999999999999">
      <c r="B635" s="218"/>
      <c r="C635" s="219"/>
      <c r="D635" s="197" t="s">
        <v>163</v>
      </c>
      <c r="E635" s="220" t="s">
        <v>19</v>
      </c>
      <c r="F635" s="221" t="s">
        <v>221</v>
      </c>
      <c r="G635" s="219"/>
      <c r="H635" s="222">
        <v>31.12</v>
      </c>
      <c r="I635" s="223"/>
      <c r="J635" s="219"/>
      <c r="K635" s="219"/>
      <c r="L635" s="224"/>
      <c r="M635" s="225"/>
      <c r="N635" s="226"/>
      <c r="O635" s="226"/>
      <c r="P635" s="226"/>
      <c r="Q635" s="226"/>
      <c r="R635" s="226"/>
      <c r="S635" s="226"/>
      <c r="T635" s="227"/>
      <c r="AT635" s="228" t="s">
        <v>163</v>
      </c>
      <c r="AU635" s="228" t="s">
        <v>81</v>
      </c>
      <c r="AV635" s="15" t="s">
        <v>173</v>
      </c>
      <c r="AW635" s="15" t="s">
        <v>33</v>
      </c>
      <c r="AX635" s="15" t="s">
        <v>71</v>
      </c>
      <c r="AY635" s="228" t="s">
        <v>153</v>
      </c>
    </row>
    <row r="636" spans="1:65" s="14" customFormat="1" ht="10.199999999999999">
      <c r="B636" s="207"/>
      <c r="C636" s="208"/>
      <c r="D636" s="197" t="s">
        <v>163</v>
      </c>
      <c r="E636" s="209" t="s">
        <v>19</v>
      </c>
      <c r="F636" s="210" t="s">
        <v>168</v>
      </c>
      <c r="G636" s="208"/>
      <c r="H636" s="211">
        <v>62.24</v>
      </c>
      <c r="I636" s="212"/>
      <c r="J636" s="208"/>
      <c r="K636" s="208"/>
      <c r="L636" s="213"/>
      <c r="M636" s="214"/>
      <c r="N636" s="215"/>
      <c r="O636" s="215"/>
      <c r="P636" s="215"/>
      <c r="Q636" s="215"/>
      <c r="R636" s="215"/>
      <c r="S636" s="215"/>
      <c r="T636" s="216"/>
      <c r="AT636" s="217" t="s">
        <v>163</v>
      </c>
      <c r="AU636" s="217" t="s">
        <v>81</v>
      </c>
      <c r="AV636" s="14" t="s">
        <v>159</v>
      </c>
      <c r="AW636" s="14" t="s">
        <v>33</v>
      </c>
      <c r="AX636" s="14" t="s">
        <v>79</v>
      </c>
      <c r="AY636" s="217" t="s">
        <v>153</v>
      </c>
    </row>
    <row r="637" spans="1:65" s="2" customFormat="1" ht="16.5" customHeight="1">
      <c r="A637" s="36"/>
      <c r="B637" s="37"/>
      <c r="C637" s="229" t="s">
        <v>1002</v>
      </c>
      <c r="D637" s="229" t="s">
        <v>256</v>
      </c>
      <c r="E637" s="230" t="s">
        <v>1003</v>
      </c>
      <c r="F637" s="231" t="s">
        <v>1004</v>
      </c>
      <c r="G637" s="232" t="s">
        <v>204</v>
      </c>
      <c r="H637" s="233">
        <v>63.484999999999999</v>
      </c>
      <c r="I637" s="234"/>
      <c r="J637" s="235">
        <f>ROUND(I637*H637,2)</f>
        <v>0</v>
      </c>
      <c r="K637" s="236"/>
      <c r="L637" s="237"/>
      <c r="M637" s="238" t="s">
        <v>19</v>
      </c>
      <c r="N637" s="239" t="s">
        <v>42</v>
      </c>
      <c r="O637" s="66"/>
      <c r="P637" s="186">
        <f>O637*H637</f>
        <v>0</v>
      </c>
      <c r="Q637" s="186">
        <v>6.0000000000000001E-3</v>
      </c>
      <c r="R637" s="186">
        <f>Q637*H637</f>
        <v>0.38091000000000003</v>
      </c>
      <c r="S637" s="186">
        <v>0</v>
      </c>
      <c r="T637" s="187">
        <f>S637*H637</f>
        <v>0</v>
      </c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R637" s="188" t="s">
        <v>365</v>
      </c>
      <c r="AT637" s="188" t="s">
        <v>256</v>
      </c>
      <c r="AU637" s="188" t="s">
        <v>81</v>
      </c>
      <c r="AY637" s="19" t="s">
        <v>153</v>
      </c>
      <c r="BE637" s="189">
        <f>IF(N637="základní",J637,0)</f>
        <v>0</v>
      </c>
      <c r="BF637" s="189">
        <f>IF(N637="snížená",J637,0)</f>
        <v>0</v>
      </c>
      <c r="BG637" s="189">
        <f>IF(N637="zákl. přenesená",J637,0)</f>
        <v>0</v>
      </c>
      <c r="BH637" s="189">
        <f>IF(N637="sníž. přenesená",J637,0)</f>
        <v>0</v>
      </c>
      <c r="BI637" s="189">
        <f>IF(N637="nulová",J637,0)</f>
        <v>0</v>
      </c>
      <c r="BJ637" s="19" t="s">
        <v>79</v>
      </c>
      <c r="BK637" s="189">
        <f>ROUND(I637*H637,2)</f>
        <v>0</v>
      </c>
      <c r="BL637" s="19" t="s">
        <v>255</v>
      </c>
      <c r="BM637" s="188" t="s">
        <v>1005</v>
      </c>
    </row>
    <row r="638" spans="1:65" s="13" customFormat="1" ht="10.199999999999999">
      <c r="B638" s="195"/>
      <c r="C638" s="196"/>
      <c r="D638" s="197" t="s">
        <v>163</v>
      </c>
      <c r="E638" s="198" t="s">
        <v>19</v>
      </c>
      <c r="F638" s="199" t="s">
        <v>1006</v>
      </c>
      <c r="G638" s="196"/>
      <c r="H638" s="200">
        <v>62.24</v>
      </c>
      <c r="I638" s="201"/>
      <c r="J638" s="196"/>
      <c r="K638" s="196"/>
      <c r="L638" s="202"/>
      <c r="M638" s="203"/>
      <c r="N638" s="204"/>
      <c r="O638" s="204"/>
      <c r="P638" s="204"/>
      <c r="Q638" s="204"/>
      <c r="R638" s="204"/>
      <c r="S638" s="204"/>
      <c r="T638" s="205"/>
      <c r="AT638" s="206" t="s">
        <v>163</v>
      </c>
      <c r="AU638" s="206" t="s">
        <v>81</v>
      </c>
      <c r="AV638" s="13" t="s">
        <v>81</v>
      </c>
      <c r="AW638" s="13" t="s">
        <v>33</v>
      </c>
      <c r="AX638" s="13" t="s">
        <v>71</v>
      </c>
      <c r="AY638" s="206" t="s">
        <v>153</v>
      </c>
    </row>
    <row r="639" spans="1:65" s="13" customFormat="1" ht="10.199999999999999">
      <c r="B639" s="195"/>
      <c r="C639" s="196"/>
      <c r="D639" s="197" t="s">
        <v>163</v>
      </c>
      <c r="E639" s="198" t="s">
        <v>19</v>
      </c>
      <c r="F639" s="199" t="s">
        <v>1007</v>
      </c>
      <c r="G639" s="196"/>
      <c r="H639" s="200">
        <v>63.484999999999999</v>
      </c>
      <c r="I639" s="201"/>
      <c r="J639" s="196"/>
      <c r="K639" s="196"/>
      <c r="L639" s="202"/>
      <c r="M639" s="203"/>
      <c r="N639" s="204"/>
      <c r="O639" s="204"/>
      <c r="P639" s="204"/>
      <c r="Q639" s="204"/>
      <c r="R639" s="204"/>
      <c r="S639" s="204"/>
      <c r="T639" s="205"/>
      <c r="AT639" s="206" t="s">
        <v>163</v>
      </c>
      <c r="AU639" s="206" t="s">
        <v>81</v>
      </c>
      <c r="AV639" s="13" t="s">
        <v>81</v>
      </c>
      <c r="AW639" s="13" t="s">
        <v>33</v>
      </c>
      <c r="AX639" s="13" t="s">
        <v>79</v>
      </c>
      <c r="AY639" s="206" t="s">
        <v>153</v>
      </c>
    </row>
    <row r="640" spans="1:65" s="2" customFormat="1" ht="24.15" customHeight="1">
      <c r="A640" s="36"/>
      <c r="B640" s="37"/>
      <c r="C640" s="176" t="s">
        <v>1008</v>
      </c>
      <c r="D640" s="176" t="s">
        <v>155</v>
      </c>
      <c r="E640" s="177" t="s">
        <v>1009</v>
      </c>
      <c r="F640" s="178" t="s">
        <v>1010</v>
      </c>
      <c r="G640" s="179" t="s">
        <v>196</v>
      </c>
      <c r="H640" s="180">
        <v>0.4</v>
      </c>
      <c r="I640" s="181"/>
      <c r="J640" s="182">
        <f>ROUND(I640*H640,2)</f>
        <v>0</v>
      </c>
      <c r="K640" s="183"/>
      <c r="L640" s="41"/>
      <c r="M640" s="184" t="s">
        <v>19</v>
      </c>
      <c r="N640" s="185" t="s">
        <v>42</v>
      </c>
      <c r="O640" s="66"/>
      <c r="P640" s="186">
        <f>O640*H640</f>
        <v>0</v>
      </c>
      <c r="Q640" s="186">
        <v>0</v>
      </c>
      <c r="R640" s="186">
        <f>Q640*H640</f>
        <v>0</v>
      </c>
      <c r="S640" s="186">
        <v>0</v>
      </c>
      <c r="T640" s="187">
        <f>S640*H640</f>
        <v>0</v>
      </c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R640" s="188" t="s">
        <v>255</v>
      </c>
      <c r="AT640" s="188" t="s">
        <v>155</v>
      </c>
      <c r="AU640" s="188" t="s">
        <v>81</v>
      </c>
      <c r="AY640" s="19" t="s">
        <v>153</v>
      </c>
      <c r="BE640" s="189">
        <f>IF(N640="základní",J640,0)</f>
        <v>0</v>
      </c>
      <c r="BF640" s="189">
        <f>IF(N640="snížená",J640,0)</f>
        <v>0</v>
      </c>
      <c r="BG640" s="189">
        <f>IF(N640="zákl. přenesená",J640,0)</f>
        <v>0</v>
      </c>
      <c r="BH640" s="189">
        <f>IF(N640="sníž. přenesená",J640,0)</f>
        <v>0</v>
      </c>
      <c r="BI640" s="189">
        <f>IF(N640="nulová",J640,0)</f>
        <v>0</v>
      </c>
      <c r="BJ640" s="19" t="s">
        <v>79</v>
      </c>
      <c r="BK640" s="189">
        <f>ROUND(I640*H640,2)</f>
        <v>0</v>
      </c>
      <c r="BL640" s="19" t="s">
        <v>255</v>
      </c>
      <c r="BM640" s="188" t="s">
        <v>1011</v>
      </c>
    </row>
    <row r="641" spans="1:65" s="12" customFormat="1" ht="22.8" customHeight="1">
      <c r="B641" s="160"/>
      <c r="C641" s="161"/>
      <c r="D641" s="162" t="s">
        <v>70</v>
      </c>
      <c r="E641" s="174" t="s">
        <v>1012</v>
      </c>
      <c r="F641" s="174" t="s">
        <v>1013</v>
      </c>
      <c r="G641" s="161"/>
      <c r="H641" s="161"/>
      <c r="I641" s="164"/>
      <c r="J641" s="175">
        <f>BK641</f>
        <v>0</v>
      </c>
      <c r="K641" s="161"/>
      <c r="L641" s="166"/>
      <c r="M641" s="167"/>
      <c r="N641" s="168"/>
      <c r="O641" s="168"/>
      <c r="P641" s="169">
        <f>SUM(P642:P651)</f>
        <v>0</v>
      </c>
      <c r="Q641" s="168"/>
      <c r="R641" s="169">
        <f>SUM(R642:R651)</f>
        <v>0.56132349999999998</v>
      </c>
      <c r="S641" s="168"/>
      <c r="T641" s="170">
        <f>SUM(T642:T651)</f>
        <v>0</v>
      </c>
      <c r="AR641" s="171" t="s">
        <v>81</v>
      </c>
      <c r="AT641" s="172" t="s">
        <v>70</v>
      </c>
      <c r="AU641" s="172" t="s">
        <v>79</v>
      </c>
      <c r="AY641" s="171" t="s">
        <v>153</v>
      </c>
      <c r="BK641" s="173">
        <f>SUM(BK642:BK651)</f>
        <v>0</v>
      </c>
    </row>
    <row r="642" spans="1:65" s="2" customFormat="1" ht="24.15" customHeight="1">
      <c r="A642" s="36"/>
      <c r="B642" s="37"/>
      <c r="C642" s="176" t="s">
        <v>1014</v>
      </c>
      <c r="D642" s="176" t="s">
        <v>155</v>
      </c>
      <c r="E642" s="177" t="s">
        <v>1015</v>
      </c>
      <c r="F642" s="178" t="s">
        <v>1016</v>
      </c>
      <c r="G642" s="179" t="s">
        <v>204</v>
      </c>
      <c r="H642" s="180">
        <v>0.61</v>
      </c>
      <c r="I642" s="181"/>
      <c r="J642" s="182">
        <f>ROUND(I642*H642,2)</f>
        <v>0</v>
      </c>
      <c r="K642" s="183"/>
      <c r="L642" s="41"/>
      <c r="M642" s="184" t="s">
        <v>19</v>
      </c>
      <c r="N642" s="185" t="s">
        <v>42</v>
      </c>
      <c r="O642" s="66"/>
      <c r="P642" s="186">
        <f>O642*H642</f>
        <v>0</v>
      </c>
      <c r="Q642" s="186">
        <v>1.9460000000000002E-2</v>
      </c>
      <c r="R642" s="186">
        <f>Q642*H642</f>
        <v>1.18706E-2</v>
      </c>
      <c r="S642" s="186">
        <v>0</v>
      </c>
      <c r="T642" s="187">
        <f>S642*H642</f>
        <v>0</v>
      </c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R642" s="188" t="s">
        <v>255</v>
      </c>
      <c r="AT642" s="188" t="s">
        <v>155</v>
      </c>
      <c r="AU642" s="188" t="s">
        <v>81</v>
      </c>
      <c r="AY642" s="19" t="s">
        <v>153</v>
      </c>
      <c r="BE642" s="189">
        <f>IF(N642="základní",J642,0)</f>
        <v>0</v>
      </c>
      <c r="BF642" s="189">
        <f>IF(N642="snížená",J642,0)</f>
        <v>0</v>
      </c>
      <c r="BG642" s="189">
        <f>IF(N642="zákl. přenesená",J642,0)</f>
        <v>0</v>
      </c>
      <c r="BH642" s="189">
        <f>IF(N642="sníž. přenesená",J642,0)</f>
        <v>0</v>
      </c>
      <c r="BI642" s="189">
        <f>IF(N642="nulová",J642,0)</f>
        <v>0</v>
      </c>
      <c r="BJ642" s="19" t="s">
        <v>79</v>
      </c>
      <c r="BK642" s="189">
        <f>ROUND(I642*H642,2)</f>
        <v>0</v>
      </c>
      <c r="BL642" s="19" t="s">
        <v>255</v>
      </c>
      <c r="BM642" s="188" t="s">
        <v>1017</v>
      </c>
    </row>
    <row r="643" spans="1:65" s="13" customFormat="1" ht="10.199999999999999">
      <c r="B643" s="195"/>
      <c r="C643" s="196"/>
      <c r="D643" s="197" t="s">
        <v>163</v>
      </c>
      <c r="E643" s="198" t="s">
        <v>19</v>
      </c>
      <c r="F643" s="199" t="s">
        <v>1018</v>
      </c>
      <c r="G643" s="196"/>
      <c r="H643" s="200">
        <v>0.36</v>
      </c>
      <c r="I643" s="201"/>
      <c r="J643" s="196"/>
      <c r="K643" s="196"/>
      <c r="L643" s="202"/>
      <c r="M643" s="203"/>
      <c r="N643" s="204"/>
      <c r="O643" s="204"/>
      <c r="P643" s="204"/>
      <c r="Q643" s="204"/>
      <c r="R643" s="204"/>
      <c r="S643" s="204"/>
      <c r="T643" s="205"/>
      <c r="AT643" s="206" t="s">
        <v>163</v>
      </c>
      <c r="AU643" s="206" t="s">
        <v>81</v>
      </c>
      <c r="AV643" s="13" t="s">
        <v>81</v>
      </c>
      <c r="AW643" s="13" t="s">
        <v>33</v>
      </c>
      <c r="AX643" s="13" t="s">
        <v>71</v>
      </c>
      <c r="AY643" s="206" t="s">
        <v>153</v>
      </c>
    </row>
    <row r="644" spans="1:65" s="13" customFormat="1" ht="10.199999999999999">
      <c r="B644" s="195"/>
      <c r="C644" s="196"/>
      <c r="D644" s="197" t="s">
        <v>163</v>
      </c>
      <c r="E644" s="198" t="s">
        <v>19</v>
      </c>
      <c r="F644" s="199" t="s">
        <v>1019</v>
      </c>
      <c r="G644" s="196"/>
      <c r="H644" s="200">
        <v>0.25</v>
      </c>
      <c r="I644" s="201"/>
      <c r="J644" s="196"/>
      <c r="K644" s="196"/>
      <c r="L644" s="202"/>
      <c r="M644" s="203"/>
      <c r="N644" s="204"/>
      <c r="O644" s="204"/>
      <c r="P644" s="204"/>
      <c r="Q644" s="204"/>
      <c r="R644" s="204"/>
      <c r="S644" s="204"/>
      <c r="T644" s="205"/>
      <c r="AT644" s="206" t="s">
        <v>163</v>
      </c>
      <c r="AU644" s="206" t="s">
        <v>81</v>
      </c>
      <c r="AV644" s="13" t="s">
        <v>81</v>
      </c>
      <c r="AW644" s="13" t="s">
        <v>33</v>
      </c>
      <c r="AX644" s="13" t="s">
        <v>71</v>
      </c>
      <c r="AY644" s="206" t="s">
        <v>153</v>
      </c>
    </row>
    <row r="645" spans="1:65" s="14" customFormat="1" ht="10.199999999999999">
      <c r="B645" s="207"/>
      <c r="C645" s="208"/>
      <c r="D645" s="197" t="s">
        <v>163</v>
      </c>
      <c r="E645" s="209" t="s">
        <v>19</v>
      </c>
      <c r="F645" s="210" t="s">
        <v>168</v>
      </c>
      <c r="G645" s="208"/>
      <c r="H645" s="211">
        <v>0.61</v>
      </c>
      <c r="I645" s="212"/>
      <c r="J645" s="208"/>
      <c r="K645" s="208"/>
      <c r="L645" s="213"/>
      <c r="M645" s="214"/>
      <c r="N645" s="215"/>
      <c r="O645" s="215"/>
      <c r="P645" s="215"/>
      <c r="Q645" s="215"/>
      <c r="R645" s="215"/>
      <c r="S645" s="215"/>
      <c r="T645" s="216"/>
      <c r="AT645" s="217" t="s">
        <v>163</v>
      </c>
      <c r="AU645" s="217" t="s">
        <v>81</v>
      </c>
      <c r="AV645" s="14" t="s">
        <v>159</v>
      </c>
      <c r="AW645" s="14" t="s">
        <v>33</v>
      </c>
      <c r="AX645" s="14" t="s">
        <v>79</v>
      </c>
      <c r="AY645" s="217" t="s">
        <v>153</v>
      </c>
    </row>
    <row r="646" spans="1:65" s="2" customFormat="1" ht="24.15" customHeight="1">
      <c r="A646" s="36"/>
      <c r="B646" s="37"/>
      <c r="C646" s="176" t="s">
        <v>1020</v>
      </c>
      <c r="D646" s="176" t="s">
        <v>155</v>
      </c>
      <c r="E646" s="177" t="s">
        <v>1021</v>
      </c>
      <c r="F646" s="178" t="s">
        <v>1022</v>
      </c>
      <c r="G646" s="179" t="s">
        <v>204</v>
      </c>
      <c r="H646" s="180">
        <v>38.93</v>
      </c>
      <c r="I646" s="181"/>
      <c r="J646" s="182">
        <f>ROUND(I646*H646,2)</f>
        <v>0</v>
      </c>
      <c r="K646" s="183"/>
      <c r="L646" s="41"/>
      <c r="M646" s="184" t="s">
        <v>19</v>
      </c>
      <c r="N646" s="185" t="s">
        <v>42</v>
      </c>
      <c r="O646" s="66"/>
      <c r="P646" s="186">
        <f>O646*H646</f>
        <v>0</v>
      </c>
      <c r="Q646" s="186">
        <v>1E-4</v>
      </c>
      <c r="R646" s="186">
        <f>Q646*H646</f>
        <v>3.8930000000000002E-3</v>
      </c>
      <c r="S646" s="186">
        <v>0</v>
      </c>
      <c r="T646" s="187">
        <f>S646*H646</f>
        <v>0</v>
      </c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R646" s="188" t="s">
        <v>255</v>
      </c>
      <c r="AT646" s="188" t="s">
        <v>155</v>
      </c>
      <c r="AU646" s="188" t="s">
        <v>81</v>
      </c>
      <c r="AY646" s="19" t="s">
        <v>153</v>
      </c>
      <c r="BE646" s="189">
        <f>IF(N646="základní",J646,0)</f>
        <v>0</v>
      </c>
      <c r="BF646" s="189">
        <f>IF(N646="snížená",J646,0)</f>
        <v>0</v>
      </c>
      <c r="BG646" s="189">
        <f>IF(N646="zákl. přenesená",J646,0)</f>
        <v>0</v>
      </c>
      <c r="BH646" s="189">
        <f>IF(N646="sníž. přenesená",J646,0)</f>
        <v>0</v>
      </c>
      <c r="BI646" s="189">
        <f>IF(N646="nulová",J646,0)</f>
        <v>0</v>
      </c>
      <c r="BJ646" s="19" t="s">
        <v>79</v>
      </c>
      <c r="BK646" s="189">
        <f>ROUND(I646*H646,2)</f>
        <v>0</v>
      </c>
      <c r="BL646" s="19" t="s">
        <v>255</v>
      </c>
      <c r="BM646" s="188" t="s">
        <v>1023</v>
      </c>
    </row>
    <row r="647" spans="1:65" s="13" customFormat="1" ht="10.199999999999999">
      <c r="B647" s="195"/>
      <c r="C647" s="196"/>
      <c r="D647" s="197" t="s">
        <v>163</v>
      </c>
      <c r="E647" s="198" t="s">
        <v>19</v>
      </c>
      <c r="F647" s="199" t="s">
        <v>881</v>
      </c>
      <c r="G647" s="196"/>
      <c r="H647" s="200">
        <v>38.93</v>
      </c>
      <c r="I647" s="201"/>
      <c r="J647" s="196"/>
      <c r="K647" s="196"/>
      <c r="L647" s="202"/>
      <c r="M647" s="203"/>
      <c r="N647" s="204"/>
      <c r="O647" s="204"/>
      <c r="P647" s="204"/>
      <c r="Q647" s="204"/>
      <c r="R647" s="204"/>
      <c r="S647" s="204"/>
      <c r="T647" s="205"/>
      <c r="AT647" s="206" t="s">
        <v>163</v>
      </c>
      <c r="AU647" s="206" t="s">
        <v>81</v>
      </c>
      <c r="AV647" s="13" t="s">
        <v>81</v>
      </c>
      <c r="AW647" s="13" t="s">
        <v>33</v>
      </c>
      <c r="AX647" s="13" t="s">
        <v>79</v>
      </c>
      <c r="AY647" s="206" t="s">
        <v>153</v>
      </c>
    </row>
    <row r="648" spans="1:65" s="2" customFormat="1" ht="16.5" customHeight="1">
      <c r="A648" s="36"/>
      <c r="B648" s="37"/>
      <c r="C648" s="229" t="s">
        <v>1024</v>
      </c>
      <c r="D648" s="229" t="s">
        <v>256</v>
      </c>
      <c r="E648" s="230" t="s">
        <v>1025</v>
      </c>
      <c r="F648" s="231" t="s">
        <v>1026</v>
      </c>
      <c r="G648" s="232" t="s">
        <v>204</v>
      </c>
      <c r="H648" s="233">
        <v>42.043999999999997</v>
      </c>
      <c r="I648" s="234"/>
      <c r="J648" s="235">
        <f>ROUND(I648*H648,2)</f>
        <v>0</v>
      </c>
      <c r="K648" s="236"/>
      <c r="L648" s="237"/>
      <c r="M648" s="238" t="s">
        <v>19</v>
      </c>
      <c r="N648" s="239" t="s">
        <v>42</v>
      </c>
      <c r="O648" s="66"/>
      <c r="P648" s="186">
        <f>O648*H648</f>
        <v>0</v>
      </c>
      <c r="Q648" s="186">
        <v>1.2800000000000001E-2</v>
      </c>
      <c r="R648" s="186">
        <f>Q648*H648</f>
        <v>0.53816319999999995</v>
      </c>
      <c r="S648" s="186">
        <v>0</v>
      </c>
      <c r="T648" s="187">
        <f>S648*H648</f>
        <v>0</v>
      </c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R648" s="188" t="s">
        <v>365</v>
      </c>
      <c r="AT648" s="188" t="s">
        <v>256</v>
      </c>
      <c r="AU648" s="188" t="s">
        <v>81</v>
      </c>
      <c r="AY648" s="19" t="s">
        <v>153</v>
      </c>
      <c r="BE648" s="189">
        <f>IF(N648="základní",J648,0)</f>
        <v>0</v>
      </c>
      <c r="BF648" s="189">
        <f>IF(N648="snížená",J648,0)</f>
        <v>0</v>
      </c>
      <c r="BG648" s="189">
        <f>IF(N648="zákl. přenesená",J648,0)</f>
        <v>0</v>
      </c>
      <c r="BH648" s="189">
        <f>IF(N648="sníž. přenesená",J648,0)</f>
        <v>0</v>
      </c>
      <c r="BI648" s="189">
        <f>IF(N648="nulová",J648,0)</f>
        <v>0</v>
      </c>
      <c r="BJ648" s="19" t="s">
        <v>79</v>
      </c>
      <c r="BK648" s="189">
        <f>ROUND(I648*H648,2)</f>
        <v>0</v>
      </c>
      <c r="BL648" s="19" t="s">
        <v>255</v>
      </c>
      <c r="BM648" s="188" t="s">
        <v>1027</v>
      </c>
    </row>
    <row r="649" spans="1:65" s="13" customFormat="1" ht="10.199999999999999">
      <c r="B649" s="195"/>
      <c r="C649" s="196"/>
      <c r="D649" s="197" t="s">
        <v>163</v>
      </c>
      <c r="E649" s="198" t="s">
        <v>19</v>
      </c>
      <c r="F649" s="199" t="s">
        <v>1028</v>
      </c>
      <c r="G649" s="196"/>
      <c r="H649" s="200">
        <v>42.043999999999997</v>
      </c>
      <c r="I649" s="201"/>
      <c r="J649" s="196"/>
      <c r="K649" s="196"/>
      <c r="L649" s="202"/>
      <c r="M649" s="203"/>
      <c r="N649" s="204"/>
      <c r="O649" s="204"/>
      <c r="P649" s="204"/>
      <c r="Q649" s="204"/>
      <c r="R649" s="204"/>
      <c r="S649" s="204"/>
      <c r="T649" s="205"/>
      <c r="AT649" s="206" t="s">
        <v>163</v>
      </c>
      <c r="AU649" s="206" t="s">
        <v>81</v>
      </c>
      <c r="AV649" s="13" t="s">
        <v>81</v>
      </c>
      <c r="AW649" s="13" t="s">
        <v>33</v>
      </c>
      <c r="AX649" s="13" t="s">
        <v>79</v>
      </c>
      <c r="AY649" s="206" t="s">
        <v>153</v>
      </c>
    </row>
    <row r="650" spans="1:65" s="2" customFormat="1" ht="16.5" customHeight="1">
      <c r="A650" s="36"/>
      <c r="B650" s="37"/>
      <c r="C650" s="176" t="s">
        <v>1029</v>
      </c>
      <c r="D650" s="176" t="s">
        <v>155</v>
      </c>
      <c r="E650" s="177" t="s">
        <v>1030</v>
      </c>
      <c r="F650" s="178" t="s">
        <v>1031</v>
      </c>
      <c r="G650" s="179" t="s">
        <v>204</v>
      </c>
      <c r="H650" s="180">
        <v>38.93</v>
      </c>
      <c r="I650" s="181"/>
      <c r="J650" s="182">
        <f>ROUND(I650*H650,2)</f>
        <v>0</v>
      </c>
      <c r="K650" s="183"/>
      <c r="L650" s="41"/>
      <c r="M650" s="184" t="s">
        <v>19</v>
      </c>
      <c r="N650" s="185" t="s">
        <v>42</v>
      </c>
      <c r="O650" s="66"/>
      <c r="P650" s="186">
        <f>O650*H650</f>
        <v>0</v>
      </c>
      <c r="Q650" s="186">
        <v>1.9000000000000001E-4</v>
      </c>
      <c r="R650" s="186">
        <f>Q650*H650</f>
        <v>7.3967E-3</v>
      </c>
      <c r="S650" s="186">
        <v>0</v>
      </c>
      <c r="T650" s="187">
        <f>S650*H650</f>
        <v>0</v>
      </c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R650" s="188" t="s">
        <v>255</v>
      </c>
      <c r="AT650" s="188" t="s">
        <v>155</v>
      </c>
      <c r="AU650" s="188" t="s">
        <v>81</v>
      </c>
      <c r="AY650" s="19" t="s">
        <v>153</v>
      </c>
      <c r="BE650" s="189">
        <f>IF(N650="základní",J650,0)</f>
        <v>0</v>
      </c>
      <c r="BF650" s="189">
        <f>IF(N650="snížená",J650,0)</f>
        <v>0</v>
      </c>
      <c r="BG650" s="189">
        <f>IF(N650="zákl. přenesená",J650,0)</f>
        <v>0</v>
      </c>
      <c r="BH650" s="189">
        <f>IF(N650="sníž. přenesená",J650,0)</f>
        <v>0</v>
      </c>
      <c r="BI650" s="189">
        <f>IF(N650="nulová",J650,0)</f>
        <v>0</v>
      </c>
      <c r="BJ650" s="19" t="s">
        <v>79</v>
      </c>
      <c r="BK650" s="189">
        <f>ROUND(I650*H650,2)</f>
        <v>0</v>
      </c>
      <c r="BL650" s="19" t="s">
        <v>255</v>
      </c>
      <c r="BM650" s="188" t="s">
        <v>1032</v>
      </c>
    </row>
    <row r="651" spans="1:65" s="2" customFormat="1" ht="24.15" customHeight="1">
      <c r="A651" s="36"/>
      <c r="B651" s="37"/>
      <c r="C651" s="176" t="s">
        <v>1033</v>
      </c>
      <c r="D651" s="176" t="s">
        <v>155</v>
      </c>
      <c r="E651" s="177" t="s">
        <v>1034</v>
      </c>
      <c r="F651" s="178" t="s">
        <v>1035</v>
      </c>
      <c r="G651" s="179" t="s">
        <v>196</v>
      </c>
      <c r="H651" s="180">
        <v>0.56100000000000005</v>
      </c>
      <c r="I651" s="181"/>
      <c r="J651" s="182">
        <f>ROUND(I651*H651,2)</f>
        <v>0</v>
      </c>
      <c r="K651" s="183"/>
      <c r="L651" s="41"/>
      <c r="M651" s="184" t="s">
        <v>19</v>
      </c>
      <c r="N651" s="185" t="s">
        <v>42</v>
      </c>
      <c r="O651" s="66"/>
      <c r="P651" s="186">
        <f>O651*H651</f>
        <v>0</v>
      </c>
      <c r="Q651" s="186">
        <v>0</v>
      </c>
      <c r="R651" s="186">
        <f>Q651*H651</f>
        <v>0</v>
      </c>
      <c r="S651" s="186">
        <v>0</v>
      </c>
      <c r="T651" s="187">
        <f>S651*H651</f>
        <v>0</v>
      </c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R651" s="188" t="s">
        <v>255</v>
      </c>
      <c r="AT651" s="188" t="s">
        <v>155</v>
      </c>
      <c r="AU651" s="188" t="s">
        <v>81</v>
      </c>
      <c r="AY651" s="19" t="s">
        <v>153</v>
      </c>
      <c r="BE651" s="189">
        <f>IF(N651="základní",J651,0)</f>
        <v>0</v>
      </c>
      <c r="BF651" s="189">
        <f>IF(N651="snížená",J651,0)</f>
        <v>0</v>
      </c>
      <c r="BG651" s="189">
        <f>IF(N651="zákl. přenesená",J651,0)</f>
        <v>0</v>
      </c>
      <c r="BH651" s="189">
        <f>IF(N651="sníž. přenesená",J651,0)</f>
        <v>0</v>
      </c>
      <c r="BI651" s="189">
        <f>IF(N651="nulová",J651,0)</f>
        <v>0</v>
      </c>
      <c r="BJ651" s="19" t="s">
        <v>79</v>
      </c>
      <c r="BK651" s="189">
        <f>ROUND(I651*H651,2)</f>
        <v>0</v>
      </c>
      <c r="BL651" s="19" t="s">
        <v>255</v>
      </c>
      <c r="BM651" s="188" t="s">
        <v>1036</v>
      </c>
    </row>
    <row r="652" spans="1:65" s="12" customFormat="1" ht="22.8" customHeight="1">
      <c r="B652" s="160"/>
      <c r="C652" s="161"/>
      <c r="D652" s="162" t="s">
        <v>70</v>
      </c>
      <c r="E652" s="174" t="s">
        <v>1037</v>
      </c>
      <c r="F652" s="174" t="s">
        <v>1038</v>
      </c>
      <c r="G652" s="161"/>
      <c r="H652" s="161"/>
      <c r="I652" s="164"/>
      <c r="J652" s="175">
        <f>BK652</f>
        <v>0</v>
      </c>
      <c r="K652" s="161"/>
      <c r="L652" s="166"/>
      <c r="M652" s="167"/>
      <c r="N652" s="168"/>
      <c r="O652" s="168"/>
      <c r="P652" s="169">
        <f>SUM(P653:P664)</f>
        <v>0</v>
      </c>
      <c r="Q652" s="168"/>
      <c r="R652" s="169">
        <f>SUM(R653:R664)</f>
        <v>1.5742481399999999</v>
      </c>
      <c r="S652" s="168"/>
      <c r="T652" s="170">
        <f>SUM(T653:T664)</f>
        <v>0</v>
      </c>
      <c r="AR652" s="171" t="s">
        <v>81</v>
      </c>
      <c r="AT652" s="172" t="s">
        <v>70</v>
      </c>
      <c r="AU652" s="172" t="s">
        <v>79</v>
      </c>
      <c r="AY652" s="171" t="s">
        <v>153</v>
      </c>
      <c r="BK652" s="173">
        <f>SUM(BK653:BK664)</f>
        <v>0</v>
      </c>
    </row>
    <row r="653" spans="1:65" s="2" customFormat="1" ht="16.5" customHeight="1">
      <c r="A653" s="36"/>
      <c r="B653" s="37"/>
      <c r="C653" s="229" t="s">
        <v>1039</v>
      </c>
      <c r="D653" s="229" t="s">
        <v>256</v>
      </c>
      <c r="E653" s="230" t="s">
        <v>1040</v>
      </c>
      <c r="F653" s="231" t="s">
        <v>1041</v>
      </c>
      <c r="G653" s="232" t="s">
        <v>204</v>
      </c>
      <c r="H653" s="233">
        <v>34.231999999999999</v>
      </c>
      <c r="I653" s="234"/>
      <c r="J653" s="235">
        <f>ROUND(I653*H653,2)</f>
        <v>0</v>
      </c>
      <c r="K653" s="236"/>
      <c r="L653" s="237"/>
      <c r="M653" s="238" t="s">
        <v>19</v>
      </c>
      <c r="N653" s="239" t="s">
        <v>42</v>
      </c>
      <c r="O653" s="66"/>
      <c r="P653" s="186">
        <f>O653*H653</f>
        <v>0</v>
      </c>
      <c r="Q653" s="186">
        <v>1.7000000000000001E-4</v>
      </c>
      <c r="R653" s="186">
        <f>Q653*H653</f>
        <v>5.8194400000000004E-3</v>
      </c>
      <c r="S653" s="186">
        <v>0</v>
      </c>
      <c r="T653" s="187">
        <f>S653*H653</f>
        <v>0</v>
      </c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R653" s="188" t="s">
        <v>365</v>
      </c>
      <c r="AT653" s="188" t="s">
        <v>256</v>
      </c>
      <c r="AU653" s="188" t="s">
        <v>81</v>
      </c>
      <c r="AY653" s="19" t="s">
        <v>153</v>
      </c>
      <c r="BE653" s="189">
        <f>IF(N653="základní",J653,0)</f>
        <v>0</v>
      </c>
      <c r="BF653" s="189">
        <f>IF(N653="snížená",J653,0)</f>
        <v>0</v>
      </c>
      <c r="BG653" s="189">
        <f>IF(N653="zákl. přenesená",J653,0)</f>
        <v>0</v>
      </c>
      <c r="BH653" s="189">
        <f>IF(N653="sníž. přenesená",J653,0)</f>
        <v>0</v>
      </c>
      <c r="BI653" s="189">
        <f>IF(N653="nulová",J653,0)</f>
        <v>0</v>
      </c>
      <c r="BJ653" s="19" t="s">
        <v>79</v>
      </c>
      <c r="BK653" s="189">
        <f>ROUND(I653*H653,2)</f>
        <v>0</v>
      </c>
      <c r="BL653" s="19" t="s">
        <v>255</v>
      </c>
      <c r="BM653" s="188" t="s">
        <v>1042</v>
      </c>
    </row>
    <row r="654" spans="1:65" s="13" customFormat="1" ht="10.199999999999999">
      <c r="B654" s="195"/>
      <c r="C654" s="196"/>
      <c r="D654" s="197" t="s">
        <v>163</v>
      </c>
      <c r="E654" s="198" t="s">
        <v>19</v>
      </c>
      <c r="F654" s="199" t="s">
        <v>1043</v>
      </c>
      <c r="G654" s="196"/>
      <c r="H654" s="200">
        <v>34.231999999999999</v>
      </c>
      <c r="I654" s="201"/>
      <c r="J654" s="196"/>
      <c r="K654" s="196"/>
      <c r="L654" s="202"/>
      <c r="M654" s="203"/>
      <c r="N654" s="204"/>
      <c r="O654" s="204"/>
      <c r="P654" s="204"/>
      <c r="Q654" s="204"/>
      <c r="R654" s="204"/>
      <c r="S654" s="204"/>
      <c r="T654" s="205"/>
      <c r="AT654" s="206" t="s">
        <v>163</v>
      </c>
      <c r="AU654" s="206" t="s">
        <v>81</v>
      </c>
      <c r="AV654" s="13" t="s">
        <v>81</v>
      </c>
      <c r="AW654" s="13" t="s">
        <v>33</v>
      </c>
      <c r="AX654" s="13" t="s">
        <v>79</v>
      </c>
      <c r="AY654" s="206" t="s">
        <v>153</v>
      </c>
    </row>
    <row r="655" spans="1:65" s="2" customFormat="1" ht="24.15" customHeight="1">
      <c r="A655" s="36"/>
      <c r="B655" s="37"/>
      <c r="C655" s="176" t="s">
        <v>1044</v>
      </c>
      <c r="D655" s="176" t="s">
        <v>155</v>
      </c>
      <c r="E655" s="177" t="s">
        <v>1045</v>
      </c>
      <c r="F655" s="178" t="s">
        <v>1046</v>
      </c>
      <c r="G655" s="179" t="s">
        <v>204</v>
      </c>
      <c r="H655" s="180">
        <v>31.12</v>
      </c>
      <c r="I655" s="181"/>
      <c r="J655" s="182">
        <f>ROUND(I655*H655,2)</f>
        <v>0</v>
      </c>
      <c r="K655" s="183"/>
      <c r="L655" s="41"/>
      <c r="M655" s="184" t="s">
        <v>19</v>
      </c>
      <c r="N655" s="185" t="s">
        <v>42</v>
      </c>
      <c r="O655" s="66"/>
      <c r="P655" s="186">
        <f>O655*H655</f>
        <v>0</v>
      </c>
      <c r="Q655" s="186">
        <v>1.379E-2</v>
      </c>
      <c r="R655" s="186">
        <f>Q655*H655</f>
        <v>0.42914479999999999</v>
      </c>
      <c r="S655" s="186">
        <v>0</v>
      </c>
      <c r="T655" s="187">
        <f>S655*H655</f>
        <v>0</v>
      </c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R655" s="188" t="s">
        <v>255</v>
      </c>
      <c r="AT655" s="188" t="s">
        <v>155</v>
      </c>
      <c r="AU655" s="188" t="s">
        <v>81</v>
      </c>
      <c r="AY655" s="19" t="s">
        <v>153</v>
      </c>
      <c r="BE655" s="189">
        <f>IF(N655="základní",J655,0)</f>
        <v>0</v>
      </c>
      <c r="BF655" s="189">
        <f>IF(N655="snížená",J655,0)</f>
        <v>0</v>
      </c>
      <c r="BG655" s="189">
        <f>IF(N655="zákl. přenesená",J655,0)</f>
        <v>0</v>
      </c>
      <c r="BH655" s="189">
        <f>IF(N655="sníž. přenesená",J655,0)</f>
        <v>0</v>
      </c>
      <c r="BI655" s="189">
        <f>IF(N655="nulová",J655,0)</f>
        <v>0</v>
      </c>
      <c r="BJ655" s="19" t="s">
        <v>79</v>
      </c>
      <c r="BK655" s="189">
        <f>ROUND(I655*H655,2)</f>
        <v>0</v>
      </c>
      <c r="BL655" s="19" t="s">
        <v>255</v>
      </c>
      <c r="BM655" s="188" t="s">
        <v>1047</v>
      </c>
    </row>
    <row r="656" spans="1:65" s="13" customFormat="1" ht="10.199999999999999">
      <c r="B656" s="195"/>
      <c r="C656" s="196"/>
      <c r="D656" s="197" t="s">
        <v>163</v>
      </c>
      <c r="E656" s="198" t="s">
        <v>19</v>
      </c>
      <c r="F656" s="199" t="s">
        <v>999</v>
      </c>
      <c r="G656" s="196"/>
      <c r="H656" s="200">
        <v>13.89</v>
      </c>
      <c r="I656" s="201"/>
      <c r="J656" s="196"/>
      <c r="K656" s="196"/>
      <c r="L656" s="202"/>
      <c r="M656" s="203"/>
      <c r="N656" s="204"/>
      <c r="O656" s="204"/>
      <c r="P656" s="204"/>
      <c r="Q656" s="204"/>
      <c r="R656" s="204"/>
      <c r="S656" s="204"/>
      <c r="T656" s="205"/>
      <c r="AT656" s="206" t="s">
        <v>163</v>
      </c>
      <c r="AU656" s="206" t="s">
        <v>81</v>
      </c>
      <c r="AV656" s="13" t="s">
        <v>81</v>
      </c>
      <c r="AW656" s="13" t="s">
        <v>33</v>
      </c>
      <c r="AX656" s="13" t="s">
        <v>71</v>
      </c>
      <c r="AY656" s="206" t="s">
        <v>153</v>
      </c>
    </row>
    <row r="657" spans="1:65" s="13" customFormat="1" ht="10.199999999999999">
      <c r="B657" s="195"/>
      <c r="C657" s="196"/>
      <c r="D657" s="197" t="s">
        <v>163</v>
      </c>
      <c r="E657" s="198" t="s">
        <v>19</v>
      </c>
      <c r="F657" s="199" t="s">
        <v>1000</v>
      </c>
      <c r="G657" s="196"/>
      <c r="H657" s="200">
        <v>17.23</v>
      </c>
      <c r="I657" s="201"/>
      <c r="J657" s="196"/>
      <c r="K657" s="196"/>
      <c r="L657" s="202"/>
      <c r="M657" s="203"/>
      <c r="N657" s="204"/>
      <c r="O657" s="204"/>
      <c r="P657" s="204"/>
      <c r="Q657" s="204"/>
      <c r="R657" s="204"/>
      <c r="S657" s="204"/>
      <c r="T657" s="205"/>
      <c r="AT657" s="206" t="s">
        <v>163</v>
      </c>
      <c r="AU657" s="206" t="s">
        <v>81</v>
      </c>
      <c r="AV657" s="13" t="s">
        <v>81</v>
      </c>
      <c r="AW657" s="13" t="s">
        <v>33</v>
      </c>
      <c r="AX657" s="13" t="s">
        <v>71</v>
      </c>
      <c r="AY657" s="206" t="s">
        <v>153</v>
      </c>
    </row>
    <row r="658" spans="1:65" s="14" customFormat="1" ht="10.199999999999999">
      <c r="B658" s="207"/>
      <c r="C658" s="208"/>
      <c r="D658" s="197" t="s">
        <v>163</v>
      </c>
      <c r="E658" s="209" t="s">
        <v>19</v>
      </c>
      <c r="F658" s="210" t="s">
        <v>168</v>
      </c>
      <c r="G658" s="208"/>
      <c r="H658" s="211">
        <v>31.12</v>
      </c>
      <c r="I658" s="212"/>
      <c r="J658" s="208"/>
      <c r="K658" s="208"/>
      <c r="L658" s="213"/>
      <c r="M658" s="214"/>
      <c r="N658" s="215"/>
      <c r="O658" s="215"/>
      <c r="P658" s="215"/>
      <c r="Q658" s="215"/>
      <c r="R658" s="215"/>
      <c r="S658" s="215"/>
      <c r="T658" s="216"/>
      <c r="AT658" s="217" t="s">
        <v>163</v>
      </c>
      <c r="AU658" s="217" t="s">
        <v>81</v>
      </c>
      <c r="AV658" s="14" t="s">
        <v>159</v>
      </c>
      <c r="AW658" s="14" t="s">
        <v>33</v>
      </c>
      <c r="AX658" s="14" t="s">
        <v>79</v>
      </c>
      <c r="AY658" s="217" t="s">
        <v>153</v>
      </c>
    </row>
    <row r="659" spans="1:65" s="2" customFormat="1" ht="24.15" customHeight="1">
      <c r="A659" s="36"/>
      <c r="B659" s="37"/>
      <c r="C659" s="176" t="s">
        <v>1048</v>
      </c>
      <c r="D659" s="176" t="s">
        <v>155</v>
      </c>
      <c r="E659" s="177" t="s">
        <v>1049</v>
      </c>
      <c r="F659" s="178" t="s">
        <v>1050</v>
      </c>
      <c r="G659" s="179" t="s">
        <v>204</v>
      </c>
      <c r="H659" s="180">
        <v>31.12</v>
      </c>
      <c r="I659" s="181"/>
      <c r="J659" s="182">
        <f>ROUND(I659*H659,2)</f>
        <v>0</v>
      </c>
      <c r="K659" s="183"/>
      <c r="L659" s="41"/>
      <c r="M659" s="184" t="s">
        <v>19</v>
      </c>
      <c r="N659" s="185" t="s">
        <v>42</v>
      </c>
      <c r="O659" s="66"/>
      <c r="P659" s="186">
        <f>O659*H659</f>
        <v>0</v>
      </c>
      <c r="Q659" s="186">
        <v>0</v>
      </c>
      <c r="R659" s="186">
        <f>Q659*H659</f>
        <v>0</v>
      </c>
      <c r="S659" s="186">
        <v>0</v>
      </c>
      <c r="T659" s="187">
        <f>S659*H659</f>
        <v>0</v>
      </c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R659" s="188" t="s">
        <v>255</v>
      </c>
      <c r="AT659" s="188" t="s">
        <v>155</v>
      </c>
      <c r="AU659" s="188" t="s">
        <v>81</v>
      </c>
      <c r="AY659" s="19" t="s">
        <v>153</v>
      </c>
      <c r="BE659" s="189">
        <f>IF(N659="základní",J659,0)</f>
        <v>0</v>
      </c>
      <c r="BF659" s="189">
        <f>IF(N659="snížená",J659,0)</f>
        <v>0</v>
      </c>
      <c r="BG659" s="189">
        <f>IF(N659="zákl. přenesená",J659,0)</f>
        <v>0</v>
      </c>
      <c r="BH659" s="189">
        <f>IF(N659="sníž. přenesená",J659,0)</f>
        <v>0</v>
      </c>
      <c r="BI659" s="189">
        <f>IF(N659="nulová",J659,0)</f>
        <v>0</v>
      </c>
      <c r="BJ659" s="19" t="s">
        <v>79</v>
      </c>
      <c r="BK659" s="189">
        <f>ROUND(I659*H659,2)</f>
        <v>0</v>
      </c>
      <c r="BL659" s="19" t="s">
        <v>255</v>
      </c>
      <c r="BM659" s="188" t="s">
        <v>1051</v>
      </c>
    </row>
    <row r="660" spans="1:65" s="13" customFormat="1" ht="10.199999999999999">
      <c r="B660" s="195"/>
      <c r="C660" s="196"/>
      <c r="D660" s="197" t="s">
        <v>163</v>
      </c>
      <c r="E660" s="198" t="s">
        <v>19</v>
      </c>
      <c r="F660" s="199" t="s">
        <v>1052</v>
      </c>
      <c r="G660" s="196"/>
      <c r="H660" s="200">
        <v>31.12</v>
      </c>
      <c r="I660" s="201"/>
      <c r="J660" s="196"/>
      <c r="K660" s="196"/>
      <c r="L660" s="202"/>
      <c r="M660" s="203"/>
      <c r="N660" s="204"/>
      <c r="O660" s="204"/>
      <c r="P660" s="204"/>
      <c r="Q660" s="204"/>
      <c r="R660" s="204"/>
      <c r="S660" s="204"/>
      <c r="T660" s="205"/>
      <c r="AT660" s="206" t="s">
        <v>163</v>
      </c>
      <c r="AU660" s="206" t="s">
        <v>81</v>
      </c>
      <c r="AV660" s="13" t="s">
        <v>81</v>
      </c>
      <c r="AW660" s="13" t="s">
        <v>33</v>
      </c>
      <c r="AX660" s="13" t="s">
        <v>79</v>
      </c>
      <c r="AY660" s="206" t="s">
        <v>153</v>
      </c>
    </row>
    <row r="661" spans="1:65" s="2" customFormat="1" ht="24.15" customHeight="1">
      <c r="A661" s="36"/>
      <c r="B661" s="37"/>
      <c r="C661" s="176" t="s">
        <v>1053</v>
      </c>
      <c r="D661" s="176" t="s">
        <v>155</v>
      </c>
      <c r="E661" s="177" t="s">
        <v>1054</v>
      </c>
      <c r="F661" s="178" t="s">
        <v>1055</v>
      </c>
      <c r="G661" s="179" t="s">
        <v>228</v>
      </c>
      <c r="H661" s="180">
        <v>3.3</v>
      </c>
      <c r="I661" s="181"/>
      <c r="J661" s="182">
        <f>ROUND(I661*H661,2)</f>
        <v>0</v>
      </c>
      <c r="K661" s="183"/>
      <c r="L661" s="41"/>
      <c r="M661" s="184" t="s">
        <v>19</v>
      </c>
      <c r="N661" s="185" t="s">
        <v>42</v>
      </c>
      <c r="O661" s="66"/>
      <c r="P661" s="186">
        <f>O661*H661</f>
        <v>0</v>
      </c>
      <c r="Q661" s="186">
        <v>8.6700000000000006E-3</v>
      </c>
      <c r="R661" s="186">
        <f>Q661*H661</f>
        <v>2.8611000000000001E-2</v>
      </c>
      <c r="S661" s="186">
        <v>0</v>
      </c>
      <c r="T661" s="187">
        <f>S661*H661</f>
        <v>0</v>
      </c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  <c r="AR661" s="188" t="s">
        <v>255</v>
      </c>
      <c r="AT661" s="188" t="s">
        <v>155</v>
      </c>
      <c r="AU661" s="188" t="s">
        <v>81</v>
      </c>
      <c r="AY661" s="19" t="s">
        <v>153</v>
      </c>
      <c r="BE661" s="189">
        <f>IF(N661="základní",J661,0)</f>
        <v>0</v>
      </c>
      <c r="BF661" s="189">
        <f>IF(N661="snížená",J661,0)</f>
        <v>0</v>
      </c>
      <c r="BG661" s="189">
        <f>IF(N661="zákl. přenesená",J661,0)</f>
        <v>0</v>
      </c>
      <c r="BH661" s="189">
        <f>IF(N661="sníž. přenesená",J661,0)</f>
        <v>0</v>
      </c>
      <c r="BI661" s="189">
        <f>IF(N661="nulová",J661,0)</f>
        <v>0</v>
      </c>
      <c r="BJ661" s="19" t="s">
        <v>79</v>
      </c>
      <c r="BK661" s="189">
        <f>ROUND(I661*H661,2)</f>
        <v>0</v>
      </c>
      <c r="BL661" s="19" t="s">
        <v>255</v>
      </c>
      <c r="BM661" s="188" t="s">
        <v>1056</v>
      </c>
    </row>
    <row r="662" spans="1:65" s="13" customFormat="1" ht="10.199999999999999">
      <c r="B662" s="195"/>
      <c r="C662" s="196"/>
      <c r="D662" s="197" t="s">
        <v>163</v>
      </c>
      <c r="E662" s="198" t="s">
        <v>19</v>
      </c>
      <c r="F662" s="199" t="s">
        <v>1057</v>
      </c>
      <c r="G662" s="196"/>
      <c r="H662" s="200">
        <v>3.3</v>
      </c>
      <c r="I662" s="201"/>
      <c r="J662" s="196"/>
      <c r="K662" s="196"/>
      <c r="L662" s="202"/>
      <c r="M662" s="203"/>
      <c r="N662" s="204"/>
      <c r="O662" s="204"/>
      <c r="P662" s="204"/>
      <c r="Q662" s="204"/>
      <c r="R662" s="204"/>
      <c r="S662" s="204"/>
      <c r="T662" s="205"/>
      <c r="AT662" s="206" t="s">
        <v>163</v>
      </c>
      <c r="AU662" s="206" t="s">
        <v>81</v>
      </c>
      <c r="AV662" s="13" t="s">
        <v>81</v>
      </c>
      <c r="AW662" s="13" t="s">
        <v>33</v>
      </c>
      <c r="AX662" s="13" t="s">
        <v>79</v>
      </c>
      <c r="AY662" s="206" t="s">
        <v>153</v>
      </c>
    </row>
    <row r="663" spans="1:65" s="2" customFormat="1" ht="24.15" customHeight="1">
      <c r="A663" s="36"/>
      <c r="B663" s="37"/>
      <c r="C663" s="176" t="s">
        <v>1058</v>
      </c>
      <c r="D663" s="176" t="s">
        <v>155</v>
      </c>
      <c r="E663" s="177" t="s">
        <v>1059</v>
      </c>
      <c r="F663" s="178" t="s">
        <v>1060</v>
      </c>
      <c r="G663" s="179" t="s">
        <v>204</v>
      </c>
      <c r="H663" s="180">
        <v>38.93</v>
      </c>
      <c r="I663" s="181"/>
      <c r="J663" s="182">
        <f>ROUND(I663*H663,2)</f>
        <v>0</v>
      </c>
      <c r="K663" s="183"/>
      <c r="L663" s="41"/>
      <c r="M663" s="184" t="s">
        <v>19</v>
      </c>
      <c r="N663" s="185" t="s">
        <v>42</v>
      </c>
      <c r="O663" s="66"/>
      <c r="P663" s="186">
        <f>O663*H663</f>
        <v>0</v>
      </c>
      <c r="Q663" s="186">
        <v>2.853E-2</v>
      </c>
      <c r="R663" s="186">
        <f>Q663*H663</f>
        <v>1.1106729</v>
      </c>
      <c r="S663" s="186">
        <v>0</v>
      </c>
      <c r="T663" s="187">
        <f>S663*H663</f>
        <v>0</v>
      </c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R663" s="188" t="s">
        <v>255</v>
      </c>
      <c r="AT663" s="188" t="s">
        <v>155</v>
      </c>
      <c r="AU663" s="188" t="s">
        <v>81</v>
      </c>
      <c r="AY663" s="19" t="s">
        <v>153</v>
      </c>
      <c r="BE663" s="189">
        <f>IF(N663="základní",J663,0)</f>
        <v>0</v>
      </c>
      <c r="BF663" s="189">
        <f>IF(N663="snížená",J663,0)</f>
        <v>0</v>
      </c>
      <c r="BG663" s="189">
        <f>IF(N663="zákl. přenesená",J663,0)</f>
        <v>0</v>
      </c>
      <c r="BH663" s="189">
        <f>IF(N663="sníž. přenesená",J663,0)</f>
        <v>0</v>
      </c>
      <c r="BI663" s="189">
        <f>IF(N663="nulová",J663,0)</f>
        <v>0</v>
      </c>
      <c r="BJ663" s="19" t="s">
        <v>79</v>
      </c>
      <c r="BK663" s="189">
        <f>ROUND(I663*H663,2)</f>
        <v>0</v>
      </c>
      <c r="BL663" s="19" t="s">
        <v>255</v>
      </c>
      <c r="BM663" s="188" t="s">
        <v>1061</v>
      </c>
    </row>
    <row r="664" spans="1:65" s="2" customFormat="1" ht="24.15" customHeight="1">
      <c r="A664" s="36"/>
      <c r="B664" s="37"/>
      <c r="C664" s="176" t="s">
        <v>1062</v>
      </c>
      <c r="D664" s="176" t="s">
        <v>155</v>
      </c>
      <c r="E664" s="177" t="s">
        <v>1063</v>
      </c>
      <c r="F664" s="178" t="s">
        <v>1064</v>
      </c>
      <c r="G664" s="179" t="s">
        <v>196</v>
      </c>
      <c r="H664" s="180">
        <v>1.5740000000000001</v>
      </c>
      <c r="I664" s="181"/>
      <c r="J664" s="182">
        <f>ROUND(I664*H664,2)</f>
        <v>0</v>
      </c>
      <c r="K664" s="183"/>
      <c r="L664" s="41"/>
      <c r="M664" s="184" t="s">
        <v>19</v>
      </c>
      <c r="N664" s="185" t="s">
        <v>42</v>
      </c>
      <c r="O664" s="66"/>
      <c r="P664" s="186">
        <f>O664*H664</f>
        <v>0</v>
      </c>
      <c r="Q664" s="186">
        <v>0</v>
      </c>
      <c r="R664" s="186">
        <f>Q664*H664</f>
        <v>0</v>
      </c>
      <c r="S664" s="186">
        <v>0</v>
      </c>
      <c r="T664" s="187">
        <f>S664*H664</f>
        <v>0</v>
      </c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R664" s="188" t="s">
        <v>255</v>
      </c>
      <c r="AT664" s="188" t="s">
        <v>155</v>
      </c>
      <c r="AU664" s="188" t="s">
        <v>81</v>
      </c>
      <c r="AY664" s="19" t="s">
        <v>153</v>
      </c>
      <c r="BE664" s="189">
        <f>IF(N664="základní",J664,0)</f>
        <v>0</v>
      </c>
      <c r="BF664" s="189">
        <f>IF(N664="snížená",J664,0)</f>
        <v>0</v>
      </c>
      <c r="BG664" s="189">
        <f>IF(N664="zákl. přenesená",J664,0)</f>
        <v>0</v>
      </c>
      <c r="BH664" s="189">
        <f>IF(N664="sníž. přenesená",J664,0)</f>
        <v>0</v>
      </c>
      <c r="BI664" s="189">
        <f>IF(N664="nulová",J664,0)</f>
        <v>0</v>
      </c>
      <c r="BJ664" s="19" t="s">
        <v>79</v>
      </c>
      <c r="BK664" s="189">
        <f>ROUND(I664*H664,2)</f>
        <v>0</v>
      </c>
      <c r="BL664" s="19" t="s">
        <v>255</v>
      </c>
      <c r="BM664" s="188" t="s">
        <v>1065</v>
      </c>
    </row>
    <row r="665" spans="1:65" s="12" customFormat="1" ht="22.8" customHeight="1">
      <c r="B665" s="160"/>
      <c r="C665" s="161"/>
      <c r="D665" s="162" t="s">
        <v>70</v>
      </c>
      <c r="E665" s="174" t="s">
        <v>1066</v>
      </c>
      <c r="F665" s="174" t="s">
        <v>1067</v>
      </c>
      <c r="G665" s="161"/>
      <c r="H665" s="161"/>
      <c r="I665" s="164"/>
      <c r="J665" s="175">
        <f>BK665</f>
        <v>0</v>
      </c>
      <c r="K665" s="161"/>
      <c r="L665" s="166"/>
      <c r="M665" s="167"/>
      <c r="N665" s="168"/>
      <c r="O665" s="168"/>
      <c r="P665" s="169">
        <f>SUM(P666:P675)</f>
        <v>0</v>
      </c>
      <c r="Q665" s="168"/>
      <c r="R665" s="169">
        <f>SUM(R666:R675)</f>
        <v>4.8455999999999999E-2</v>
      </c>
      <c r="S665" s="168"/>
      <c r="T665" s="170">
        <f>SUM(T666:T675)</f>
        <v>0</v>
      </c>
      <c r="AR665" s="171" t="s">
        <v>81</v>
      </c>
      <c r="AT665" s="172" t="s">
        <v>70</v>
      </c>
      <c r="AU665" s="172" t="s">
        <v>79</v>
      </c>
      <c r="AY665" s="171" t="s">
        <v>153</v>
      </c>
      <c r="BK665" s="173">
        <f>SUM(BK666:BK675)</f>
        <v>0</v>
      </c>
    </row>
    <row r="666" spans="1:65" s="2" customFormat="1" ht="24.15" customHeight="1">
      <c r="A666" s="36"/>
      <c r="B666" s="37"/>
      <c r="C666" s="176" t="s">
        <v>1068</v>
      </c>
      <c r="D666" s="176" t="s">
        <v>155</v>
      </c>
      <c r="E666" s="177" t="s">
        <v>1069</v>
      </c>
      <c r="F666" s="178" t="s">
        <v>1070</v>
      </c>
      <c r="G666" s="179" t="s">
        <v>204</v>
      </c>
      <c r="H666" s="180">
        <v>2</v>
      </c>
      <c r="I666" s="181"/>
      <c r="J666" s="182">
        <f>ROUND(I666*H666,2)</f>
        <v>0</v>
      </c>
      <c r="K666" s="183"/>
      <c r="L666" s="41"/>
      <c r="M666" s="184" t="s">
        <v>19</v>
      </c>
      <c r="N666" s="185" t="s">
        <v>42</v>
      </c>
      <c r="O666" s="66"/>
      <c r="P666" s="186">
        <f>O666*H666</f>
        <v>0</v>
      </c>
      <c r="Q666" s="186">
        <v>5.8799999999999998E-3</v>
      </c>
      <c r="R666" s="186">
        <f>Q666*H666</f>
        <v>1.176E-2</v>
      </c>
      <c r="S666" s="186">
        <v>0</v>
      </c>
      <c r="T666" s="187">
        <f>S666*H666</f>
        <v>0</v>
      </c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R666" s="188" t="s">
        <v>255</v>
      </c>
      <c r="AT666" s="188" t="s">
        <v>155</v>
      </c>
      <c r="AU666" s="188" t="s">
        <v>81</v>
      </c>
      <c r="AY666" s="19" t="s">
        <v>153</v>
      </c>
      <c r="BE666" s="189">
        <f>IF(N666="základní",J666,0)</f>
        <v>0</v>
      </c>
      <c r="BF666" s="189">
        <f>IF(N666="snížená",J666,0)</f>
        <v>0</v>
      </c>
      <c r="BG666" s="189">
        <f>IF(N666="zákl. přenesená",J666,0)</f>
        <v>0</v>
      </c>
      <c r="BH666" s="189">
        <f>IF(N666="sníž. přenesená",J666,0)</f>
        <v>0</v>
      </c>
      <c r="BI666" s="189">
        <f>IF(N666="nulová",J666,0)</f>
        <v>0</v>
      </c>
      <c r="BJ666" s="19" t="s">
        <v>79</v>
      </c>
      <c r="BK666" s="189">
        <f>ROUND(I666*H666,2)</f>
        <v>0</v>
      </c>
      <c r="BL666" s="19" t="s">
        <v>255</v>
      </c>
      <c r="BM666" s="188" t="s">
        <v>1071</v>
      </c>
    </row>
    <row r="667" spans="1:65" s="2" customFormat="1" ht="10.199999999999999">
      <c r="A667" s="36"/>
      <c r="B667" s="37"/>
      <c r="C667" s="38"/>
      <c r="D667" s="190" t="s">
        <v>161</v>
      </c>
      <c r="E667" s="38"/>
      <c r="F667" s="191" t="s">
        <v>1072</v>
      </c>
      <c r="G667" s="38"/>
      <c r="H667" s="38"/>
      <c r="I667" s="192"/>
      <c r="J667" s="38"/>
      <c r="K667" s="38"/>
      <c r="L667" s="41"/>
      <c r="M667" s="193"/>
      <c r="N667" s="194"/>
      <c r="O667" s="66"/>
      <c r="P667" s="66"/>
      <c r="Q667" s="66"/>
      <c r="R667" s="66"/>
      <c r="S667" s="66"/>
      <c r="T667" s="67"/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T667" s="19" t="s">
        <v>161</v>
      </c>
      <c r="AU667" s="19" t="s">
        <v>81</v>
      </c>
    </row>
    <row r="668" spans="1:65" s="2" customFormat="1" ht="19.2">
      <c r="A668" s="36"/>
      <c r="B668" s="37"/>
      <c r="C668" s="38"/>
      <c r="D668" s="197" t="s">
        <v>651</v>
      </c>
      <c r="E668" s="38"/>
      <c r="F668" s="240" t="s">
        <v>1073</v>
      </c>
      <c r="G668" s="38"/>
      <c r="H668" s="38"/>
      <c r="I668" s="192"/>
      <c r="J668" s="38"/>
      <c r="K668" s="38"/>
      <c r="L668" s="41"/>
      <c r="M668" s="193"/>
      <c r="N668" s="194"/>
      <c r="O668" s="66"/>
      <c r="P668" s="66"/>
      <c r="Q668" s="66"/>
      <c r="R668" s="66"/>
      <c r="S668" s="66"/>
      <c r="T668" s="67"/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T668" s="19" t="s">
        <v>651</v>
      </c>
      <c r="AU668" s="19" t="s">
        <v>81</v>
      </c>
    </row>
    <row r="669" spans="1:65" s="13" customFormat="1" ht="10.199999999999999">
      <c r="B669" s="195"/>
      <c r="C669" s="196"/>
      <c r="D669" s="197" t="s">
        <v>163</v>
      </c>
      <c r="E669" s="198" t="s">
        <v>19</v>
      </c>
      <c r="F669" s="199" t="s">
        <v>1074</v>
      </c>
      <c r="G669" s="196"/>
      <c r="H669" s="200">
        <v>2</v>
      </c>
      <c r="I669" s="201"/>
      <c r="J669" s="196"/>
      <c r="K669" s="196"/>
      <c r="L669" s="202"/>
      <c r="M669" s="203"/>
      <c r="N669" s="204"/>
      <c r="O669" s="204"/>
      <c r="P669" s="204"/>
      <c r="Q669" s="204"/>
      <c r="R669" s="204"/>
      <c r="S669" s="204"/>
      <c r="T669" s="205"/>
      <c r="AT669" s="206" t="s">
        <v>163</v>
      </c>
      <c r="AU669" s="206" t="s">
        <v>81</v>
      </c>
      <c r="AV669" s="13" t="s">
        <v>81</v>
      </c>
      <c r="AW669" s="13" t="s">
        <v>33</v>
      </c>
      <c r="AX669" s="13" t="s">
        <v>79</v>
      </c>
      <c r="AY669" s="206" t="s">
        <v>153</v>
      </c>
    </row>
    <row r="670" spans="1:65" s="2" customFormat="1" ht="21.75" customHeight="1">
      <c r="A670" s="36"/>
      <c r="B670" s="37"/>
      <c r="C670" s="176" t="s">
        <v>1075</v>
      </c>
      <c r="D670" s="176" t="s">
        <v>155</v>
      </c>
      <c r="E670" s="177" t="s">
        <v>1076</v>
      </c>
      <c r="F670" s="178" t="s">
        <v>1077</v>
      </c>
      <c r="G670" s="179" t="s">
        <v>228</v>
      </c>
      <c r="H670" s="180">
        <v>2</v>
      </c>
      <c r="I670" s="181"/>
      <c r="J670" s="182">
        <f>ROUND(I670*H670,2)</f>
        <v>0</v>
      </c>
      <c r="K670" s="183"/>
      <c r="L670" s="41"/>
      <c r="M670" s="184" t="s">
        <v>19</v>
      </c>
      <c r="N670" s="185" t="s">
        <v>42</v>
      </c>
      <c r="O670" s="66"/>
      <c r="P670" s="186">
        <f>O670*H670</f>
        <v>0</v>
      </c>
      <c r="Q670" s="186">
        <v>2.8E-3</v>
      </c>
      <c r="R670" s="186">
        <f>Q670*H670</f>
        <v>5.5999999999999999E-3</v>
      </c>
      <c r="S670" s="186">
        <v>0</v>
      </c>
      <c r="T670" s="187">
        <f>S670*H670</f>
        <v>0</v>
      </c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R670" s="188" t="s">
        <v>255</v>
      </c>
      <c r="AT670" s="188" t="s">
        <v>155</v>
      </c>
      <c r="AU670" s="188" t="s">
        <v>81</v>
      </c>
      <c r="AY670" s="19" t="s">
        <v>153</v>
      </c>
      <c r="BE670" s="189">
        <f>IF(N670="základní",J670,0)</f>
        <v>0</v>
      </c>
      <c r="BF670" s="189">
        <f>IF(N670="snížená",J670,0)</f>
        <v>0</v>
      </c>
      <c r="BG670" s="189">
        <f>IF(N670="zákl. přenesená",J670,0)</f>
        <v>0</v>
      </c>
      <c r="BH670" s="189">
        <f>IF(N670="sníž. přenesená",J670,0)</f>
        <v>0</v>
      </c>
      <c r="BI670" s="189">
        <f>IF(N670="nulová",J670,0)</f>
        <v>0</v>
      </c>
      <c r="BJ670" s="19" t="s">
        <v>79</v>
      </c>
      <c r="BK670" s="189">
        <f>ROUND(I670*H670,2)</f>
        <v>0</v>
      </c>
      <c r="BL670" s="19" t="s">
        <v>255</v>
      </c>
      <c r="BM670" s="188" t="s">
        <v>1078</v>
      </c>
    </row>
    <row r="671" spans="1:65" s="2" customFormat="1" ht="21.75" customHeight="1">
      <c r="A671" s="36"/>
      <c r="B671" s="37"/>
      <c r="C671" s="176" t="s">
        <v>1079</v>
      </c>
      <c r="D671" s="176" t="s">
        <v>155</v>
      </c>
      <c r="E671" s="177" t="s">
        <v>1080</v>
      </c>
      <c r="F671" s="178" t="s">
        <v>1081</v>
      </c>
      <c r="G671" s="179" t="s">
        <v>204</v>
      </c>
      <c r="H671" s="180">
        <v>4</v>
      </c>
      <c r="I671" s="181"/>
      <c r="J671" s="182">
        <f>ROUND(I671*H671,2)</f>
        <v>0</v>
      </c>
      <c r="K671" s="183"/>
      <c r="L671" s="41"/>
      <c r="M671" s="184" t="s">
        <v>19</v>
      </c>
      <c r="N671" s="185" t="s">
        <v>42</v>
      </c>
      <c r="O671" s="66"/>
      <c r="P671" s="186">
        <f>O671*H671</f>
        <v>0</v>
      </c>
      <c r="Q671" s="186">
        <v>6.8999999999999999E-3</v>
      </c>
      <c r="R671" s="186">
        <f>Q671*H671</f>
        <v>2.76E-2</v>
      </c>
      <c r="S671" s="186">
        <v>0</v>
      </c>
      <c r="T671" s="187">
        <f>S671*H671</f>
        <v>0</v>
      </c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R671" s="188" t="s">
        <v>255</v>
      </c>
      <c r="AT671" s="188" t="s">
        <v>155</v>
      </c>
      <c r="AU671" s="188" t="s">
        <v>81</v>
      </c>
      <c r="AY671" s="19" t="s">
        <v>153</v>
      </c>
      <c r="BE671" s="189">
        <f>IF(N671="základní",J671,0)</f>
        <v>0</v>
      </c>
      <c r="BF671" s="189">
        <f>IF(N671="snížená",J671,0)</f>
        <v>0</v>
      </c>
      <c r="BG671" s="189">
        <f>IF(N671="zákl. přenesená",J671,0)</f>
        <v>0</v>
      </c>
      <c r="BH671" s="189">
        <f>IF(N671="sníž. přenesená",J671,0)</f>
        <v>0</v>
      </c>
      <c r="BI671" s="189">
        <f>IF(N671="nulová",J671,0)</f>
        <v>0</v>
      </c>
      <c r="BJ671" s="19" t="s">
        <v>79</v>
      </c>
      <c r="BK671" s="189">
        <f>ROUND(I671*H671,2)</f>
        <v>0</v>
      </c>
      <c r="BL671" s="19" t="s">
        <v>255</v>
      </c>
      <c r="BM671" s="188" t="s">
        <v>1082</v>
      </c>
    </row>
    <row r="672" spans="1:65" s="13" customFormat="1" ht="10.199999999999999">
      <c r="B672" s="195"/>
      <c r="C672" s="196"/>
      <c r="D672" s="197" t="s">
        <v>163</v>
      </c>
      <c r="E672" s="198" t="s">
        <v>19</v>
      </c>
      <c r="F672" s="199" t="s">
        <v>1083</v>
      </c>
      <c r="G672" s="196"/>
      <c r="H672" s="200">
        <v>4</v>
      </c>
      <c r="I672" s="201"/>
      <c r="J672" s="196"/>
      <c r="K672" s="196"/>
      <c r="L672" s="202"/>
      <c r="M672" s="203"/>
      <c r="N672" s="204"/>
      <c r="O672" s="204"/>
      <c r="P672" s="204"/>
      <c r="Q672" s="204"/>
      <c r="R672" s="204"/>
      <c r="S672" s="204"/>
      <c r="T672" s="205"/>
      <c r="AT672" s="206" t="s">
        <v>163</v>
      </c>
      <c r="AU672" s="206" t="s">
        <v>81</v>
      </c>
      <c r="AV672" s="13" t="s">
        <v>81</v>
      </c>
      <c r="AW672" s="13" t="s">
        <v>33</v>
      </c>
      <c r="AX672" s="13" t="s">
        <v>79</v>
      </c>
      <c r="AY672" s="206" t="s">
        <v>153</v>
      </c>
    </row>
    <row r="673" spans="1:65" s="2" customFormat="1" ht="16.5" customHeight="1">
      <c r="A673" s="36"/>
      <c r="B673" s="37"/>
      <c r="C673" s="176" t="s">
        <v>1084</v>
      </c>
      <c r="D673" s="176" t="s">
        <v>155</v>
      </c>
      <c r="E673" s="177" t="s">
        <v>1085</v>
      </c>
      <c r="F673" s="178" t="s">
        <v>1086</v>
      </c>
      <c r="G673" s="179" t="s">
        <v>228</v>
      </c>
      <c r="H673" s="180">
        <v>1.9</v>
      </c>
      <c r="I673" s="181"/>
      <c r="J673" s="182">
        <f>ROUND(I673*H673,2)</f>
        <v>0</v>
      </c>
      <c r="K673" s="183"/>
      <c r="L673" s="41"/>
      <c r="M673" s="184" t="s">
        <v>19</v>
      </c>
      <c r="N673" s="185" t="s">
        <v>42</v>
      </c>
      <c r="O673" s="66"/>
      <c r="P673" s="186">
        <f>O673*H673</f>
        <v>0</v>
      </c>
      <c r="Q673" s="186">
        <v>1.8400000000000001E-3</v>
      </c>
      <c r="R673" s="186">
        <f>Q673*H673</f>
        <v>3.496E-3</v>
      </c>
      <c r="S673" s="186">
        <v>0</v>
      </c>
      <c r="T673" s="187">
        <f>S673*H673</f>
        <v>0</v>
      </c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R673" s="188" t="s">
        <v>255</v>
      </c>
      <c r="AT673" s="188" t="s">
        <v>155</v>
      </c>
      <c r="AU673" s="188" t="s">
        <v>81</v>
      </c>
      <c r="AY673" s="19" t="s">
        <v>153</v>
      </c>
      <c r="BE673" s="189">
        <f>IF(N673="základní",J673,0)</f>
        <v>0</v>
      </c>
      <c r="BF673" s="189">
        <f>IF(N673="snížená",J673,0)</f>
        <v>0</v>
      </c>
      <c r="BG673" s="189">
        <f>IF(N673="zákl. přenesená",J673,0)</f>
        <v>0</v>
      </c>
      <c r="BH673" s="189">
        <f>IF(N673="sníž. přenesená",J673,0)</f>
        <v>0</v>
      </c>
      <c r="BI673" s="189">
        <f>IF(N673="nulová",J673,0)</f>
        <v>0</v>
      </c>
      <c r="BJ673" s="19" t="s">
        <v>79</v>
      </c>
      <c r="BK673" s="189">
        <f>ROUND(I673*H673,2)</f>
        <v>0</v>
      </c>
      <c r="BL673" s="19" t="s">
        <v>255</v>
      </c>
      <c r="BM673" s="188" t="s">
        <v>1087</v>
      </c>
    </row>
    <row r="674" spans="1:65" s="13" customFormat="1" ht="10.199999999999999">
      <c r="B674" s="195"/>
      <c r="C674" s="196"/>
      <c r="D674" s="197" t="s">
        <v>163</v>
      </c>
      <c r="E674" s="198" t="s">
        <v>19</v>
      </c>
      <c r="F674" s="199" t="s">
        <v>1088</v>
      </c>
      <c r="G674" s="196"/>
      <c r="H674" s="200">
        <v>1.9</v>
      </c>
      <c r="I674" s="201"/>
      <c r="J674" s="196"/>
      <c r="K674" s="196"/>
      <c r="L674" s="202"/>
      <c r="M674" s="203"/>
      <c r="N674" s="204"/>
      <c r="O674" s="204"/>
      <c r="P674" s="204"/>
      <c r="Q674" s="204"/>
      <c r="R674" s="204"/>
      <c r="S674" s="204"/>
      <c r="T674" s="205"/>
      <c r="AT674" s="206" t="s">
        <v>163</v>
      </c>
      <c r="AU674" s="206" t="s">
        <v>81</v>
      </c>
      <c r="AV674" s="13" t="s">
        <v>81</v>
      </c>
      <c r="AW674" s="13" t="s">
        <v>33</v>
      </c>
      <c r="AX674" s="13" t="s">
        <v>79</v>
      </c>
      <c r="AY674" s="206" t="s">
        <v>153</v>
      </c>
    </row>
    <row r="675" spans="1:65" s="2" customFormat="1" ht="24.15" customHeight="1">
      <c r="A675" s="36"/>
      <c r="B675" s="37"/>
      <c r="C675" s="176" t="s">
        <v>1089</v>
      </c>
      <c r="D675" s="176" t="s">
        <v>155</v>
      </c>
      <c r="E675" s="177" t="s">
        <v>1090</v>
      </c>
      <c r="F675" s="178" t="s">
        <v>1091</v>
      </c>
      <c r="G675" s="179" t="s">
        <v>196</v>
      </c>
      <c r="H675" s="180">
        <v>3.6999999999999998E-2</v>
      </c>
      <c r="I675" s="181"/>
      <c r="J675" s="182">
        <f>ROUND(I675*H675,2)</f>
        <v>0</v>
      </c>
      <c r="K675" s="183"/>
      <c r="L675" s="41"/>
      <c r="M675" s="184" t="s">
        <v>19</v>
      </c>
      <c r="N675" s="185" t="s">
        <v>42</v>
      </c>
      <c r="O675" s="66"/>
      <c r="P675" s="186">
        <f>O675*H675</f>
        <v>0</v>
      </c>
      <c r="Q675" s="186">
        <v>0</v>
      </c>
      <c r="R675" s="186">
        <f>Q675*H675</f>
        <v>0</v>
      </c>
      <c r="S675" s="186">
        <v>0</v>
      </c>
      <c r="T675" s="187">
        <f>S675*H675</f>
        <v>0</v>
      </c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R675" s="188" t="s">
        <v>255</v>
      </c>
      <c r="AT675" s="188" t="s">
        <v>155</v>
      </c>
      <c r="AU675" s="188" t="s">
        <v>81</v>
      </c>
      <c r="AY675" s="19" t="s">
        <v>153</v>
      </c>
      <c r="BE675" s="189">
        <f>IF(N675="základní",J675,0)</f>
        <v>0</v>
      </c>
      <c r="BF675" s="189">
        <f>IF(N675="snížená",J675,0)</f>
        <v>0</v>
      </c>
      <c r="BG675" s="189">
        <f>IF(N675="zákl. přenesená",J675,0)</f>
        <v>0</v>
      </c>
      <c r="BH675" s="189">
        <f>IF(N675="sníž. přenesená",J675,0)</f>
        <v>0</v>
      </c>
      <c r="BI675" s="189">
        <f>IF(N675="nulová",J675,0)</f>
        <v>0</v>
      </c>
      <c r="BJ675" s="19" t="s">
        <v>79</v>
      </c>
      <c r="BK675" s="189">
        <f>ROUND(I675*H675,2)</f>
        <v>0</v>
      </c>
      <c r="BL675" s="19" t="s">
        <v>255</v>
      </c>
      <c r="BM675" s="188" t="s">
        <v>1092</v>
      </c>
    </row>
    <row r="676" spans="1:65" s="12" customFormat="1" ht="22.8" customHeight="1">
      <c r="B676" s="160"/>
      <c r="C676" s="161"/>
      <c r="D676" s="162" t="s">
        <v>70</v>
      </c>
      <c r="E676" s="174" t="s">
        <v>1093</v>
      </c>
      <c r="F676" s="174" t="s">
        <v>1094</v>
      </c>
      <c r="G676" s="161"/>
      <c r="H676" s="161"/>
      <c r="I676" s="164"/>
      <c r="J676" s="175">
        <f>BK676</f>
        <v>0</v>
      </c>
      <c r="K676" s="161"/>
      <c r="L676" s="166"/>
      <c r="M676" s="167"/>
      <c r="N676" s="168"/>
      <c r="O676" s="168"/>
      <c r="P676" s="169">
        <f>SUM(P677:P700)</f>
        <v>0</v>
      </c>
      <c r="Q676" s="168"/>
      <c r="R676" s="169">
        <f>SUM(R677:R700)</f>
        <v>0.44828250000000008</v>
      </c>
      <c r="S676" s="168"/>
      <c r="T676" s="170">
        <f>SUM(T677:T700)</f>
        <v>0</v>
      </c>
      <c r="AR676" s="171" t="s">
        <v>81</v>
      </c>
      <c r="AT676" s="172" t="s">
        <v>70</v>
      </c>
      <c r="AU676" s="172" t="s">
        <v>79</v>
      </c>
      <c r="AY676" s="171" t="s">
        <v>153</v>
      </c>
      <c r="BK676" s="173">
        <f>SUM(BK677:BK700)</f>
        <v>0</v>
      </c>
    </row>
    <row r="677" spans="1:65" s="2" customFormat="1" ht="24.15" customHeight="1">
      <c r="A677" s="36"/>
      <c r="B677" s="37"/>
      <c r="C677" s="176" t="s">
        <v>1095</v>
      </c>
      <c r="D677" s="176" t="s">
        <v>155</v>
      </c>
      <c r="E677" s="177" t="s">
        <v>1096</v>
      </c>
      <c r="F677" s="178" t="s">
        <v>1097</v>
      </c>
      <c r="G677" s="179" t="s">
        <v>204</v>
      </c>
      <c r="H677" s="180">
        <v>2.25</v>
      </c>
      <c r="I677" s="181"/>
      <c r="J677" s="182">
        <f>ROUND(I677*H677,2)</f>
        <v>0</v>
      </c>
      <c r="K677" s="183"/>
      <c r="L677" s="41"/>
      <c r="M677" s="184" t="s">
        <v>19</v>
      </c>
      <c r="N677" s="185" t="s">
        <v>42</v>
      </c>
      <c r="O677" s="66"/>
      <c r="P677" s="186">
        <f>O677*H677</f>
        <v>0</v>
      </c>
      <c r="Q677" s="186">
        <v>2.5000000000000001E-4</v>
      </c>
      <c r="R677" s="186">
        <f>Q677*H677</f>
        <v>5.6250000000000007E-4</v>
      </c>
      <c r="S677" s="186">
        <v>0</v>
      </c>
      <c r="T677" s="187">
        <f>S677*H677</f>
        <v>0</v>
      </c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R677" s="188" t="s">
        <v>255</v>
      </c>
      <c r="AT677" s="188" t="s">
        <v>155</v>
      </c>
      <c r="AU677" s="188" t="s">
        <v>81</v>
      </c>
      <c r="AY677" s="19" t="s">
        <v>153</v>
      </c>
      <c r="BE677" s="189">
        <f>IF(N677="základní",J677,0)</f>
        <v>0</v>
      </c>
      <c r="BF677" s="189">
        <f>IF(N677="snížená",J677,0)</f>
        <v>0</v>
      </c>
      <c r="BG677" s="189">
        <f>IF(N677="zákl. přenesená",J677,0)</f>
        <v>0</v>
      </c>
      <c r="BH677" s="189">
        <f>IF(N677="sníž. přenesená",J677,0)</f>
        <v>0</v>
      </c>
      <c r="BI677" s="189">
        <f>IF(N677="nulová",J677,0)</f>
        <v>0</v>
      </c>
      <c r="BJ677" s="19" t="s">
        <v>79</v>
      </c>
      <c r="BK677" s="189">
        <f>ROUND(I677*H677,2)</f>
        <v>0</v>
      </c>
      <c r="BL677" s="19" t="s">
        <v>255</v>
      </c>
      <c r="BM677" s="188" t="s">
        <v>1098</v>
      </c>
    </row>
    <row r="678" spans="1:65" s="13" customFormat="1" ht="10.199999999999999">
      <c r="B678" s="195"/>
      <c r="C678" s="196"/>
      <c r="D678" s="197" t="s">
        <v>163</v>
      </c>
      <c r="E678" s="198" t="s">
        <v>19</v>
      </c>
      <c r="F678" s="199" t="s">
        <v>1099</v>
      </c>
      <c r="G678" s="196"/>
      <c r="H678" s="200">
        <v>2.25</v>
      </c>
      <c r="I678" s="201"/>
      <c r="J678" s="196"/>
      <c r="K678" s="196"/>
      <c r="L678" s="202"/>
      <c r="M678" s="203"/>
      <c r="N678" s="204"/>
      <c r="O678" s="204"/>
      <c r="P678" s="204"/>
      <c r="Q678" s="204"/>
      <c r="R678" s="204"/>
      <c r="S678" s="204"/>
      <c r="T678" s="205"/>
      <c r="AT678" s="206" t="s">
        <v>163</v>
      </c>
      <c r="AU678" s="206" t="s">
        <v>81</v>
      </c>
      <c r="AV678" s="13" t="s">
        <v>81</v>
      </c>
      <c r="AW678" s="13" t="s">
        <v>33</v>
      </c>
      <c r="AX678" s="13" t="s">
        <v>79</v>
      </c>
      <c r="AY678" s="206" t="s">
        <v>153</v>
      </c>
    </row>
    <row r="679" spans="1:65" s="2" customFormat="1" ht="16.5" customHeight="1">
      <c r="A679" s="36"/>
      <c r="B679" s="37"/>
      <c r="C679" s="229" t="s">
        <v>1100</v>
      </c>
      <c r="D679" s="229" t="s">
        <v>256</v>
      </c>
      <c r="E679" s="230" t="s">
        <v>1101</v>
      </c>
      <c r="F679" s="231" t="s">
        <v>1102</v>
      </c>
      <c r="G679" s="232" t="s">
        <v>253</v>
      </c>
      <c r="H679" s="233">
        <v>2</v>
      </c>
      <c r="I679" s="234"/>
      <c r="J679" s="235">
        <f t="shared" ref="J679:J690" si="0">ROUND(I679*H679,2)</f>
        <v>0</v>
      </c>
      <c r="K679" s="236"/>
      <c r="L679" s="237"/>
      <c r="M679" s="238" t="s">
        <v>19</v>
      </c>
      <c r="N679" s="239" t="s">
        <v>42</v>
      </c>
      <c r="O679" s="66"/>
      <c r="P679" s="186">
        <f t="shared" ref="P679:P690" si="1">O679*H679</f>
        <v>0</v>
      </c>
      <c r="Q679" s="186">
        <v>1.7000000000000001E-2</v>
      </c>
      <c r="R679" s="186">
        <f t="shared" ref="R679:R690" si="2">Q679*H679</f>
        <v>3.4000000000000002E-2</v>
      </c>
      <c r="S679" s="186">
        <v>0</v>
      </c>
      <c r="T679" s="187">
        <f t="shared" ref="T679:T690" si="3">S679*H679</f>
        <v>0</v>
      </c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R679" s="188" t="s">
        <v>365</v>
      </c>
      <c r="AT679" s="188" t="s">
        <v>256</v>
      </c>
      <c r="AU679" s="188" t="s">
        <v>81</v>
      </c>
      <c r="AY679" s="19" t="s">
        <v>153</v>
      </c>
      <c r="BE679" s="189">
        <f t="shared" ref="BE679:BE690" si="4">IF(N679="základní",J679,0)</f>
        <v>0</v>
      </c>
      <c r="BF679" s="189">
        <f t="shared" ref="BF679:BF690" si="5">IF(N679="snížená",J679,0)</f>
        <v>0</v>
      </c>
      <c r="BG679" s="189">
        <f t="shared" ref="BG679:BG690" si="6">IF(N679="zákl. přenesená",J679,0)</f>
        <v>0</v>
      </c>
      <c r="BH679" s="189">
        <f t="shared" ref="BH679:BH690" si="7">IF(N679="sníž. přenesená",J679,0)</f>
        <v>0</v>
      </c>
      <c r="BI679" s="189">
        <f t="shared" ref="BI679:BI690" si="8">IF(N679="nulová",J679,0)</f>
        <v>0</v>
      </c>
      <c r="BJ679" s="19" t="s">
        <v>79</v>
      </c>
      <c r="BK679" s="189">
        <f t="shared" ref="BK679:BK690" si="9">ROUND(I679*H679,2)</f>
        <v>0</v>
      </c>
      <c r="BL679" s="19" t="s">
        <v>255</v>
      </c>
      <c r="BM679" s="188" t="s">
        <v>1103</v>
      </c>
    </row>
    <row r="680" spans="1:65" s="2" customFormat="1" ht="24.15" customHeight="1">
      <c r="A680" s="36"/>
      <c r="B680" s="37"/>
      <c r="C680" s="176" t="s">
        <v>1104</v>
      </c>
      <c r="D680" s="176" t="s">
        <v>155</v>
      </c>
      <c r="E680" s="177" t="s">
        <v>1105</v>
      </c>
      <c r="F680" s="178" t="s">
        <v>1106</v>
      </c>
      <c r="G680" s="179" t="s">
        <v>253</v>
      </c>
      <c r="H680" s="180">
        <v>18</v>
      </c>
      <c r="I680" s="181"/>
      <c r="J680" s="182">
        <f t="shared" si="0"/>
        <v>0</v>
      </c>
      <c r="K680" s="183"/>
      <c r="L680" s="41"/>
      <c r="M680" s="184" t="s">
        <v>19</v>
      </c>
      <c r="N680" s="185" t="s">
        <v>42</v>
      </c>
      <c r="O680" s="66"/>
      <c r="P680" s="186">
        <f t="shared" si="1"/>
        <v>0</v>
      </c>
      <c r="Q680" s="186">
        <v>0</v>
      </c>
      <c r="R680" s="186">
        <f t="shared" si="2"/>
        <v>0</v>
      </c>
      <c r="S680" s="186">
        <v>0</v>
      </c>
      <c r="T680" s="187">
        <f t="shared" si="3"/>
        <v>0</v>
      </c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R680" s="188" t="s">
        <v>255</v>
      </c>
      <c r="AT680" s="188" t="s">
        <v>155</v>
      </c>
      <c r="AU680" s="188" t="s">
        <v>81</v>
      </c>
      <c r="AY680" s="19" t="s">
        <v>153</v>
      </c>
      <c r="BE680" s="189">
        <f t="shared" si="4"/>
        <v>0</v>
      </c>
      <c r="BF680" s="189">
        <f t="shared" si="5"/>
        <v>0</v>
      </c>
      <c r="BG680" s="189">
        <f t="shared" si="6"/>
        <v>0</v>
      </c>
      <c r="BH680" s="189">
        <f t="shared" si="7"/>
        <v>0</v>
      </c>
      <c r="BI680" s="189">
        <f t="shared" si="8"/>
        <v>0</v>
      </c>
      <c r="BJ680" s="19" t="s">
        <v>79</v>
      </c>
      <c r="BK680" s="189">
        <f t="shared" si="9"/>
        <v>0</v>
      </c>
      <c r="BL680" s="19" t="s">
        <v>255</v>
      </c>
      <c r="BM680" s="188" t="s">
        <v>1107</v>
      </c>
    </row>
    <row r="681" spans="1:65" s="2" customFormat="1" ht="24.15" customHeight="1">
      <c r="A681" s="36"/>
      <c r="B681" s="37"/>
      <c r="C681" s="176" t="s">
        <v>1108</v>
      </c>
      <c r="D681" s="176" t="s">
        <v>155</v>
      </c>
      <c r="E681" s="177" t="s">
        <v>1109</v>
      </c>
      <c r="F681" s="178" t="s">
        <v>1110</v>
      </c>
      <c r="G681" s="179" t="s">
        <v>253</v>
      </c>
      <c r="H681" s="180">
        <v>1</v>
      </c>
      <c r="I681" s="181"/>
      <c r="J681" s="182">
        <f t="shared" si="0"/>
        <v>0</v>
      </c>
      <c r="K681" s="183"/>
      <c r="L681" s="41"/>
      <c r="M681" s="184" t="s">
        <v>19</v>
      </c>
      <c r="N681" s="185" t="s">
        <v>42</v>
      </c>
      <c r="O681" s="66"/>
      <c r="P681" s="186">
        <f t="shared" si="1"/>
        <v>0</v>
      </c>
      <c r="Q681" s="186">
        <v>0</v>
      </c>
      <c r="R681" s="186">
        <f t="shared" si="2"/>
        <v>0</v>
      </c>
      <c r="S681" s="186">
        <v>0</v>
      </c>
      <c r="T681" s="187">
        <f t="shared" si="3"/>
        <v>0</v>
      </c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R681" s="188" t="s">
        <v>255</v>
      </c>
      <c r="AT681" s="188" t="s">
        <v>155</v>
      </c>
      <c r="AU681" s="188" t="s">
        <v>81</v>
      </c>
      <c r="AY681" s="19" t="s">
        <v>153</v>
      </c>
      <c r="BE681" s="189">
        <f t="shared" si="4"/>
        <v>0</v>
      </c>
      <c r="BF681" s="189">
        <f t="shared" si="5"/>
        <v>0</v>
      </c>
      <c r="BG681" s="189">
        <f t="shared" si="6"/>
        <v>0</v>
      </c>
      <c r="BH681" s="189">
        <f t="shared" si="7"/>
        <v>0</v>
      </c>
      <c r="BI681" s="189">
        <f t="shared" si="8"/>
        <v>0</v>
      </c>
      <c r="BJ681" s="19" t="s">
        <v>79</v>
      </c>
      <c r="BK681" s="189">
        <f t="shared" si="9"/>
        <v>0</v>
      </c>
      <c r="BL681" s="19" t="s">
        <v>255</v>
      </c>
      <c r="BM681" s="188" t="s">
        <v>1111</v>
      </c>
    </row>
    <row r="682" spans="1:65" s="2" customFormat="1" ht="16.5" customHeight="1">
      <c r="A682" s="36"/>
      <c r="B682" s="37"/>
      <c r="C682" s="229" t="s">
        <v>1112</v>
      </c>
      <c r="D682" s="229" t="s">
        <v>256</v>
      </c>
      <c r="E682" s="230" t="s">
        <v>1113</v>
      </c>
      <c r="F682" s="231" t="s">
        <v>1114</v>
      </c>
      <c r="G682" s="232" t="s">
        <v>253</v>
      </c>
      <c r="H682" s="233">
        <v>5</v>
      </c>
      <c r="I682" s="234"/>
      <c r="J682" s="235">
        <f t="shared" si="0"/>
        <v>0</v>
      </c>
      <c r="K682" s="236"/>
      <c r="L682" s="237"/>
      <c r="M682" s="238" t="s">
        <v>19</v>
      </c>
      <c r="N682" s="239" t="s">
        <v>42</v>
      </c>
      <c r="O682" s="66"/>
      <c r="P682" s="186">
        <f t="shared" si="1"/>
        <v>0</v>
      </c>
      <c r="Q682" s="186">
        <v>1.6500000000000001E-2</v>
      </c>
      <c r="R682" s="186">
        <f t="shared" si="2"/>
        <v>8.2500000000000004E-2</v>
      </c>
      <c r="S682" s="186">
        <v>0</v>
      </c>
      <c r="T682" s="187">
        <f t="shared" si="3"/>
        <v>0</v>
      </c>
      <c r="U682" s="36"/>
      <c r="V682" s="36"/>
      <c r="W682" s="36"/>
      <c r="X682" s="36"/>
      <c r="Y682" s="36"/>
      <c r="Z682" s="36"/>
      <c r="AA682" s="36"/>
      <c r="AB682" s="36"/>
      <c r="AC682" s="36"/>
      <c r="AD682" s="36"/>
      <c r="AE682" s="36"/>
      <c r="AR682" s="188" t="s">
        <v>365</v>
      </c>
      <c r="AT682" s="188" t="s">
        <v>256</v>
      </c>
      <c r="AU682" s="188" t="s">
        <v>81</v>
      </c>
      <c r="AY682" s="19" t="s">
        <v>153</v>
      </c>
      <c r="BE682" s="189">
        <f t="shared" si="4"/>
        <v>0</v>
      </c>
      <c r="BF682" s="189">
        <f t="shared" si="5"/>
        <v>0</v>
      </c>
      <c r="BG682" s="189">
        <f t="shared" si="6"/>
        <v>0</v>
      </c>
      <c r="BH682" s="189">
        <f t="shared" si="7"/>
        <v>0</v>
      </c>
      <c r="BI682" s="189">
        <f t="shared" si="8"/>
        <v>0</v>
      </c>
      <c r="BJ682" s="19" t="s">
        <v>79</v>
      </c>
      <c r="BK682" s="189">
        <f t="shared" si="9"/>
        <v>0</v>
      </c>
      <c r="BL682" s="19" t="s">
        <v>255</v>
      </c>
      <c r="BM682" s="188" t="s">
        <v>1115</v>
      </c>
    </row>
    <row r="683" spans="1:65" s="2" customFormat="1" ht="16.5" customHeight="1">
      <c r="A683" s="36"/>
      <c r="B683" s="37"/>
      <c r="C683" s="229" t="s">
        <v>1116</v>
      </c>
      <c r="D683" s="229" t="s">
        <v>256</v>
      </c>
      <c r="E683" s="230" t="s">
        <v>1117</v>
      </c>
      <c r="F683" s="231" t="s">
        <v>1118</v>
      </c>
      <c r="G683" s="232" t="s">
        <v>253</v>
      </c>
      <c r="H683" s="233">
        <v>13</v>
      </c>
      <c r="I683" s="234"/>
      <c r="J683" s="235">
        <f t="shared" si="0"/>
        <v>0</v>
      </c>
      <c r="K683" s="236"/>
      <c r="L683" s="237"/>
      <c r="M683" s="238" t="s">
        <v>19</v>
      </c>
      <c r="N683" s="239" t="s">
        <v>42</v>
      </c>
      <c r="O683" s="66"/>
      <c r="P683" s="186">
        <f t="shared" si="1"/>
        <v>0</v>
      </c>
      <c r="Q683" s="186">
        <v>1.8499999999999999E-2</v>
      </c>
      <c r="R683" s="186">
        <f t="shared" si="2"/>
        <v>0.24049999999999999</v>
      </c>
      <c r="S683" s="186">
        <v>0</v>
      </c>
      <c r="T683" s="187">
        <f t="shared" si="3"/>
        <v>0</v>
      </c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R683" s="188" t="s">
        <v>365</v>
      </c>
      <c r="AT683" s="188" t="s">
        <v>256</v>
      </c>
      <c r="AU683" s="188" t="s">
        <v>81</v>
      </c>
      <c r="AY683" s="19" t="s">
        <v>153</v>
      </c>
      <c r="BE683" s="189">
        <f t="shared" si="4"/>
        <v>0</v>
      </c>
      <c r="BF683" s="189">
        <f t="shared" si="5"/>
        <v>0</v>
      </c>
      <c r="BG683" s="189">
        <f t="shared" si="6"/>
        <v>0</v>
      </c>
      <c r="BH683" s="189">
        <f t="shared" si="7"/>
        <v>0</v>
      </c>
      <c r="BI683" s="189">
        <f t="shared" si="8"/>
        <v>0</v>
      </c>
      <c r="BJ683" s="19" t="s">
        <v>79</v>
      </c>
      <c r="BK683" s="189">
        <f t="shared" si="9"/>
        <v>0</v>
      </c>
      <c r="BL683" s="19" t="s">
        <v>255</v>
      </c>
      <c r="BM683" s="188" t="s">
        <v>1119</v>
      </c>
    </row>
    <row r="684" spans="1:65" s="2" customFormat="1" ht="16.5" customHeight="1">
      <c r="A684" s="36"/>
      <c r="B684" s="37"/>
      <c r="C684" s="229" t="s">
        <v>1120</v>
      </c>
      <c r="D684" s="229" t="s">
        <v>256</v>
      </c>
      <c r="E684" s="230" t="s">
        <v>1121</v>
      </c>
      <c r="F684" s="231" t="s">
        <v>1122</v>
      </c>
      <c r="G684" s="232" t="s">
        <v>253</v>
      </c>
      <c r="H684" s="233">
        <v>1</v>
      </c>
      <c r="I684" s="234"/>
      <c r="J684" s="235">
        <f t="shared" si="0"/>
        <v>0</v>
      </c>
      <c r="K684" s="236"/>
      <c r="L684" s="237"/>
      <c r="M684" s="238" t="s">
        <v>19</v>
      </c>
      <c r="N684" s="239" t="s">
        <v>42</v>
      </c>
      <c r="O684" s="66"/>
      <c r="P684" s="186">
        <f t="shared" si="1"/>
        <v>0</v>
      </c>
      <c r="Q684" s="186">
        <v>2.1499999999999998E-2</v>
      </c>
      <c r="R684" s="186">
        <f t="shared" si="2"/>
        <v>2.1499999999999998E-2</v>
      </c>
      <c r="S684" s="186">
        <v>0</v>
      </c>
      <c r="T684" s="187">
        <f t="shared" si="3"/>
        <v>0</v>
      </c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R684" s="188" t="s">
        <v>365</v>
      </c>
      <c r="AT684" s="188" t="s">
        <v>256</v>
      </c>
      <c r="AU684" s="188" t="s">
        <v>81</v>
      </c>
      <c r="AY684" s="19" t="s">
        <v>153</v>
      </c>
      <c r="BE684" s="189">
        <f t="shared" si="4"/>
        <v>0</v>
      </c>
      <c r="BF684" s="189">
        <f t="shared" si="5"/>
        <v>0</v>
      </c>
      <c r="BG684" s="189">
        <f t="shared" si="6"/>
        <v>0</v>
      </c>
      <c r="BH684" s="189">
        <f t="shared" si="7"/>
        <v>0</v>
      </c>
      <c r="BI684" s="189">
        <f t="shared" si="8"/>
        <v>0</v>
      </c>
      <c r="BJ684" s="19" t="s">
        <v>79</v>
      </c>
      <c r="BK684" s="189">
        <f t="shared" si="9"/>
        <v>0</v>
      </c>
      <c r="BL684" s="19" t="s">
        <v>255</v>
      </c>
      <c r="BM684" s="188" t="s">
        <v>1123</v>
      </c>
    </row>
    <row r="685" spans="1:65" s="2" customFormat="1" ht="24.15" customHeight="1">
      <c r="A685" s="36"/>
      <c r="B685" s="37"/>
      <c r="C685" s="176" t="s">
        <v>1124</v>
      </c>
      <c r="D685" s="176" t="s">
        <v>155</v>
      </c>
      <c r="E685" s="177" t="s">
        <v>1125</v>
      </c>
      <c r="F685" s="178" t="s">
        <v>1126</v>
      </c>
      <c r="G685" s="179" t="s">
        <v>253</v>
      </c>
      <c r="H685" s="180">
        <v>2</v>
      </c>
      <c r="I685" s="181"/>
      <c r="J685" s="182">
        <f t="shared" si="0"/>
        <v>0</v>
      </c>
      <c r="K685" s="183"/>
      <c r="L685" s="41"/>
      <c r="M685" s="184" t="s">
        <v>19</v>
      </c>
      <c r="N685" s="185" t="s">
        <v>42</v>
      </c>
      <c r="O685" s="66"/>
      <c r="P685" s="186">
        <f t="shared" si="1"/>
        <v>0</v>
      </c>
      <c r="Q685" s="186">
        <v>0</v>
      </c>
      <c r="R685" s="186">
        <f t="shared" si="2"/>
        <v>0</v>
      </c>
      <c r="S685" s="186">
        <v>0</v>
      </c>
      <c r="T685" s="187">
        <f t="shared" si="3"/>
        <v>0</v>
      </c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R685" s="188" t="s">
        <v>255</v>
      </c>
      <c r="AT685" s="188" t="s">
        <v>155</v>
      </c>
      <c r="AU685" s="188" t="s">
        <v>81</v>
      </c>
      <c r="AY685" s="19" t="s">
        <v>153</v>
      </c>
      <c r="BE685" s="189">
        <f t="shared" si="4"/>
        <v>0</v>
      </c>
      <c r="BF685" s="189">
        <f t="shared" si="5"/>
        <v>0</v>
      </c>
      <c r="BG685" s="189">
        <f t="shared" si="6"/>
        <v>0</v>
      </c>
      <c r="BH685" s="189">
        <f t="shared" si="7"/>
        <v>0</v>
      </c>
      <c r="BI685" s="189">
        <f t="shared" si="8"/>
        <v>0</v>
      </c>
      <c r="BJ685" s="19" t="s">
        <v>79</v>
      </c>
      <c r="BK685" s="189">
        <f t="shared" si="9"/>
        <v>0</v>
      </c>
      <c r="BL685" s="19" t="s">
        <v>255</v>
      </c>
      <c r="BM685" s="188" t="s">
        <v>1127</v>
      </c>
    </row>
    <row r="686" spans="1:65" s="2" customFormat="1" ht="16.5" customHeight="1">
      <c r="A686" s="36"/>
      <c r="B686" s="37"/>
      <c r="C686" s="229" t="s">
        <v>1128</v>
      </c>
      <c r="D686" s="229" t="s">
        <v>256</v>
      </c>
      <c r="E686" s="230" t="s">
        <v>1129</v>
      </c>
      <c r="F686" s="231" t="s">
        <v>1130</v>
      </c>
      <c r="G686" s="232" t="s">
        <v>253</v>
      </c>
      <c r="H686" s="233">
        <v>2</v>
      </c>
      <c r="I686" s="234"/>
      <c r="J686" s="235">
        <f t="shared" si="0"/>
        <v>0</v>
      </c>
      <c r="K686" s="236"/>
      <c r="L686" s="237"/>
      <c r="M686" s="238" t="s">
        <v>19</v>
      </c>
      <c r="N686" s="239" t="s">
        <v>42</v>
      </c>
      <c r="O686" s="66"/>
      <c r="P686" s="186">
        <f t="shared" si="1"/>
        <v>0</v>
      </c>
      <c r="Q686" s="186">
        <v>2.5000000000000001E-2</v>
      </c>
      <c r="R686" s="186">
        <f t="shared" si="2"/>
        <v>0.05</v>
      </c>
      <c r="S686" s="186">
        <v>0</v>
      </c>
      <c r="T686" s="187">
        <f t="shared" si="3"/>
        <v>0</v>
      </c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R686" s="188" t="s">
        <v>365</v>
      </c>
      <c r="AT686" s="188" t="s">
        <v>256</v>
      </c>
      <c r="AU686" s="188" t="s">
        <v>81</v>
      </c>
      <c r="AY686" s="19" t="s">
        <v>153</v>
      </c>
      <c r="BE686" s="189">
        <f t="shared" si="4"/>
        <v>0</v>
      </c>
      <c r="BF686" s="189">
        <f t="shared" si="5"/>
        <v>0</v>
      </c>
      <c r="BG686" s="189">
        <f t="shared" si="6"/>
        <v>0</v>
      </c>
      <c r="BH686" s="189">
        <f t="shared" si="7"/>
        <v>0</v>
      </c>
      <c r="BI686" s="189">
        <f t="shared" si="8"/>
        <v>0</v>
      </c>
      <c r="BJ686" s="19" t="s">
        <v>79</v>
      </c>
      <c r="BK686" s="189">
        <f t="shared" si="9"/>
        <v>0</v>
      </c>
      <c r="BL686" s="19" t="s">
        <v>255</v>
      </c>
      <c r="BM686" s="188" t="s">
        <v>1131</v>
      </c>
    </row>
    <row r="687" spans="1:65" s="2" customFormat="1" ht="16.5" customHeight="1">
      <c r="A687" s="36"/>
      <c r="B687" s="37"/>
      <c r="C687" s="229" t="s">
        <v>1132</v>
      </c>
      <c r="D687" s="229" t="s">
        <v>256</v>
      </c>
      <c r="E687" s="230" t="s">
        <v>1133</v>
      </c>
      <c r="F687" s="231" t="s">
        <v>1134</v>
      </c>
      <c r="G687" s="232" t="s">
        <v>253</v>
      </c>
      <c r="H687" s="233">
        <v>21</v>
      </c>
      <c r="I687" s="234"/>
      <c r="J687" s="235">
        <f t="shared" si="0"/>
        <v>0</v>
      </c>
      <c r="K687" s="236"/>
      <c r="L687" s="237"/>
      <c r="M687" s="238" t="s">
        <v>19</v>
      </c>
      <c r="N687" s="239" t="s">
        <v>42</v>
      </c>
      <c r="O687" s="66"/>
      <c r="P687" s="186">
        <f t="shared" si="1"/>
        <v>0</v>
      </c>
      <c r="Q687" s="186">
        <v>0</v>
      </c>
      <c r="R687" s="186">
        <f t="shared" si="2"/>
        <v>0</v>
      </c>
      <c r="S687" s="186">
        <v>0</v>
      </c>
      <c r="T687" s="187">
        <f t="shared" si="3"/>
        <v>0</v>
      </c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R687" s="188" t="s">
        <v>365</v>
      </c>
      <c r="AT687" s="188" t="s">
        <v>256</v>
      </c>
      <c r="AU687" s="188" t="s">
        <v>81</v>
      </c>
      <c r="AY687" s="19" t="s">
        <v>153</v>
      </c>
      <c r="BE687" s="189">
        <f t="shared" si="4"/>
        <v>0</v>
      </c>
      <c r="BF687" s="189">
        <f t="shared" si="5"/>
        <v>0</v>
      </c>
      <c r="BG687" s="189">
        <f t="shared" si="6"/>
        <v>0</v>
      </c>
      <c r="BH687" s="189">
        <f t="shared" si="7"/>
        <v>0</v>
      </c>
      <c r="BI687" s="189">
        <f t="shared" si="8"/>
        <v>0</v>
      </c>
      <c r="BJ687" s="19" t="s">
        <v>79</v>
      </c>
      <c r="BK687" s="189">
        <f t="shared" si="9"/>
        <v>0</v>
      </c>
      <c r="BL687" s="19" t="s">
        <v>255</v>
      </c>
      <c r="BM687" s="188" t="s">
        <v>1135</v>
      </c>
    </row>
    <row r="688" spans="1:65" s="2" customFormat="1" ht="16.5" customHeight="1">
      <c r="A688" s="36"/>
      <c r="B688" s="37"/>
      <c r="C688" s="229" t="s">
        <v>1136</v>
      </c>
      <c r="D688" s="229" t="s">
        <v>256</v>
      </c>
      <c r="E688" s="230" t="s">
        <v>1137</v>
      </c>
      <c r="F688" s="231" t="s">
        <v>1138</v>
      </c>
      <c r="G688" s="232" t="s">
        <v>253</v>
      </c>
      <c r="H688" s="233">
        <v>12</v>
      </c>
      <c r="I688" s="234"/>
      <c r="J688" s="235">
        <f t="shared" si="0"/>
        <v>0</v>
      </c>
      <c r="K688" s="236"/>
      <c r="L688" s="237"/>
      <c r="M688" s="238" t="s">
        <v>19</v>
      </c>
      <c r="N688" s="239" t="s">
        <v>42</v>
      </c>
      <c r="O688" s="66"/>
      <c r="P688" s="186">
        <f t="shared" si="1"/>
        <v>0</v>
      </c>
      <c r="Q688" s="186">
        <v>0</v>
      </c>
      <c r="R688" s="186">
        <f t="shared" si="2"/>
        <v>0</v>
      </c>
      <c r="S688" s="186">
        <v>0</v>
      </c>
      <c r="T688" s="187">
        <f t="shared" si="3"/>
        <v>0</v>
      </c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R688" s="188" t="s">
        <v>365</v>
      </c>
      <c r="AT688" s="188" t="s">
        <v>256</v>
      </c>
      <c r="AU688" s="188" t="s">
        <v>81</v>
      </c>
      <c r="AY688" s="19" t="s">
        <v>153</v>
      </c>
      <c r="BE688" s="189">
        <f t="shared" si="4"/>
        <v>0</v>
      </c>
      <c r="BF688" s="189">
        <f t="shared" si="5"/>
        <v>0</v>
      </c>
      <c r="BG688" s="189">
        <f t="shared" si="6"/>
        <v>0</v>
      </c>
      <c r="BH688" s="189">
        <f t="shared" si="7"/>
        <v>0</v>
      </c>
      <c r="BI688" s="189">
        <f t="shared" si="8"/>
        <v>0</v>
      </c>
      <c r="BJ688" s="19" t="s">
        <v>79</v>
      </c>
      <c r="BK688" s="189">
        <f t="shared" si="9"/>
        <v>0</v>
      </c>
      <c r="BL688" s="19" t="s">
        <v>255</v>
      </c>
      <c r="BM688" s="188" t="s">
        <v>1139</v>
      </c>
    </row>
    <row r="689" spans="1:65" s="2" customFormat="1" ht="24.15" customHeight="1">
      <c r="A689" s="36"/>
      <c r="B689" s="37"/>
      <c r="C689" s="176" t="s">
        <v>1140</v>
      </c>
      <c r="D689" s="176" t="s">
        <v>155</v>
      </c>
      <c r="E689" s="177" t="s">
        <v>1141</v>
      </c>
      <c r="F689" s="178" t="s">
        <v>1142</v>
      </c>
      <c r="G689" s="179" t="s">
        <v>253</v>
      </c>
      <c r="H689" s="180">
        <v>2</v>
      </c>
      <c r="I689" s="181"/>
      <c r="J689" s="182">
        <f t="shared" si="0"/>
        <v>0</v>
      </c>
      <c r="K689" s="183"/>
      <c r="L689" s="41"/>
      <c r="M689" s="184" t="s">
        <v>19</v>
      </c>
      <c r="N689" s="185" t="s">
        <v>42</v>
      </c>
      <c r="O689" s="66"/>
      <c r="P689" s="186">
        <f t="shared" si="1"/>
        <v>0</v>
      </c>
      <c r="Q689" s="186">
        <v>0</v>
      </c>
      <c r="R689" s="186">
        <f t="shared" si="2"/>
        <v>0</v>
      </c>
      <c r="S689" s="186">
        <v>0</v>
      </c>
      <c r="T689" s="187">
        <f t="shared" si="3"/>
        <v>0</v>
      </c>
      <c r="U689" s="36"/>
      <c r="V689" s="36"/>
      <c r="W689" s="36"/>
      <c r="X689" s="36"/>
      <c r="Y689" s="36"/>
      <c r="Z689" s="36"/>
      <c r="AA689" s="36"/>
      <c r="AB689" s="36"/>
      <c r="AC689" s="36"/>
      <c r="AD689" s="36"/>
      <c r="AE689" s="36"/>
      <c r="AR689" s="188" t="s">
        <v>255</v>
      </c>
      <c r="AT689" s="188" t="s">
        <v>155</v>
      </c>
      <c r="AU689" s="188" t="s">
        <v>81</v>
      </c>
      <c r="AY689" s="19" t="s">
        <v>153</v>
      </c>
      <c r="BE689" s="189">
        <f t="shared" si="4"/>
        <v>0</v>
      </c>
      <c r="BF689" s="189">
        <f t="shared" si="5"/>
        <v>0</v>
      </c>
      <c r="BG689" s="189">
        <f t="shared" si="6"/>
        <v>0</v>
      </c>
      <c r="BH689" s="189">
        <f t="shared" si="7"/>
        <v>0</v>
      </c>
      <c r="BI689" s="189">
        <f t="shared" si="8"/>
        <v>0</v>
      </c>
      <c r="BJ689" s="19" t="s">
        <v>79</v>
      </c>
      <c r="BK689" s="189">
        <f t="shared" si="9"/>
        <v>0</v>
      </c>
      <c r="BL689" s="19" t="s">
        <v>255</v>
      </c>
      <c r="BM689" s="188" t="s">
        <v>1143</v>
      </c>
    </row>
    <row r="690" spans="1:65" s="2" customFormat="1" ht="16.5" customHeight="1">
      <c r="A690" s="36"/>
      <c r="B690" s="37"/>
      <c r="C690" s="229" t="s">
        <v>1144</v>
      </c>
      <c r="D690" s="229" t="s">
        <v>256</v>
      </c>
      <c r="E690" s="230" t="s">
        <v>1145</v>
      </c>
      <c r="F690" s="231" t="s">
        <v>1146</v>
      </c>
      <c r="G690" s="232" t="s">
        <v>228</v>
      </c>
      <c r="H690" s="233">
        <v>1.9</v>
      </c>
      <c r="I690" s="234"/>
      <c r="J690" s="235">
        <f t="shared" si="0"/>
        <v>0</v>
      </c>
      <c r="K690" s="236"/>
      <c r="L690" s="237"/>
      <c r="M690" s="238" t="s">
        <v>19</v>
      </c>
      <c r="N690" s="239" t="s">
        <v>42</v>
      </c>
      <c r="O690" s="66"/>
      <c r="P690" s="186">
        <f t="shared" si="1"/>
        <v>0</v>
      </c>
      <c r="Q690" s="186">
        <v>5.0000000000000001E-3</v>
      </c>
      <c r="R690" s="186">
        <f t="shared" si="2"/>
        <v>9.4999999999999998E-3</v>
      </c>
      <c r="S690" s="186">
        <v>0</v>
      </c>
      <c r="T690" s="187">
        <f t="shared" si="3"/>
        <v>0</v>
      </c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R690" s="188" t="s">
        <v>365</v>
      </c>
      <c r="AT690" s="188" t="s">
        <v>256</v>
      </c>
      <c r="AU690" s="188" t="s">
        <v>81</v>
      </c>
      <c r="AY690" s="19" t="s">
        <v>153</v>
      </c>
      <c r="BE690" s="189">
        <f t="shared" si="4"/>
        <v>0</v>
      </c>
      <c r="BF690" s="189">
        <f t="shared" si="5"/>
        <v>0</v>
      </c>
      <c r="BG690" s="189">
        <f t="shared" si="6"/>
        <v>0</v>
      </c>
      <c r="BH690" s="189">
        <f t="shared" si="7"/>
        <v>0</v>
      </c>
      <c r="BI690" s="189">
        <f t="shared" si="8"/>
        <v>0</v>
      </c>
      <c r="BJ690" s="19" t="s">
        <v>79</v>
      </c>
      <c r="BK690" s="189">
        <f t="shared" si="9"/>
        <v>0</v>
      </c>
      <c r="BL690" s="19" t="s">
        <v>255</v>
      </c>
      <c r="BM690" s="188" t="s">
        <v>1147</v>
      </c>
    </row>
    <row r="691" spans="1:65" s="13" customFormat="1" ht="10.199999999999999">
      <c r="B691" s="195"/>
      <c r="C691" s="196"/>
      <c r="D691" s="197" t="s">
        <v>163</v>
      </c>
      <c r="E691" s="198" t="s">
        <v>19</v>
      </c>
      <c r="F691" s="199" t="s">
        <v>1088</v>
      </c>
      <c r="G691" s="196"/>
      <c r="H691" s="200">
        <v>1.9</v>
      </c>
      <c r="I691" s="201"/>
      <c r="J691" s="196"/>
      <c r="K691" s="196"/>
      <c r="L691" s="202"/>
      <c r="M691" s="203"/>
      <c r="N691" s="204"/>
      <c r="O691" s="204"/>
      <c r="P691" s="204"/>
      <c r="Q691" s="204"/>
      <c r="R691" s="204"/>
      <c r="S691" s="204"/>
      <c r="T691" s="205"/>
      <c r="AT691" s="206" t="s">
        <v>163</v>
      </c>
      <c r="AU691" s="206" t="s">
        <v>81</v>
      </c>
      <c r="AV691" s="13" t="s">
        <v>81</v>
      </c>
      <c r="AW691" s="13" t="s">
        <v>33</v>
      </c>
      <c r="AX691" s="13" t="s">
        <v>79</v>
      </c>
      <c r="AY691" s="206" t="s">
        <v>153</v>
      </c>
    </row>
    <row r="692" spans="1:65" s="2" customFormat="1" ht="16.5" customHeight="1">
      <c r="A692" s="36"/>
      <c r="B692" s="37"/>
      <c r="C692" s="229" t="s">
        <v>1148</v>
      </c>
      <c r="D692" s="229" t="s">
        <v>256</v>
      </c>
      <c r="E692" s="230" t="s">
        <v>1149</v>
      </c>
      <c r="F692" s="231" t="s">
        <v>1150</v>
      </c>
      <c r="G692" s="232" t="s">
        <v>253</v>
      </c>
      <c r="H692" s="233">
        <v>4</v>
      </c>
      <c r="I692" s="234"/>
      <c r="J692" s="235">
        <f>ROUND(I692*H692,2)</f>
        <v>0</v>
      </c>
      <c r="K692" s="236"/>
      <c r="L692" s="237"/>
      <c r="M692" s="238" t="s">
        <v>19</v>
      </c>
      <c r="N692" s="239" t="s">
        <v>42</v>
      </c>
      <c r="O692" s="66"/>
      <c r="P692" s="186">
        <f>O692*H692</f>
        <v>0</v>
      </c>
      <c r="Q692" s="186">
        <v>6.0000000000000002E-5</v>
      </c>
      <c r="R692" s="186">
        <f>Q692*H692</f>
        <v>2.4000000000000001E-4</v>
      </c>
      <c r="S692" s="186">
        <v>0</v>
      </c>
      <c r="T692" s="187">
        <f>S692*H692</f>
        <v>0</v>
      </c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  <c r="AR692" s="188" t="s">
        <v>365</v>
      </c>
      <c r="AT692" s="188" t="s">
        <v>256</v>
      </c>
      <c r="AU692" s="188" t="s">
        <v>81</v>
      </c>
      <c r="AY692" s="19" t="s">
        <v>153</v>
      </c>
      <c r="BE692" s="189">
        <f>IF(N692="základní",J692,0)</f>
        <v>0</v>
      </c>
      <c r="BF692" s="189">
        <f>IF(N692="snížená",J692,0)</f>
        <v>0</v>
      </c>
      <c r="BG692" s="189">
        <f>IF(N692="zákl. přenesená",J692,0)</f>
        <v>0</v>
      </c>
      <c r="BH692" s="189">
        <f>IF(N692="sníž. přenesená",J692,0)</f>
        <v>0</v>
      </c>
      <c r="BI692" s="189">
        <f>IF(N692="nulová",J692,0)</f>
        <v>0</v>
      </c>
      <c r="BJ692" s="19" t="s">
        <v>79</v>
      </c>
      <c r="BK692" s="189">
        <f>ROUND(I692*H692,2)</f>
        <v>0</v>
      </c>
      <c r="BL692" s="19" t="s">
        <v>255</v>
      </c>
      <c r="BM692" s="188" t="s">
        <v>1151</v>
      </c>
    </row>
    <row r="693" spans="1:65" s="2" customFormat="1" ht="16.5" customHeight="1">
      <c r="A693" s="36"/>
      <c r="B693" s="37"/>
      <c r="C693" s="229" t="s">
        <v>1152</v>
      </c>
      <c r="D693" s="229" t="s">
        <v>256</v>
      </c>
      <c r="E693" s="230" t="s">
        <v>1153</v>
      </c>
      <c r="F693" s="231" t="s">
        <v>1154</v>
      </c>
      <c r="G693" s="232" t="s">
        <v>228</v>
      </c>
      <c r="H693" s="233">
        <v>3.2549999999999999</v>
      </c>
      <c r="I693" s="234"/>
      <c r="J693" s="235">
        <f>ROUND(I693*H693,2)</f>
        <v>0</v>
      </c>
      <c r="K693" s="236"/>
      <c r="L693" s="237"/>
      <c r="M693" s="238" t="s">
        <v>19</v>
      </c>
      <c r="N693" s="239" t="s">
        <v>42</v>
      </c>
      <c r="O693" s="66"/>
      <c r="P693" s="186">
        <f>O693*H693</f>
        <v>0</v>
      </c>
      <c r="Q693" s="186">
        <v>0</v>
      </c>
      <c r="R693" s="186">
        <f>Q693*H693</f>
        <v>0</v>
      </c>
      <c r="S693" s="186">
        <v>0</v>
      </c>
      <c r="T693" s="187">
        <f>S693*H693</f>
        <v>0</v>
      </c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R693" s="188" t="s">
        <v>365</v>
      </c>
      <c r="AT693" s="188" t="s">
        <v>256</v>
      </c>
      <c r="AU693" s="188" t="s">
        <v>81</v>
      </c>
      <c r="AY693" s="19" t="s">
        <v>153</v>
      </c>
      <c r="BE693" s="189">
        <f>IF(N693="základní",J693,0)</f>
        <v>0</v>
      </c>
      <c r="BF693" s="189">
        <f>IF(N693="snížená",J693,0)</f>
        <v>0</v>
      </c>
      <c r="BG693" s="189">
        <f>IF(N693="zákl. přenesená",J693,0)</f>
        <v>0</v>
      </c>
      <c r="BH693" s="189">
        <f>IF(N693="sníž. přenesená",J693,0)</f>
        <v>0</v>
      </c>
      <c r="BI693" s="189">
        <f>IF(N693="nulová",J693,0)</f>
        <v>0</v>
      </c>
      <c r="BJ693" s="19" t="s">
        <v>79</v>
      </c>
      <c r="BK693" s="189">
        <f>ROUND(I693*H693,2)</f>
        <v>0</v>
      </c>
      <c r="BL693" s="19" t="s">
        <v>255</v>
      </c>
      <c r="BM693" s="188" t="s">
        <v>1155</v>
      </c>
    </row>
    <row r="694" spans="1:65" s="2" customFormat="1" ht="16.5" customHeight="1">
      <c r="A694" s="36"/>
      <c r="B694" s="37"/>
      <c r="C694" s="229" t="s">
        <v>1156</v>
      </c>
      <c r="D694" s="229" t="s">
        <v>256</v>
      </c>
      <c r="E694" s="230" t="s">
        <v>1157</v>
      </c>
      <c r="F694" s="231" t="s">
        <v>1158</v>
      </c>
      <c r="G694" s="232" t="s">
        <v>228</v>
      </c>
      <c r="H694" s="233">
        <v>5.3849999999999998</v>
      </c>
      <c r="I694" s="234"/>
      <c r="J694" s="235">
        <f>ROUND(I694*H694,2)</f>
        <v>0</v>
      </c>
      <c r="K694" s="236"/>
      <c r="L694" s="237"/>
      <c r="M694" s="238" t="s">
        <v>19</v>
      </c>
      <c r="N694" s="239" t="s">
        <v>42</v>
      </c>
      <c r="O694" s="66"/>
      <c r="P694" s="186">
        <f>O694*H694</f>
        <v>0</v>
      </c>
      <c r="Q694" s="186">
        <v>0</v>
      </c>
      <c r="R694" s="186">
        <f>Q694*H694</f>
        <v>0</v>
      </c>
      <c r="S694" s="186">
        <v>0</v>
      </c>
      <c r="T694" s="187">
        <f>S694*H694</f>
        <v>0</v>
      </c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R694" s="188" t="s">
        <v>365</v>
      </c>
      <c r="AT694" s="188" t="s">
        <v>256</v>
      </c>
      <c r="AU694" s="188" t="s">
        <v>81</v>
      </c>
      <c r="AY694" s="19" t="s">
        <v>153</v>
      </c>
      <c r="BE694" s="189">
        <f>IF(N694="základní",J694,0)</f>
        <v>0</v>
      </c>
      <c r="BF694" s="189">
        <f>IF(N694="snížená",J694,0)</f>
        <v>0</v>
      </c>
      <c r="BG694" s="189">
        <f>IF(N694="zákl. přenesená",J694,0)</f>
        <v>0</v>
      </c>
      <c r="BH694" s="189">
        <f>IF(N694="sníž. přenesená",J694,0)</f>
        <v>0</v>
      </c>
      <c r="BI694" s="189">
        <f>IF(N694="nulová",J694,0)</f>
        <v>0</v>
      </c>
      <c r="BJ694" s="19" t="s">
        <v>79</v>
      </c>
      <c r="BK694" s="189">
        <f>ROUND(I694*H694,2)</f>
        <v>0</v>
      </c>
      <c r="BL694" s="19" t="s">
        <v>255</v>
      </c>
      <c r="BM694" s="188" t="s">
        <v>1159</v>
      </c>
    </row>
    <row r="695" spans="1:65" s="13" customFormat="1" ht="10.199999999999999">
      <c r="B695" s="195"/>
      <c r="C695" s="196"/>
      <c r="D695" s="197" t="s">
        <v>163</v>
      </c>
      <c r="E695" s="198" t="s">
        <v>19</v>
      </c>
      <c r="F695" s="199" t="s">
        <v>1160</v>
      </c>
      <c r="G695" s="196"/>
      <c r="H695" s="200">
        <v>5.3849999999999998</v>
      </c>
      <c r="I695" s="201"/>
      <c r="J695" s="196"/>
      <c r="K695" s="196"/>
      <c r="L695" s="202"/>
      <c r="M695" s="203"/>
      <c r="N695" s="204"/>
      <c r="O695" s="204"/>
      <c r="P695" s="204"/>
      <c r="Q695" s="204"/>
      <c r="R695" s="204"/>
      <c r="S695" s="204"/>
      <c r="T695" s="205"/>
      <c r="AT695" s="206" t="s">
        <v>163</v>
      </c>
      <c r="AU695" s="206" t="s">
        <v>81</v>
      </c>
      <c r="AV695" s="13" t="s">
        <v>81</v>
      </c>
      <c r="AW695" s="13" t="s">
        <v>33</v>
      </c>
      <c r="AX695" s="13" t="s">
        <v>79</v>
      </c>
      <c r="AY695" s="206" t="s">
        <v>153</v>
      </c>
    </row>
    <row r="696" spans="1:65" s="2" customFormat="1" ht="16.5" customHeight="1">
      <c r="A696" s="36"/>
      <c r="B696" s="37"/>
      <c r="C696" s="176" t="s">
        <v>1161</v>
      </c>
      <c r="D696" s="176" t="s">
        <v>155</v>
      </c>
      <c r="E696" s="177" t="s">
        <v>1162</v>
      </c>
      <c r="F696" s="178" t="s">
        <v>1163</v>
      </c>
      <c r="G696" s="179" t="s">
        <v>253</v>
      </c>
      <c r="H696" s="180">
        <v>4</v>
      </c>
      <c r="I696" s="181"/>
      <c r="J696" s="182">
        <f>ROUND(I696*H696,2)</f>
        <v>0</v>
      </c>
      <c r="K696" s="183"/>
      <c r="L696" s="41"/>
      <c r="M696" s="184" t="s">
        <v>19</v>
      </c>
      <c r="N696" s="185" t="s">
        <v>42</v>
      </c>
      <c r="O696" s="66"/>
      <c r="P696" s="186">
        <f>O696*H696</f>
        <v>0</v>
      </c>
      <c r="Q696" s="186">
        <v>0</v>
      </c>
      <c r="R696" s="186">
        <f>Q696*H696</f>
        <v>0</v>
      </c>
      <c r="S696" s="186">
        <v>0</v>
      </c>
      <c r="T696" s="187">
        <f>S696*H696</f>
        <v>0</v>
      </c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R696" s="188" t="s">
        <v>255</v>
      </c>
      <c r="AT696" s="188" t="s">
        <v>155</v>
      </c>
      <c r="AU696" s="188" t="s">
        <v>81</v>
      </c>
      <c r="AY696" s="19" t="s">
        <v>153</v>
      </c>
      <c r="BE696" s="189">
        <f>IF(N696="základní",J696,0)</f>
        <v>0</v>
      </c>
      <c r="BF696" s="189">
        <f>IF(N696="snížená",J696,0)</f>
        <v>0</v>
      </c>
      <c r="BG696" s="189">
        <f>IF(N696="zákl. přenesená",J696,0)</f>
        <v>0</v>
      </c>
      <c r="BH696" s="189">
        <f>IF(N696="sníž. přenesená",J696,0)</f>
        <v>0</v>
      </c>
      <c r="BI696" s="189">
        <f>IF(N696="nulová",J696,0)</f>
        <v>0</v>
      </c>
      <c r="BJ696" s="19" t="s">
        <v>79</v>
      </c>
      <c r="BK696" s="189">
        <f>ROUND(I696*H696,2)</f>
        <v>0</v>
      </c>
      <c r="BL696" s="19" t="s">
        <v>255</v>
      </c>
      <c r="BM696" s="188" t="s">
        <v>1164</v>
      </c>
    </row>
    <row r="697" spans="1:65" s="2" customFormat="1" ht="16.5" customHeight="1">
      <c r="A697" s="36"/>
      <c r="B697" s="37"/>
      <c r="C697" s="229" t="s">
        <v>1165</v>
      </c>
      <c r="D697" s="229" t="s">
        <v>256</v>
      </c>
      <c r="E697" s="230" t="s">
        <v>1166</v>
      </c>
      <c r="F697" s="231" t="s">
        <v>1167</v>
      </c>
      <c r="G697" s="232" t="s">
        <v>253</v>
      </c>
      <c r="H697" s="233">
        <v>4</v>
      </c>
      <c r="I697" s="234"/>
      <c r="J697" s="235">
        <f>ROUND(I697*H697,2)</f>
        <v>0</v>
      </c>
      <c r="K697" s="236"/>
      <c r="L697" s="237"/>
      <c r="M697" s="238" t="s">
        <v>19</v>
      </c>
      <c r="N697" s="239" t="s">
        <v>42</v>
      </c>
      <c r="O697" s="66"/>
      <c r="P697" s="186">
        <f>O697*H697</f>
        <v>0</v>
      </c>
      <c r="Q697" s="186">
        <v>1.8500000000000001E-3</v>
      </c>
      <c r="R697" s="186">
        <f>Q697*H697</f>
        <v>7.4000000000000003E-3</v>
      </c>
      <c r="S697" s="186">
        <v>0</v>
      </c>
      <c r="T697" s="187">
        <f>S697*H697</f>
        <v>0</v>
      </c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R697" s="188" t="s">
        <v>365</v>
      </c>
      <c r="AT697" s="188" t="s">
        <v>256</v>
      </c>
      <c r="AU697" s="188" t="s">
        <v>81</v>
      </c>
      <c r="AY697" s="19" t="s">
        <v>153</v>
      </c>
      <c r="BE697" s="189">
        <f>IF(N697="základní",J697,0)</f>
        <v>0</v>
      </c>
      <c r="BF697" s="189">
        <f>IF(N697="snížená",J697,0)</f>
        <v>0</v>
      </c>
      <c r="BG697" s="189">
        <f>IF(N697="zákl. přenesená",J697,0)</f>
        <v>0</v>
      </c>
      <c r="BH697" s="189">
        <f>IF(N697="sníž. přenesená",J697,0)</f>
        <v>0</v>
      </c>
      <c r="BI697" s="189">
        <f>IF(N697="nulová",J697,0)</f>
        <v>0</v>
      </c>
      <c r="BJ697" s="19" t="s">
        <v>79</v>
      </c>
      <c r="BK697" s="189">
        <f>ROUND(I697*H697,2)</f>
        <v>0</v>
      </c>
      <c r="BL697" s="19" t="s">
        <v>255</v>
      </c>
      <c r="BM697" s="188" t="s">
        <v>1168</v>
      </c>
    </row>
    <row r="698" spans="1:65" s="2" customFormat="1" ht="16.5" customHeight="1">
      <c r="A698" s="36"/>
      <c r="B698" s="37"/>
      <c r="C698" s="229" t="s">
        <v>1169</v>
      </c>
      <c r="D698" s="229" t="s">
        <v>256</v>
      </c>
      <c r="E698" s="230" t="s">
        <v>1170</v>
      </c>
      <c r="F698" s="231" t="s">
        <v>1171</v>
      </c>
      <c r="G698" s="232" t="s">
        <v>253</v>
      </c>
      <c r="H698" s="233">
        <v>1</v>
      </c>
      <c r="I698" s="234"/>
      <c r="J698" s="235">
        <f>ROUND(I698*H698,2)</f>
        <v>0</v>
      </c>
      <c r="K698" s="236"/>
      <c r="L698" s="237"/>
      <c r="M698" s="238" t="s">
        <v>19</v>
      </c>
      <c r="N698" s="239" t="s">
        <v>42</v>
      </c>
      <c r="O698" s="66"/>
      <c r="P698" s="186">
        <f>O698*H698</f>
        <v>0</v>
      </c>
      <c r="Q698" s="186">
        <v>2.0799999999999998E-3</v>
      </c>
      <c r="R698" s="186">
        <f>Q698*H698</f>
        <v>2.0799999999999998E-3</v>
      </c>
      <c r="S698" s="186">
        <v>0</v>
      </c>
      <c r="T698" s="187">
        <f>S698*H698</f>
        <v>0</v>
      </c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R698" s="188" t="s">
        <v>365</v>
      </c>
      <c r="AT698" s="188" t="s">
        <v>256</v>
      </c>
      <c r="AU698" s="188" t="s">
        <v>81</v>
      </c>
      <c r="AY698" s="19" t="s">
        <v>153</v>
      </c>
      <c r="BE698" s="189">
        <f>IF(N698="základní",J698,0)</f>
        <v>0</v>
      </c>
      <c r="BF698" s="189">
        <f>IF(N698="snížená",J698,0)</f>
        <v>0</v>
      </c>
      <c r="BG698" s="189">
        <f>IF(N698="zákl. přenesená",J698,0)</f>
        <v>0</v>
      </c>
      <c r="BH698" s="189">
        <f>IF(N698="sníž. přenesená",J698,0)</f>
        <v>0</v>
      </c>
      <c r="BI698" s="189">
        <f>IF(N698="nulová",J698,0)</f>
        <v>0</v>
      </c>
      <c r="BJ698" s="19" t="s">
        <v>79</v>
      </c>
      <c r="BK698" s="189">
        <f>ROUND(I698*H698,2)</f>
        <v>0</v>
      </c>
      <c r="BL698" s="19" t="s">
        <v>255</v>
      </c>
      <c r="BM698" s="188" t="s">
        <v>1172</v>
      </c>
    </row>
    <row r="699" spans="1:65" s="2" customFormat="1" ht="16.5" customHeight="1">
      <c r="A699" s="36"/>
      <c r="B699" s="37"/>
      <c r="C699" s="176" t="s">
        <v>1173</v>
      </c>
      <c r="D699" s="176" t="s">
        <v>155</v>
      </c>
      <c r="E699" s="177" t="s">
        <v>1174</v>
      </c>
      <c r="F699" s="178" t="s">
        <v>1175</v>
      </c>
      <c r="G699" s="179" t="s">
        <v>228</v>
      </c>
      <c r="H699" s="180">
        <v>2.4</v>
      </c>
      <c r="I699" s="181"/>
      <c r="J699" s="182">
        <f>ROUND(I699*H699,2)</f>
        <v>0</v>
      </c>
      <c r="K699" s="183"/>
      <c r="L699" s="41"/>
      <c r="M699" s="184" t="s">
        <v>19</v>
      </c>
      <c r="N699" s="185" t="s">
        <v>42</v>
      </c>
      <c r="O699" s="66"/>
      <c r="P699" s="186">
        <f>O699*H699</f>
        <v>0</v>
      </c>
      <c r="Q699" s="186">
        <v>0</v>
      </c>
      <c r="R699" s="186">
        <f>Q699*H699</f>
        <v>0</v>
      </c>
      <c r="S699" s="186">
        <v>0</v>
      </c>
      <c r="T699" s="187">
        <f>S699*H699</f>
        <v>0</v>
      </c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R699" s="188" t="s">
        <v>255</v>
      </c>
      <c r="AT699" s="188" t="s">
        <v>155</v>
      </c>
      <c r="AU699" s="188" t="s">
        <v>81</v>
      </c>
      <c r="AY699" s="19" t="s">
        <v>153</v>
      </c>
      <c r="BE699" s="189">
        <f>IF(N699="základní",J699,0)</f>
        <v>0</v>
      </c>
      <c r="BF699" s="189">
        <f>IF(N699="snížená",J699,0)</f>
        <v>0</v>
      </c>
      <c r="BG699" s="189">
        <f>IF(N699="zákl. přenesená",J699,0)</f>
        <v>0</v>
      </c>
      <c r="BH699" s="189">
        <f>IF(N699="sníž. přenesená",J699,0)</f>
        <v>0</v>
      </c>
      <c r="BI699" s="189">
        <f>IF(N699="nulová",J699,0)</f>
        <v>0</v>
      </c>
      <c r="BJ699" s="19" t="s">
        <v>79</v>
      </c>
      <c r="BK699" s="189">
        <f>ROUND(I699*H699,2)</f>
        <v>0</v>
      </c>
      <c r="BL699" s="19" t="s">
        <v>255</v>
      </c>
      <c r="BM699" s="188" t="s">
        <v>1176</v>
      </c>
    </row>
    <row r="700" spans="1:65" s="2" customFormat="1" ht="24.15" customHeight="1">
      <c r="A700" s="36"/>
      <c r="B700" s="37"/>
      <c r="C700" s="176" t="s">
        <v>1177</v>
      </c>
      <c r="D700" s="176" t="s">
        <v>155</v>
      </c>
      <c r="E700" s="177" t="s">
        <v>1178</v>
      </c>
      <c r="F700" s="178" t="s">
        <v>1179</v>
      </c>
      <c r="G700" s="179" t="s">
        <v>196</v>
      </c>
      <c r="H700" s="180">
        <v>0.44800000000000001</v>
      </c>
      <c r="I700" s="181"/>
      <c r="J700" s="182">
        <f>ROUND(I700*H700,2)</f>
        <v>0</v>
      </c>
      <c r="K700" s="183"/>
      <c r="L700" s="41"/>
      <c r="M700" s="184" t="s">
        <v>19</v>
      </c>
      <c r="N700" s="185" t="s">
        <v>42</v>
      </c>
      <c r="O700" s="66"/>
      <c r="P700" s="186">
        <f>O700*H700</f>
        <v>0</v>
      </c>
      <c r="Q700" s="186">
        <v>0</v>
      </c>
      <c r="R700" s="186">
        <f>Q700*H700</f>
        <v>0</v>
      </c>
      <c r="S700" s="186">
        <v>0</v>
      </c>
      <c r="T700" s="187">
        <f>S700*H700</f>
        <v>0</v>
      </c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R700" s="188" t="s">
        <v>255</v>
      </c>
      <c r="AT700" s="188" t="s">
        <v>155</v>
      </c>
      <c r="AU700" s="188" t="s">
        <v>81</v>
      </c>
      <c r="AY700" s="19" t="s">
        <v>153</v>
      </c>
      <c r="BE700" s="189">
        <f>IF(N700="základní",J700,0)</f>
        <v>0</v>
      </c>
      <c r="BF700" s="189">
        <f>IF(N700="snížená",J700,0)</f>
        <v>0</v>
      </c>
      <c r="BG700" s="189">
        <f>IF(N700="zákl. přenesená",J700,0)</f>
        <v>0</v>
      </c>
      <c r="BH700" s="189">
        <f>IF(N700="sníž. přenesená",J700,0)</f>
        <v>0</v>
      </c>
      <c r="BI700" s="189">
        <f>IF(N700="nulová",J700,0)</f>
        <v>0</v>
      </c>
      <c r="BJ700" s="19" t="s">
        <v>79</v>
      </c>
      <c r="BK700" s="189">
        <f>ROUND(I700*H700,2)</f>
        <v>0</v>
      </c>
      <c r="BL700" s="19" t="s">
        <v>255</v>
      </c>
      <c r="BM700" s="188" t="s">
        <v>1180</v>
      </c>
    </row>
    <row r="701" spans="1:65" s="12" customFormat="1" ht="22.8" customHeight="1">
      <c r="B701" s="160"/>
      <c r="C701" s="161"/>
      <c r="D701" s="162" t="s">
        <v>70</v>
      </c>
      <c r="E701" s="174" t="s">
        <v>1181</v>
      </c>
      <c r="F701" s="174" t="s">
        <v>1182</v>
      </c>
      <c r="G701" s="161"/>
      <c r="H701" s="161"/>
      <c r="I701" s="164"/>
      <c r="J701" s="175">
        <f>BK701</f>
        <v>0</v>
      </c>
      <c r="K701" s="161"/>
      <c r="L701" s="166"/>
      <c r="M701" s="167"/>
      <c r="N701" s="168"/>
      <c r="O701" s="168"/>
      <c r="P701" s="169">
        <f>SUM(P702:P707)</f>
        <v>0</v>
      </c>
      <c r="Q701" s="168"/>
      <c r="R701" s="169">
        <f>SUM(R702:R707)</f>
        <v>1.7510999999999999E-2</v>
      </c>
      <c r="S701" s="168"/>
      <c r="T701" s="170">
        <f>SUM(T702:T707)</f>
        <v>0</v>
      </c>
      <c r="AR701" s="171" t="s">
        <v>81</v>
      </c>
      <c r="AT701" s="172" t="s">
        <v>70</v>
      </c>
      <c r="AU701" s="172" t="s">
        <v>79</v>
      </c>
      <c r="AY701" s="171" t="s">
        <v>153</v>
      </c>
      <c r="BK701" s="173">
        <f>SUM(BK702:BK707)</f>
        <v>0</v>
      </c>
    </row>
    <row r="702" spans="1:65" s="2" customFormat="1" ht="16.5" customHeight="1">
      <c r="A702" s="36"/>
      <c r="B702" s="37"/>
      <c r="C702" s="176" t="s">
        <v>1183</v>
      </c>
      <c r="D702" s="176" t="s">
        <v>155</v>
      </c>
      <c r="E702" s="177" t="s">
        <v>1184</v>
      </c>
      <c r="F702" s="178" t="s">
        <v>1185</v>
      </c>
      <c r="G702" s="179" t="s">
        <v>228</v>
      </c>
      <c r="H702" s="180">
        <v>3.9</v>
      </c>
      <c r="I702" s="181"/>
      <c r="J702" s="182">
        <f>ROUND(I702*H702,2)</f>
        <v>0</v>
      </c>
      <c r="K702" s="183"/>
      <c r="L702" s="41"/>
      <c r="M702" s="184" t="s">
        <v>19</v>
      </c>
      <c r="N702" s="185" t="s">
        <v>42</v>
      </c>
      <c r="O702" s="66"/>
      <c r="P702" s="186">
        <f>O702*H702</f>
        <v>0</v>
      </c>
      <c r="Q702" s="186">
        <v>1.7000000000000001E-4</v>
      </c>
      <c r="R702" s="186">
        <f>Q702*H702</f>
        <v>6.6300000000000007E-4</v>
      </c>
      <c r="S702" s="186">
        <v>0</v>
      </c>
      <c r="T702" s="187">
        <f>S702*H702</f>
        <v>0</v>
      </c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R702" s="188" t="s">
        <v>255</v>
      </c>
      <c r="AT702" s="188" t="s">
        <v>155</v>
      </c>
      <c r="AU702" s="188" t="s">
        <v>81</v>
      </c>
      <c r="AY702" s="19" t="s">
        <v>153</v>
      </c>
      <c r="BE702" s="189">
        <f>IF(N702="základní",J702,0)</f>
        <v>0</v>
      </c>
      <c r="BF702" s="189">
        <f>IF(N702="snížená",J702,0)</f>
        <v>0</v>
      </c>
      <c r="BG702" s="189">
        <f>IF(N702="zákl. přenesená",J702,0)</f>
        <v>0</v>
      </c>
      <c r="BH702" s="189">
        <f>IF(N702="sníž. přenesená",J702,0)</f>
        <v>0</v>
      </c>
      <c r="BI702" s="189">
        <f>IF(N702="nulová",J702,0)</f>
        <v>0</v>
      </c>
      <c r="BJ702" s="19" t="s">
        <v>79</v>
      </c>
      <c r="BK702" s="189">
        <f>ROUND(I702*H702,2)</f>
        <v>0</v>
      </c>
      <c r="BL702" s="19" t="s">
        <v>255</v>
      </c>
      <c r="BM702" s="188" t="s">
        <v>1186</v>
      </c>
    </row>
    <row r="703" spans="1:65" s="13" customFormat="1" ht="10.199999999999999">
      <c r="B703" s="195"/>
      <c r="C703" s="196"/>
      <c r="D703" s="197" t="s">
        <v>163</v>
      </c>
      <c r="E703" s="198" t="s">
        <v>19</v>
      </c>
      <c r="F703" s="199" t="s">
        <v>1187</v>
      </c>
      <c r="G703" s="196"/>
      <c r="H703" s="200">
        <v>3.9</v>
      </c>
      <c r="I703" s="201"/>
      <c r="J703" s="196"/>
      <c r="K703" s="196"/>
      <c r="L703" s="202"/>
      <c r="M703" s="203"/>
      <c r="N703" s="204"/>
      <c r="O703" s="204"/>
      <c r="P703" s="204"/>
      <c r="Q703" s="204"/>
      <c r="R703" s="204"/>
      <c r="S703" s="204"/>
      <c r="T703" s="205"/>
      <c r="AT703" s="206" t="s">
        <v>163</v>
      </c>
      <c r="AU703" s="206" t="s">
        <v>81</v>
      </c>
      <c r="AV703" s="13" t="s">
        <v>81</v>
      </c>
      <c r="AW703" s="13" t="s">
        <v>33</v>
      </c>
      <c r="AX703" s="13" t="s">
        <v>79</v>
      </c>
      <c r="AY703" s="206" t="s">
        <v>153</v>
      </c>
    </row>
    <row r="704" spans="1:65" s="2" customFormat="1" ht="16.5" customHeight="1">
      <c r="A704" s="36"/>
      <c r="B704" s="37"/>
      <c r="C704" s="229" t="s">
        <v>1188</v>
      </c>
      <c r="D704" s="229" t="s">
        <v>256</v>
      </c>
      <c r="E704" s="230" t="s">
        <v>1189</v>
      </c>
      <c r="F704" s="231" t="s">
        <v>1190</v>
      </c>
      <c r="G704" s="232" t="s">
        <v>228</v>
      </c>
      <c r="H704" s="233">
        <v>3.9</v>
      </c>
      <c r="I704" s="234"/>
      <c r="J704" s="235">
        <f>ROUND(I704*H704,2)</f>
        <v>0</v>
      </c>
      <c r="K704" s="236"/>
      <c r="L704" s="237"/>
      <c r="M704" s="238" t="s">
        <v>19</v>
      </c>
      <c r="N704" s="239" t="s">
        <v>42</v>
      </c>
      <c r="O704" s="66"/>
      <c r="P704" s="186">
        <f>O704*H704</f>
        <v>0</v>
      </c>
      <c r="Q704" s="186">
        <v>4.3200000000000001E-3</v>
      </c>
      <c r="R704" s="186">
        <f>Q704*H704</f>
        <v>1.6847999999999998E-2</v>
      </c>
      <c r="S704" s="186">
        <v>0</v>
      </c>
      <c r="T704" s="187">
        <f>S704*H704</f>
        <v>0</v>
      </c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R704" s="188" t="s">
        <v>365</v>
      </c>
      <c r="AT704" s="188" t="s">
        <v>256</v>
      </c>
      <c r="AU704" s="188" t="s">
        <v>81</v>
      </c>
      <c r="AY704" s="19" t="s">
        <v>153</v>
      </c>
      <c r="BE704" s="189">
        <f>IF(N704="základní",J704,0)</f>
        <v>0</v>
      </c>
      <c r="BF704" s="189">
        <f>IF(N704="snížená",J704,0)</f>
        <v>0</v>
      </c>
      <c r="BG704" s="189">
        <f>IF(N704="zákl. přenesená",J704,0)</f>
        <v>0</v>
      </c>
      <c r="BH704" s="189">
        <f>IF(N704="sníž. přenesená",J704,0)</f>
        <v>0</v>
      </c>
      <c r="BI704" s="189">
        <f>IF(N704="nulová",J704,0)</f>
        <v>0</v>
      </c>
      <c r="BJ704" s="19" t="s">
        <v>79</v>
      </c>
      <c r="BK704" s="189">
        <f>ROUND(I704*H704,2)</f>
        <v>0</v>
      </c>
      <c r="BL704" s="19" t="s">
        <v>255</v>
      </c>
      <c r="BM704" s="188" t="s">
        <v>1191</v>
      </c>
    </row>
    <row r="705" spans="1:65" s="2" customFormat="1" ht="16.5" customHeight="1">
      <c r="A705" s="36"/>
      <c r="B705" s="37"/>
      <c r="C705" s="229" t="s">
        <v>1192</v>
      </c>
      <c r="D705" s="229" t="s">
        <v>256</v>
      </c>
      <c r="E705" s="230" t="s">
        <v>1193</v>
      </c>
      <c r="F705" s="231" t="s">
        <v>1194</v>
      </c>
      <c r="G705" s="232" t="s">
        <v>253</v>
      </c>
      <c r="H705" s="233">
        <v>1</v>
      </c>
      <c r="I705" s="234"/>
      <c r="J705" s="235">
        <f>ROUND(I705*H705,2)</f>
        <v>0</v>
      </c>
      <c r="K705" s="236"/>
      <c r="L705" s="237"/>
      <c r="M705" s="238" t="s">
        <v>19</v>
      </c>
      <c r="N705" s="239" t="s">
        <v>42</v>
      </c>
      <c r="O705" s="66"/>
      <c r="P705" s="186">
        <f>O705*H705</f>
        <v>0</v>
      </c>
      <c r="Q705" s="186">
        <v>0</v>
      </c>
      <c r="R705" s="186">
        <f>Q705*H705</f>
        <v>0</v>
      </c>
      <c r="S705" s="186">
        <v>0</v>
      </c>
      <c r="T705" s="187">
        <f>S705*H705</f>
        <v>0</v>
      </c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R705" s="188" t="s">
        <v>365</v>
      </c>
      <c r="AT705" s="188" t="s">
        <v>256</v>
      </c>
      <c r="AU705" s="188" t="s">
        <v>81</v>
      </c>
      <c r="AY705" s="19" t="s">
        <v>153</v>
      </c>
      <c r="BE705" s="189">
        <f>IF(N705="základní",J705,0)</f>
        <v>0</v>
      </c>
      <c r="BF705" s="189">
        <f>IF(N705="snížená",J705,0)</f>
        <v>0</v>
      </c>
      <c r="BG705" s="189">
        <f>IF(N705="zákl. přenesená",J705,0)</f>
        <v>0</v>
      </c>
      <c r="BH705" s="189">
        <f>IF(N705="sníž. přenesená",J705,0)</f>
        <v>0</v>
      </c>
      <c r="BI705" s="189">
        <f>IF(N705="nulová",J705,0)</f>
        <v>0</v>
      </c>
      <c r="BJ705" s="19" t="s">
        <v>79</v>
      </c>
      <c r="BK705" s="189">
        <f>ROUND(I705*H705,2)</f>
        <v>0</v>
      </c>
      <c r="BL705" s="19" t="s">
        <v>255</v>
      </c>
      <c r="BM705" s="188" t="s">
        <v>1195</v>
      </c>
    </row>
    <row r="706" spans="1:65" s="2" customFormat="1" ht="16.5" customHeight="1">
      <c r="A706" s="36"/>
      <c r="B706" s="37"/>
      <c r="C706" s="229" t="s">
        <v>1196</v>
      </c>
      <c r="D706" s="229" t="s">
        <v>256</v>
      </c>
      <c r="E706" s="230" t="s">
        <v>1197</v>
      </c>
      <c r="F706" s="231" t="s">
        <v>1198</v>
      </c>
      <c r="G706" s="232" t="s">
        <v>253</v>
      </c>
      <c r="H706" s="233">
        <v>1</v>
      </c>
      <c r="I706" s="234"/>
      <c r="J706" s="235">
        <f>ROUND(I706*H706,2)</f>
        <v>0</v>
      </c>
      <c r="K706" s="236"/>
      <c r="L706" s="237"/>
      <c r="M706" s="238" t="s">
        <v>19</v>
      </c>
      <c r="N706" s="239" t="s">
        <v>42</v>
      </c>
      <c r="O706" s="66"/>
      <c r="P706" s="186">
        <f>O706*H706</f>
        <v>0</v>
      </c>
      <c r="Q706" s="186">
        <v>0</v>
      </c>
      <c r="R706" s="186">
        <f>Q706*H706</f>
        <v>0</v>
      </c>
      <c r="S706" s="186">
        <v>0</v>
      </c>
      <c r="T706" s="187">
        <f>S706*H706</f>
        <v>0</v>
      </c>
      <c r="U706" s="36"/>
      <c r="V706" s="36"/>
      <c r="W706" s="36"/>
      <c r="X706" s="36"/>
      <c r="Y706" s="36"/>
      <c r="Z706" s="36"/>
      <c r="AA706" s="36"/>
      <c r="AB706" s="36"/>
      <c r="AC706" s="36"/>
      <c r="AD706" s="36"/>
      <c r="AE706" s="36"/>
      <c r="AR706" s="188" t="s">
        <v>365</v>
      </c>
      <c r="AT706" s="188" t="s">
        <v>256</v>
      </c>
      <c r="AU706" s="188" t="s">
        <v>81</v>
      </c>
      <c r="AY706" s="19" t="s">
        <v>153</v>
      </c>
      <c r="BE706" s="189">
        <f>IF(N706="základní",J706,0)</f>
        <v>0</v>
      </c>
      <c r="BF706" s="189">
        <f>IF(N706="snížená",J706,0)</f>
        <v>0</v>
      </c>
      <c r="BG706" s="189">
        <f>IF(N706="zákl. přenesená",J706,0)</f>
        <v>0</v>
      </c>
      <c r="BH706" s="189">
        <f>IF(N706="sníž. přenesená",J706,0)</f>
        <v>0</v>
      </c>
      <c r="BI706" s="189">
        <f>IF(N706="nulová",J706,0)</f>
        <v>0</v>
      </c>
      <c r="BJ706" s="19" t="s">
        <v>79</v>
      </c>
      <c r="BK706" s="189">
        <f>ROUND(I706*H706,2)</f>
        <v>0</v>
      </c>
      <c r="BL706" s="19" t="s">
        <v>255</v>
      </c>
      <c r="BM706" s="188" t="s">
        <v>1199</v>
      </c>
    </row>
    <row r="707" spans="1:65" s="2" customFormat="1" ht="24.15" customHeight="1">
      <c r="A707" s="36"/>
      <c r="B707" s="37"/>
      <c r="C707" s="176" t="s">
        <v>1200</v>
      </c>
      <c r="D707" s="176" t="s">
        <v>155</v>
      </c>
      <c r="E707" s="177" t="s">
        <v>1201</v>
      </c>
      <c r="F707" s="178" t="s">
        <v>1202</v>
      </c>
      <c r="G707" s="179" t="s">
        <v>196</v>
      </c>
      <c r="H707" s="180">
        <v>1.7999999999999999E-2</v>
      </c>
      <c r="I707" s="181"/>
      <c r="J707" s="182">
        <f>ROUND(I707*H707,2)</f>
        <v>0</v>
      </c>
      <c r="K707" s="183"/>
      <c r="L707" s="41"/>
      <c r="M707" s="184" t="s">
        <v>19</v>
      </c>
      <c r="N707" s="185" t="s">
        <v>42</v>
      </c>
      <c r="O707" s="66"/>
      <c r="P707" s="186">
        <f>O707*H707</f>
        <v>0</v>
      </c>
      <c r="Q707" s="186">
        <v>0</v>
      </c>
      <c r="R707" s="186">
        <f>Q707*H707</f>
        <v>0</v>
      </c>
      <c r="S707" s="186">
        <v>0</v>
      </c>
      <c r="T707" s="187">
        <f>S707*H707</f>
        <v>0</v>
      </c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R707" s="188" t="s">
        <v>255</v>
      </c>
      <c r="AT707" s="188" t="s">
        <v>155</v>
      </c>
      <c r="AU707" s="188" t="s">
        <v>81</v>
      </c>
      <c r="AY707" s="19" t="s">
        <v>153</v>
      </c>
      <c r="BE707" s="189">
        <f>IF(N707="základní",J707,0)</f>
        <v>0</v>
      </c>
      <c r="BF707" s="189">
        <f>IF(N707="snížená",J707,0)</f>
        <v>0</v>
      </c>
      <c r="BG707" s="189">
        <f>IF(N707="zákl. přenesená",J707,0)</f>
        <v>0</v>
      </c>
      <c r="BH707" s="189">
        <f>IF(N707="sníž. přenesená",J707,0)</f>
        <v>0</v>
      </c>
      <c r="BI707" s="189">
        <f>IF(N707="nulová",J707,0)</f>
        <v>0</v>
      </c>
      <c r="BJ707" s="19" t="s">
        <v>79</v>
      </c>
      <c r="BK707" s="189">
        <f>ROUND(I707*H707,2)</f>
        <v>0</v>
      </c>
      <c r="BL707" s="19" t="s">
        <v>255</v>
      </c>
      <c r="BM707" s="188" t="s">
        <v>1203</v>
      </c>
    </row>
    <row r="708" spans="1:65" s="12" customFormat="1" ht="22.8" customHeight="1">
      <c r="B708" s="160"/>
      <c r="C708" s="161"/>
      <c r="D708" s="162" t="s">
        <v>70</v>
      </c>
      <c r="E708" s="174" t="s">
        <v>1204</v>
      </c>
      <c r="F708" s="174" t="s">
        <v>1205</v>
      </c>
      <c r="G708" s="161"/>
      <c r="H708" s="161"/>
      <c r="I708" s="164"/>
      <c r="J708" s="175">
        <f>BK708</f>
        <v>0</v>
      </c>
      <c r="K708" s="161"/>
      <c r="L708" s="166"/>
      <c r="M708" s="167"/>
      <c r="N708" s="168"/>
      <c r="O708" s="168"/>
      <c r="P708" s="169">
        <f>SUM(P709:P752)</f>
        <v>0</v>
      </c>
      <c r="Q708" s="168"/>
      <c r="R708" s="169">
        <f>SUM(R709:R752)</f>
        <v>1.1706755200000001</v>
      </c>
      <c r="S708" s="168"/>
      <c r="T708" s="170">
        <f>SUM(T709:T752)</f>
        <v>0</v>
      </c>
      <c r="AR708" s="171" t="s">
        <v>81</v>
      </c>
      <c r="AT708" s="172" t="s">
        <v>70</v>
      </c>
      <c r="AU708" s="172" t="s">
        <v>79</v>
      </c>
      <c r="AY708" s="171" t="s">
        <v>153</v>
      </c>
      <c r="BK708" s="173">
        <f>SUM(BK709:BK752)</f>
        <v>0</v>
      </c>
    </row>
    <row r="709" spans="1:65" s="2" customFormat="1" ht="21.75" customHeight="1">
      <c r="A709" s="36"/>
      <c r="B709" s="37"/>
      <c r="C709" s="176" t="s">
        <v>1206</v>
      </c>
      <c r="D709" s="176" t="s">
        <v>155</v>
      </c>
      <c r="E709" s="177" t="s">
        <v>1207</v>
      </c>
      <c r="F709" s="178" t="s">
        <v>1208</v>
      </c>
      <c r="G709" s="179" t="s">
        <v>228</v>
      </c>
      <c r="H709" s="180">
        <v>40.58</v>
      </c>
      <c r="I709" s="181"/>
      <c r="J709" s="182">
        <f>ROUND(I709*H709,2)</f>
        <v>0</v>
      </c>
      <c r="K709" s="183"/>
      <c r="L709" s="41"/>
      <c r="M709" s="184" t="s">
        <v>19</v>
      </c>
      <c r="N709" s="185" t="s">
        <v>42</v>
      </c>
      <c r="O709" s="66"/>
      <c r="P709" s="186">
        <f>O709*H709</f>
        <v>0</v>
      </c>
      <c r="Q709" s="186">
        <v>6.2E-4</v>
      </c>
      <c r="R709" s="186">
        <f>Q709*H709</f>
        <v>2.5159599999999997E-2</v>
      </c>
      <c r="S709" s="186">
        <v>0</v>
      </c>
      <c r="T709" s="187">
        <f>S709*H709</f>
        <v>0</v>
      </c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R709" s="188" t="s">
        <v>255</v>
      </c>
      <c r="AT709" s="188" t="s">
        <v>155</v>
      </c>
      <c r="AU709" s="188" t="s">
        <v>81</v>
      </c>
      <c r="AY709" s="19" t="s">
        <v>153</v>
      </c>
      <c r="BE709" s="189">
        <f>IF(N709="základní",J709,0)</f>
        <v>0</v>
      </c>
      <c r="BF709" s="189">
        <f>IF(N709="snížená",J709,0)</f>
        <v>0</v>
      </c>
      <c r="BG709" s="189">
        <f>IF(N709="zákl. přenesená",J709,0)</f>
        <v>0</v>
      </c>
      <c r="BH709" s="189">
        <f>IF(N709="sníž. přenesená",J709,0)</f>
        <v>0</v>
      </c>
      <c r="BI709" s="189">
        <f>IF(N709="nulová",J709,0)</f>
        <v>0</v>
      </c>
      <c r="BJ709" s="19" t="s">
        <v>79</v>
      </c>
      <c r="BK709" s="189">
        <f>ROUND(I709*H709,2)</f>
        <v>0</v>
      </c>
      <c r="BL709" s="19" t="s">
        <v>255</v>
      </c>
      <c r="BM709" s="188" t="s">
        <v>1209</v>
      </c>
    </row>
    <row r="710" spans="1:65" s="13" customFormat="1" ht="10.199999999999999">
      <c r="B710" s="195"/>
      <c r="C710" s="196"/>
      <c r="D710" s="197" t="s">
        <v>163</v>
      </c>
      <c r="E710" s="198" t="s">
        <v>19</v>
      </c>
      <c r="F710" s="199" t="s">
        <v>1210</v>
      </c>
      <c r="G710" s="196"/>
      <c r="H710" s="200">
        <v>9.49</v>
      </c>
      <c r="I710" s="201"/>
      <c r="J710" s="196"/>
      <c r="K710" s="196"/>
      <c r="L710" s="202"/>
      <c r="M710" s="203"/>
      <c r="N710" s="204"/>
      <c r="O710" s="204"/>
      <c r="P710" s="204"/>
      <c r="Q710" s="204"/>
      <c r="R710" s="204"/>
      <c r="S710" s="204"/>
      <c r="T710" s="205"/>
      <c r="AT710" s="206" t="s">
        <v>163</v>
      </c>
      <c r="AU710" s="206" t="s">
        <v>81</v>
      </c>
      <c r="AV710" s="13" t="s">
        <v>81</v>
      </c>
      <c r="AW710" s="13" t="s">
        <v>33</v>
      </c>
      <c r="AX710" s="13" t="s">
        <v>71</v>
      </c>
      <c r="AY710" s="206" t="s">
        <v>153</v>
      </c>
    </row>
    <row r="711" spans="1:65" s="13" customFormat="1" ht="10.199999999999999">
      <c r="B711" s="195"/>
      <c r="C711" s="196"/>
      <c r="D711" s="197" t="s">
        <v>163</v>
      </c>
      <c r="E711" s="198" t="s">
        <v>19</v>
      </c>
      <c r="F711" s="199" t="s">
        <v>1211</v>
      </c>
      <c r="G711" s="196"/>
      <c r="H711" s="200">
        <v>6.39</v>
      </c>
      <c r="I711" s="201"/>
      <c r="J711" s="196"/>
      <c r="K711" s="196"/>
      <c r="L711" s="202"/>
      <c r="M711" s="203"/>
      <c r="N711" s="204"/>
      <c r="O711" s="204"/>
      <c r="P711" s="204"/>
      <c r="Q711" s="204"/>
      <c r="R711" s="204"/>
      <c r="S711" s="204"/>
      <c r="T711" s="205"/>
      <c r="AT711" s="206" t="s">
        <v>163</v>
      </c>
      <c r="AU711" s="206" t="s">
        <v>81</v>
      </c>
      <c r="AV711" s="13" t="s">
        <v>81</v>
      </c>
      <c r="AW711" s="13" t="s">
        <v>33</v>
      </c>
      <c r="AX711" s="13" t="s">
        <v>71</v>
      </c>
      <c r="AY711" s="206" t="s">
        <v>153</v>
      </c>
    </row>
    <row r="712" spans="1:65" s="13" customFormat="1" ht="10.199999999999999">
      <c r="B712" s="195"/>
      <c r="C712" s="196"/>
      <c r="D712" s="197" t="s">
        <v>163</v>
      </c>
      <c r="E712" s="198" t="s">
        <v>19</v>
      </c>
      <c r="F712" s="199" t="s">
        <v>1212</v>
      </c>
      <c r="G712" s="196"/>
      <c r="H712" s="200">
        <v>8.3000000000000007</v>
      </c>
      <c r="I712" s="201"/>
      <c r="J712" s="196"/>
      <c r="K712" s="196"/>
      <c r="L712" s="202"/>
      <c r="M712" s="203"/>
      <c r="N712" s="204"/>
      <c r="O712" s="204"/>
      <c r="P712" s="204"/>
      <c r="Q712" s="204"/>
      <c r="R712" s="204"/>
      <c r="S712" s="204"/>
      <c r="T712" s="205"/>
      <c r="AT712" s="206" t="s">
        <v>163</v>
      </c>
      <c r="AU712" s="206" t="s">
        <v>81</v>
      </c>
      <c r="AV712" s="13" t="s">
        <v>81</v>
      </c>
      <c r="AW712" s="13" t="s">
        <v>33</v>
      </c>
      <c r="AX712" s="13" t="s">
        <v>71</v>
      </c>
      <c r="AY712" s="206" t="s">
        <v>153</v>
      </c>
    </row>
    <row r="713" spans="1:65" s="13" customFormat="1" ht="10.199999999999999">
      <c r="B713" s="195"/>
      <c r="C713" s="196"/>
      <c r="D713" s="197" t="s">
        <v>163</v>
      </c>
      <c r="E713" s="198" t="s">
        <v>19</v>
      </c>
      <c r="F713" s="199" t="s">
        <v>1213</v>
      </c>
      <c r="G713" s="196"/>
      <c r="H713" s="200">
        <v>10.8</v>
      </c>
      <c r="I713" s="201"/>
      <c r="J713" s="196"/>
      <c r="K713" s="196"/>
      <c r="L713" s="202"/>
      <c r="M713" s="203"/>
      <c r="N713" s="204"/>
      <c r="O713" s="204"/>
      <c r="P713" s="204"/>
      <c r="Q713" s="204"/>
      <c r="R713" s="204"/>
      <c r="S713" s="204"/>
      <c r="T713" s="205"/>
      <c r="AT713" s="206" t="s">
        <v>163</v>
      </c>
      <c r="AU713" s="206" t="s">
        <v>81</v>
      </c>
      <c r="AV713" s="13" t="s">
        <v>81</v>
      </c>
      <c r="AW713" s="13" t="s">
        <v>33</v>
      </c>
      <c r="AX713" s="13" t="s">
        <v>71</v>
      </c>
      <c r="AY713" s="206" t="s">
        <v>153</v>
      </c>
    </row>
    <row r="714" spans="1:65" s="13" customFormat="1" ht="10.199999999999999">
      <c r="B714" s="195"/>
      <c r="C714" s="196"/>
      <c r="D714" s="197" t="s">
        <v>163</v>
      </c>
      <c r="E714" s="198" t="s">
        <v>19</v>
      </c>
      <c r="F714" s="199" t="s">
        <v>1214</v>
      </c>
      <c r="G714" s="196"/>
      <c r="H714" s="200">
        <v>5.6</v>
      </c>
      <c r="I714" s="201"/>
      <c r="J714" s="196"/>
      <c r="K714" s="196"/>
      <c r="L714" s="202"/>
      <c r="M714" s="203"/>
      <c r="N714" s="204"/>
      <c r="O714" s="204"/>
      <c r="P714" s="204"/>
      <c r="Q714" s="204"/>
      <c r="R714" s="204"/>
      <c r="S714" s="204"/>
      <c r="T714" s="205"/>
      <c r="AT714" s="206" t="s">
        <v>163</v>
      </c>
      <c r="AU714" s="206" t="s">
        <v>81</v>
      </c>
      <c r="AV714" s="13" t="s">
        <v>81</v>
      </c>
      <c r="AW714" s="13" t="s">
        <v>33</v>
      </c>
      <c r="AX714" s="13" t="s">
        <v>71</v>
      </c>
      <c r="AY714" s="206" t="s">
        <v>153</v>
      </c>
    </row>
    <row r="715" spans="1:65" s="14" customFormat="1" ht="10.199999999999999">
      <c r="B715" s="207"/>
      <c r="C715" s="208"/>
      <c r="D715" s="197" t="s">
        <v>163</v>
      </c>
      <c r="E715" s="209" t="s">
        <v>19</v>
      </c>
      <c r="F715" s="210" t="s">
        <v>168</v>
      </c>
      <c r="G715" s="208"/>
      <c r="H715" s="211">
        <v>40.580000000000005</v>
      </c>
      <c r="I715" s="212"/>
      <c r="J715" s="208"/>
      <c r="K715" s="208"/>
      <c r="L715" s="213"/>
      <c r="M715" s="214"/>
      <c r="N715" s="215"/>
      <c r="O715" s="215"/>
      <c r="P715" s="215"/>
      <c r="Q715" s="215"/>
      <c r="R715" s="215"/>
      <c r="S715" s="215"/>
      <c r="T715" s="216"/>
      <c r="AT715" s="217" t="s">
        <v>163</v>
      </c>
      <c r="AU715" s="217" t="s">
        <v>81</v>
      </c>
      <c r="AV715" s="14" t="s">
        <v>159</v>
      </c>
      <c r="AW715" s="14" t="s">
        <v>33</v>
      </c>
      <c r="AX715" s="14" t="s">
        <v>79</v>
      </c>
      <c r="AY715" s="217" t="s">
        <v>153</v>
      </c>
    </row>
    <row r="716" spans="1:65" s="2" customFormat="1" ht="16.5" customHeight="1">
      <c r="A716" s="36"/>
      <c r="B716" s="37"/>
      <c r="C716" s="229" t="s">
        <v>1215</v>
      </c>
      <c r="D716" s="229" t="s">
        <v>256</v>
      </c>
      <c r="E716" s="230" t="s">
        <v>1216</v>
      </c>
      <c r="F716" s="231" t="s">
        <v>1217</v>
      </c>
      <c r="G716" s="232" t="s">
        <v>253</v>
      </c>
      <c r="H716" s="233">
        <v>280</v>
      </c>
      <c r="I716" s="234"/>
      <c r="J716" s="235">
        <f>ROUND(I716*H716,2)</f>
        <v>0</v>
      </c>
      <c r="K716" s="236"/>
      <c r="L716" s="237"/>
      <c r="M716" s="238" t="s">
        <v>19</v>
      </c>
      <c r="N716" s="239" t="s">
        <v>42</v>
      </c>
      <c r="O716" s="66"/>
      <c r="P716" s="186">
        <f>O716*H716</f>
        <v>0</v>
      </c>
      <c r="Q716" s="186">
        <v>4.4999999999999999E-4</v>
      </c>
      <c r="R716" s="186">
        <f>Q716*H716</f>
        <v>0.126</v>
      </c>
      <c r="S716" s="186">
        <v>0</v>
      </c>
      <c r="T716" s="187">
        <f>S716*H716</f>
        <v>0</v>
      </c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R716" s="188" t="s">
        <v>365</v>
      </c>
      <c r="AT716" s="188" t="s">
        <v>256</v>
      </c>
      <c r="AU716" s="188" t="s">
        <v>81</v>
      </c>
      <c r="AY716" s="19" t="s">
        <v>153</v>
      </c>
      <c r="BE716" s="189">
        <f>IF(N716="základní",J716,0)</f>
        <v>0</v>
      </c>
      <c r="BF716" s="189">
        <f>IF(N716="snížená",J716,0)</f>
        <v>0</v>
      </c>
      <c r="BG716" s="189">
        <f>IF(N716="zákl. přenesená",J716,0)</f>
        <v>0</v>
      </c>
      <c r="BH716" s="189">
        <f>IF(N716="sníž. přenesená",J716,0)</f>
        <v>0</v>
      </c>
      <c r="BI716" s="189">
        <f>IF(N716="nulová",J716,0)</f>
        <v>0</v>
      </c>
      <c r="BJ716" s="19" t="s">
        <v>79</v>
      </c>
      <c r="BK716" s="189">
        <f>ROUND(I716*H716,2)</f>
        <v>0</v>
      </c>
      <c r="BL716" s="19" t="s">
        <v>255</v>
      </c>
      <c r="BM716" s="188" t="s">
        <v>1218</v>
      </c>
    </row>
    <row r="717" spans="1:65" s="13" customFormat="1" ht="10.199999999999999">
      <c r="B717" s="195"/>
      <c r="C717" s="196"/>
      <c r="D717" s="197" t="s">
        <v>163</v>
      </c>
      <c r="E717" s="198" t="s">
        <v>19</v>
      </c>
      <c r="F717" s="199" t="s">
        <v>1219</v>
      </c>
      <c r="G717" s="196"/>
      <c r="H717" s="200">
        <v>280</v>
      </c>
      <c r="I717" s="201"/>
      <c r="J717" s="196"/>
      <c r="K717" s="196"/>
      <c r="L717" s="202"/>
      <c r="M717" s="203"/>
      <c r="N717" s="204"/>
      <c r="O717" s="204"/>
      <c r="P717" s="204"/>
      <c r="Q717" s="204"/>
      <c r="R717" s="204"/>
      <c r="S717" s="204"/>
      <c r="T717" s="205"/>
      <c r="AT717" s="206" t="s">
        <v>163</v>
      </c>
      <c r="AU717" s="206" t="s">
        <v>81</v>
      </c>
      <c r="AV717" s="13" t="s">
        <v>81</v>
      </c>
      <c r="AW717" s="13" t="s">
        <v>33</v>
      </c>
      <c r="AX717" s="13" t="s">
        <v>79</v>
      </c>
      <c r="AY717" s="206" t="s">
        <v>153</v>
      </c>
    </row>
    <row r="718" spans="1:65" s="2" customFormat="1" ht="24.15" customHeight="1">
      <c r="A718" s="36"/>
      <c r="B718" s="37"/>
      <c r="C718" s="176" t="s">
        <v>1220</v>
      </c>
      <c r="D718" s="176" t="s">
        <v>155</v>
      </c>
      <c r="E718" s="177" t="s">
        <v>1221</v>
      </c>
      <c r="F718" s="178" t="s">
        <v>1222</v>
      </c>
      <c r="G718" s="179" t="s">
        <v>228</v>
      </c>
      <c r="H718" s="180">
        <v>39.6</v>
      </c>
      <c r="I718" s="181"/>
      <c r="J718" s="182">
        <f>ROUND(I718*H718,2)</f>
        <v>0</v>
      </c>
      <c r="K718" s="183"/>
      <c r="L718" s="41"/>
      <c r="M718" s="184" t="s">
        <v>19</v>
      </c>
      <c r="N718" s="185" t="s">
        <v>42</v>
      </c>
      <c r="O718" s="66"/>
      <c r="P718" s="186">
        <f>O718*H718</f>
        <v>0</v>
      </c>
      <c r="Q718" s="186">
        <v>6.2E-4</v>
      </c>
      <c r="R718" s="186">
        <f>Q718*H718</f>
        <v>2.4552000000000001E-2</v>
      </c>
      <c r="S718" s="186">
        <v>0</v>
      </c>
      <c r="T718" s="187">
        <f>S718*H718</f>
        <v>0</v>
      </c>
      <c r="U718" s="36"/>
      <c r="V718" s="36"/>
      <c r="W718" s="36"/>
      <c r="X718" s="36"/>
      <c r="Y718" s="36"/>
      <c r="Z718" s="36"/>
      <c r="AA718" s="36"/>
      <c r="AB718" s="36"/>
      <c r="AC718" s="36"/>
      <c r="AD718" s="36"/>
      <c r="AE718" s="36"/>
      <c r="AR718" s="188" t="s">
        <v>255</v>
      </c>
      <c r="AT718" s="188" t="s">
        <v>155</v>
      </c>
      <c r="AU718" s="188" t="s">
        <v>81</v>
      </c>
      <c r="AY718" s="19" t="s">
        <v>153</v>
      </c>
      <c r="BE718" s="189">
        <f>IF(N718="základní",J718,0)</f>
        <v>0</v>
      </c>
      <c r="BF718" s="189">
        <f>IF(N718="snížená",J718,0)</f>
        <v>0</v>
      </c>
      <c r="BG718" s="189">
        <f>IF(N718="zákl. přenesená",J718,0)</f>
        <v>0</v>
      </c>
      <c r="BH718" s="189">
        <f>IF(N718="sníž. přenesená",J718,0)</f>
        <v>0</v>
      </c>
      <c r="BI718" s="189">
        <f>IF(N718="nulová",J718,0)</f>
        <v>0</v>
      </c>
      <c r="BJ718" s="19" t="s">
        <v>79</v>
      </c>
      <c r="BK718" s="189">
        <f>ROUND(I718*H718,2)</f>
        <v>0</v>
      </c>
      <c r="BL718" s="19" t="s">
        <v>255</v>
      </c>
      <c r="BM718" s="188" t="s">
        <v>1223</v>
      </c>
    </row>
    <row r="719" spans="1:65" s="13" customFormat="1" ht="10.199999999999999">
      <c r="B719" s="195"/>
      <c r="C719" s="196"/>
      <c r="D719" s="197" t="s">
        <v>163</v>
      </c>
      <c r="E719" s="198" t="s">
        <v>19</v>
      </c>
      <c r="F719" s="199" t="s">
        <v>1224</v>
      </c>
      <c r="G719" s="196"/>
      <c r="H719" s="200">
        <v>11.7</v>
      </c>
      <c r="I719" s="201"/>
      <c r="J719" s="196"/>
      <c r="K719" s="196"/>
      <c r="L719" s="202"/>
      <c r="M719" s="203"/>
      <c r="N719" s="204"/>
      <c r="O719" s="204"/>
      <c r="P719" s="204"/>
      <c r="Q719" s="204"/>
      <c r="R719" s="204"/>
      <c r="S719" s="204"/>
      <c r="T719" s="205"/>
      <c r="AT719" s="206" t="s">
        <v>163</v>
      </c>
      <c r="AU719" s="206" t="s">
        <v>81</v>
      </c>
      <c r="AV719" s="13" t="s">
        <v>81</v>
      </c>
      <c r="AW719" s="13" t="s">
        <v>33</v>
      </c>
      <c r="AX719" s="13" t="s">
        <v>71</v>
      </c>
      <c r="AY719" s="206" t="s">
        <v>153</v>
      </c>
    </row>
    <row r="720" spans="1:65" s="13" customFormat="1" ht="10.199999999999999">
      <c r="B720" s="195"/>
      <c r="C720" s="196"/>
      <c r="D720" s="197" t="s">
        <v>163</v>
      </c>
      <c r="E720" s="198" t="s">
        <v>19</v>
      </c>
      <c r="F720" s="199" t="s">
        <v>1225</v>
      </c>
      <c r="G720" s="196"/>
      <c r="H720" s="200">
        <v>18.899999999999999</v>
      </c>
      <c r="I720" s="201"/>
      <c r="J720" s="196"/>
      <c r="K720" s="196"/>
      <c r="L720" s="202"/>
      <c r="M720" s="203"/>
      <c r="N720" s="204"/>
      <c r="O720" s="204"/>
      <c r="P720" s="204"/>
      <c r="Q720" s="204"/>
      <c r="R720" s="204"/>
      <c r="S720" s="204"/>
      <c r="T720" s="205"/>
      <c r="AT720" s="206" t="s">
        <v>163</v>
      </c>
      <c r="AU720" s="206" t="s">
        <v>81</v>
      </c>
      <c r="AV720" s="13" t="s">
        <v>81</v>
      </c>
      <c r="AW720" s="13" t="s">
        <v>33</v>
      </c>
      <c r="AX720" s="13" t="s">
        <v>71</v>
      </c>
      <c r="AY720" s="206" t="s">
        <v>153</v>
      </c>
    </row>
    <row r="721" spans="1:65" s="13" customFormat="1" ht="10.199999999999999">
      <c r="B721" s="195"/>
      <c r="C721" s="196"/>
      <c r="D721" s="197" t="s">
        <v>163</v>
      </c>
      <c r="E721" s="198" t="s">
        <v>19</v>
      </c>
      <c r="F721" s="199" t="s">
        <v>1226</v>
      </c>
      <c r="G721" s="196"/>
      <c r="H721" s="200">
        <v>9</v>
      </c>
      <c r="I721" s="201"/>
      <c r="J721" s="196"/>
      <c r="K721" s="196"/>
      <c r="L721" s="202"/>
      <c r="M721" s="203"/>
      <c r="N721" s="204"/>
      <c r="O721" s="204"/>
      <c r="P721" s="204"/>
      <c r="Q721" s="204"/>
      <c r="R721" s="204"/>
      <c r="S721" s="204"/>
      <c r="T721" s="205"/>
      <c r="AT721" s="206" t="s">
        <v>163</v>
      </c>
      <c r="AU721" s="206" t="s">
        <v>81</v>
      </c>
      <c r="AV721" s="13" t="s">
        <v>81</v>
      </c>
      <c r="AW721" s="13" t="s">
        <v>33</v>
      </c>
      <c r="AX721" s="13" t="s">
        <v>71</v>
      </c>
      <c r="AY721" s="206" t="s">
        <v>153</v>
      </c>
    </row>
    <row r="722" spans="1:65" s="14" customFormat="1" ht="10.199999999999999">
      <c r="B722" s="207"/>
      <c r="C722" s="208"/>
      <c r="D722" s="197" t="s">
        <v>163</v>
      </c>
      <c r="E722" s="209" t="s">
        <v>19</v>
      </c>
      <c r="F722" s="210" t="s">
        <v>168</v>
      </c>
      <c r="G722" s="208"/>
      <c r="H722" s="211">
        <v>39.599999999999994</v>
      </c>
      <c r="I722" s="212"/>
      <c r="J722" s="208"/>
      <c r="K722" s="208"/>
      <c r="L722" s="213"/>
      <c r="M722" s="214"/>
      <c r="N722" s="215"/>
      <c r="O722" s="215"/>
      <c r="P722" s="215"/>
      <c r="Q722" s="215"/>
      <c r="R722" s="215"/>
      <c r="S722" s="215"/>
      <c r="T722" s="216"/>
      <c r="AT722" s="217" t="s">
        <v>163</v>
      </c>
      <c r="AU722" s="217" t="s">
        <v>81</v>
      </c>
      <c r="AV722" s="14" t="s">
        <v>159</v>
      </c>
      <c r="AW722" s="14" t="s">
        <v>33</v>
      </c>
      <c r="AX722" s="14" t="s">
        <v>79</v>
      </c>
      <c r="AY722" s="217" t="s">
        <v>153</v>
      </c>
    </row>
    <row r="723" spans="1:65" s="2" customFormat="1" ht="24.15" customHeight="1">
      <c r="A723" s="36"/>
      <c r="B723" s="37"/>
      <c r="C723" s="176" t="s">
        <v>1227</v>
      </c>
      <c r="D723" s="176" t="s">
        <v>155</v>
      </c>
      <c r="E723" s="177" t="s">
        <v>1228</v>
      </c>
      <c r="F723" s="178" t="s">
        <v>1229</v>
      </c>
      <c r="G723" s="179" t="s">
        <v>204</v>
      </c>
      <c r="H723" s="180">
        <v>27.408000000000001</v>
      </c>
      <c r="I723" s="181"/>
      <c r="J723" s="182">
        <f>ROUND(I723*H723,2)</f>
        <v>0</v>
      </c>
      <c r="K723" s="183"/>
      <c r="L723" s="41"/>
      <c r="M723" s="184" t="s">
        <v>19</v>
      </c>
      <c r="N723" s="185" t="s">
        <v>42</v>
      </c>
      <c r="O723" s="66"/>
      <c r="P723" s="186">
        <f>O723*H723</f>
        <v>0</v>
      </c>
      <c r="Q723" s="186">
        <v>6.8900000000000003E-3</v>
      </c>
      <c r="R723" s="186">
        <f>Q723*H723</f>
        <v>0.18884112000000003</v>
      </c>
      <c r="S723" s="186">
        <v>0</v>
      </c>
      <c r="T723" s="187">
        <f>S723*H723</f>
        <v>0</v>
      </c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R723" s="188" t="s">
        <v>255</v>
      </c>
      <c r="AT723" s="188" t="s">
        <v>155</v>
      </c>
      <c r="AU723" s="188" t="s">
        <v>81</v>
      </c>
      <c r="AY723" s="19" t="s">
        <v>153</v>
      </c>
      <c r="BE723" s="189">
        <f>IF(N723="základní",J723,0)</f>
        <v>0</v>
      </c>
      <c r="BF723" s="189">
        <f>IF(N723="snížená",J723,0)</f>
        <v>0</v>
      </c>
      <c r="BG723" s="189">
        <f>IF(N723="zákl. přenesená",J723,0)</f>
        <v>0</v>
      </c>
      <c r="BH723" s="189">
        <f>IF(N723="sníž. přenesená",J723,0)</f>
        <v>0</v>
      </c>
      <c r="BI723" s="189">
        <f>IF(N723="nulová",J723,0)</f>
        <v>0</v>
      </c>
      <c r="BJ723" s="19" t="s">
        <v>79</v>
      </c>
      <c r="BK723" s="189">
        <f>ROUND(I723*H723,2)</f>
        <v>0</v>
      </c>
      <c r="BL723" s="19" t="s">
        <v>255</v>
      </c>
      <c r="BM723" s="188" t="s">
        <v>1230</v>
      </c>
    </row>
    <row r="724" spans="1:65" s="2" customFormat="1" ht="10.199999999999999">
      <c r="A724" s="36"/>
      <c r="B724" s="37"/>
      <c r="C724" s="38"/>
      <c r="D724" s="190" t="s">
        <v>161</v>
      </c>
      <c r="E724" s="38"/>
      <c r="F724" s="191" t="s">
        <v>1231</v>
      </c>
      <c r="G724" s="38"/>
      <c r="H724" s="38"/>
      <c r="I724" s="192"/>
      <c r="J724" s="38"/>
      <c r="K724" s="38"/>
      <c r="L724" s="41"/>
      <c r="M724" s="193"/>
      <c r="N724" s="194"/>
      <c r="O724" s="66"/>
      <c r="P724" s="66"/>
      <c r="Q724" s="66"/>
      <c r="R724" s="66"/>
      <c r="S724" s="66"/>
      <c r="T724" s="67"/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T724" s="19" t="s">
        <v>161</v>
      </c>
      <c r="AU724" s="19" t="s">
        <v>81</v>
      </c>
    </row>
    <row r="725" spans="1:65" s="13" customFormat="1" ht="10.199999999999999">
      <c r="B725" s="195"/>
      <c r="C725" s="196"/>
      <c r="D725" s="197" t="s">
        <v>163</v>
      </c>
      <c r="E725" s="198" t="s">
        <v>19</v>
      </c>
      <c r="F725" s="199" t="s">
        <v>1232</v>
      </c>
      <c r="G725" s="196"/>
      <c r="H725" s="200">
        <v>8.3699999999999992</v>
      </c>
      <c r="I725" s="201"/>
      <c r="J725" s="196"/>
      <c r="K725" s="196"/>
      <c r="L725" s="202"/>
      <c r="M725" s="203"/>
      <c r="N725" s="204"/>
      <c r="O725" s="204"/>
      <c r="P725" s="204"/>
      <c r="Q725" s="204"/>
      <c r="R725" s="204"/>
      <c r="S725" s="204"/>
      <c r="T725" s="205"/>
      <c r="AT725" s="206" t="s">
        <v>163</v>
      </c>
      <c r="AU725" s="206" t="s">
        <v>81</v>
      </c>
      <c r="AV725" s="13" t="s">
        <v>81</v>
      </c>
      <c r="AW725" s="13" t="s">
        <v>33</v>
      </c>
      <c r="AX725" s="13" t="s">
        <v>71</v>
      </c>
      <c r="AY725" s="206" t="s">
        <v>153</v>
      </c>
    </row>
    <row r="726" spans="1:65" s="13" customFormat="1" ht="10.199999999999999">
      <c r="B726" s="195"/>
      <c r="C726" s="196"/>
      <c r="D726" s="197" t="s">
        <v>163</v>
      </c>
      <c r="E726" s="198" t="s">
        <v>19</v>
      </c>
      <c r="F726" s="199" t="s">
        <v>1233</v>
      </c>
      <c r="G726" s="196"/>
      <c r="H726" s="200">
        <v>5.3879999999999999</v>
      </c>
      <c r="I726" s="201"/>
      <c r="J726" s="196"/>
      <c r="K726" s="196"/>
      <c r="L726" s="202"/>
      <c r="M726" s="203"/>
      <c r="N726" s="204"/>
      <c r="O726" s="204"/>
      <c r="P726" s="204"/>
      <c r="Q726" s="204"/>
      <c r="R726" s="204"/>
      <c r="S726" s="204"/>
      <c r="T726" s="205"/>
      <c r="AT726" s="206" t="s">
        <v>163</v>
      </c>
      <c r="AU726" s="206" t="s">
        <v>81</v>
      </c>
      <c r="AV726" s="13" t="s">
        <v>81</v>
      </c>
      <c r="AW726" s="13" t="s">
        <v>33</v>
      </c>
      <c r="AX726" s="13" t="s">
        <v>71</v>
      </c>
      <c r="AY726" s="206" t="s">
        <v>153</v>
      </c>
    </row>
    <row r="727" spans="1:65" s="15" customFormat="1" ht="10.199999999999999">
      <c r="B727" s="218"/>
      <c r="C727" s="219"/>
      <c r="D727" s="197" t="s">
        <v>163</v>
      </c>
      <c r="E727" s="220" t="s">
        <v>19</v>
      </c>
      <c r="F727" s="221" t="s">
        <v>221</v>
      </c>
      <c r="G727" s="219"/>
      <c r="H727" s="222">
        <v>13.757999999999999</v>
      </c>
      <c r="I727" s="223"/>
      <c r="J727" s="219"/>
      <c r="K727" s="219"/>
      <c r="L727" s="224"/>
      <c r="M727" s="225"/>
      <c r="N727" s="226"/>
      <c r="O727" s="226"/>
      <c r="P727" s="226"/>
      <c r="Q727" s="226"/>
      <c r="R727" s="226"/>
      <c r="S727" s="226"/>
      <c r="T727" s="227"/>
      <c r="AT727" s="228" t="s">
        <v>163</v>
      </c>
      <c r="AU727" s="228" t="s">
        <v>81</v>
      </c>
      <c r="AV727" s="15" t="s">
        <v>173</v>
      </c>
      <c r="AW727" s="15" t="s">
        <v>33</v>
      </c>
      <c r="AX727" s="15" t="s">
        <v>71</v>
      </c>
      <c r="AY727" s="228" t="s">
        <v>153</v>
      </c>
    </row>
    <row r="728" spans="1:65" s="13" customFormat="1" ht="10.199999999999999">
      <c r="B728" s="195"/>
      <c r="C728" s="196"/>
      <c r="D728" s="197" t="s">
        <v>163</v>
      </c>
      <c r="E728" s="198" t="s">
        <v>19</v>
      </c>
      <c r="F728" s="199" t="s">
        <v>1234</v>
      </c>
      <c r="G728" s="196"/>
      <c r="H728" s="200">
        <v>2.64</v>
      </c>
      <c r="I728" s="201"/>
      <c r="J728" s="196"/>
      <c r="K728" s="196"/>
      <c r="L728" s="202"/>
      <c r="M728" s="203"/>
      <c r="N728" s="204"/>
      <c r="O728" s="204"/>
      <c r="P728" s="204"/>
      <c r="Q728" s="204"/>
      <c r="R728" s="204"/>
      <c r="S728" s="204"/>
      <c r="T728" s="205"/>
      <c r="AT728" s="206" t="s">
        <v>163</v>
      </c>
      <c r="AU728" s="206" t="s">
        <v>81</v>
      </c>
      <c r="AV728" s="13" t="s">
        <v>81</v>
      </c>
      <c r="AW728" s="13" t="s">
        <v>33</v>
      </c>
      <c r="AX728" s="13" t="s">
        <v>71</v>
      </c>
      <c r="AY728" s="206" t="s">
        <v>153</v>
      </c>
    </row>
    <row r="729" spans="1:65" s="13" customFormat="1" ht="10.199999999999999">
      <c r="B729" s="195"/>
      <c r="C729" s="196"/>
      <c r="D729" s="197" t="s">
        <v>163</v>
      </c>
      <c r="E729" s="198" t="s">
        <v>19</v>
      </c>
      <c r="F729" s="199" t="s">
        <v>1235</v>
      </c>
      <c r="G729" s="196"/>
      <c r="H729" s="200">
        <v>5.13</v>
      </c>
      <c r="I729" s="201"/>
      <c r="J729" s="196"/>
      <c r="K729" s="196"/>
      <c r="L729" s="202"/>
      <c r="M729" s="203"/>
      <c r="N729" s="204"/>
      <c r="O729" s="204"/>
      <c r="P729" s="204"/>
      <c r="Q729" s="204"/>
      <c r="R729" s="204"/>
      <c r="S729" s="204"/>
      <c r="T729" s="205"/>
      <c r="AT729" s="206" t="s">
        <v>163</v>
      </c>
      <c r="AU729" s="206" t="s">
        <v>81</v>
      </c>
      <c r="AV729" s="13" t="s">
        <v>81</v>
      </c>
      <c r="AW729" s="13" t="s">
        <v>33</v>
      </c>
      <c r="AX729" s="13" t="s">
        <v>71</v>
      </c>
      <c r="AY729" s="206" t="s">
        <v>153</v>
      </c>
    </row>
    <row r="730" spans="1:65" s="15" customFormat="1" ht="10.199999999999999">
      <c r="B730" s="218"/>
      <c r="C730" s="219"/>
      <c r="D730" s="197" t="s">
        <v>163</v>
      </c>
      <c r="E730" s="220" t="s">
        <v>19</v>
      </c>
      <c r="F730" s="221" t="s">
        <v>221</v>
      </c>
      <c r="G730" s="219"/>
      <c r="H730" s="222">
        <v>7.77</v>
      </c>
      <c r="I730" s="223"/>
      <c r="J730" s="219"/>
      <c r="K730" s="219"/>
      <c r="L730" s="224"/>
      <c r="M730" s="225"/>
      <c r="N730" s="226"/>
      <c r="O730" s="226"/>
      <c r="P730" s="226"/>
      <c r="Q730" s="226"/>
      <c r="R730" s="226"/>
      <c r="S730" s="226"/>
      <c r="T730" s="227"/>
      <c r="AT730" s="228" t="s">
        <v>163</v>
      </c>
      <c r="AU730" s="228" t="s">
        <v>81</v>
      </c>
      <c r="AV730" s="15" t="s">
        <v>173</v>
      </c>
      <c r="AW730" s="15" t="s">
        <v>33</v>
      </c>
      <c r="AX730" s="15" t="s">
        <v>71</v>
      </c>
      <c r="AY730" s="228" t="s">
        <v>153</v>
      </c>
    </row>
    <row r="731" spans="1:65" s="13" customFormat="1" ht="10.199999999999999">
      <c r="B731" s="195"/>
      <c r="C731" s="196"/>
      <c r="D731" s="197" t="s">
        <v>163</v>
      </c>
      <c r="E731" s="198" t="s">
        <v>19</v>
      </c>
      <c r="F731" s="199" t="s">
        <v>1236</v>
      </c>
      <c r="G731" s="196"/>
      <c r="H731" s="200">
        <v>5.88</v>
      </c>
      <c r="I731" s="201"/>
      <c r="J731" s="196"/>
      <c r="K731" s="196"/>
      <c r="L731" s="202"/>
      <c r="M731" s="203"/>
      <c r="N731" s="204"/>
      <c r="O731" s="204"/>
      <c r="P731" s="204"/>
      <c r="Q731" s="204"/>
      <c r="R731" s="204"/>
      <c r="S731" s="204"/>
      <c r="T731" s="205"/>
      <c r="AT731" s="206" t="s">
        <v>163</v>
      </c>
      <c r="AU731" s="206" t="s">
        <v>81</v>
      </c>
      <c r="AV731" s="13" t="s">
        <v>81</v>
      </c>
      <c r="AW731" s="13" t="s">
        <v>33</v>
      </c>
      <c r="AX731" s="13" t="s">
        <v>71</v>
      </c>
      <c r="AY731" s="206" t="s">
        <v>153</v>
      </c>
    </row>
    <row r="732" spans="1:65" s="15" customFormat="1" ht="10.199999999999999">
      <c r="B732" s="218"/>
      <c r="C732" s="219"/>
      <c r="D732" s="197" t="s">
        <v>163</v>
      </c>
      <c r="E732" s="220" t="s">
        <v>19</v>
      </c>
      <c r="F732" s="221" t="s">
        <v>221</v>
      </c>
      <c r="G732" s="219"/>
      <c r="H732" s="222">
        <v>5.88</v>
      </c>
      <c r="I732" s="223"/>
      <c r="J732" s="219"/>
      <c r="K732" s="219"/>
      <c r="L732" s="224"/>
      <c r="M732" s="225"/>
      <c r="N732" s="226"/>
      <c r="O732" s="226"/>
      <c r="P732" s="226"/>
      <c r="Q732" s="226"/>
      <c r="R732" s="226"/>
      <c r="S732" s="226"/>
      <c r="T732" s="227"/>
      <c r="AT732" s="228" t="s">
        <v>163</v>
      </c>
      <c r="AU732" s="228" t="s">
        <v>81</v>
      </c>
      <c r="AV732" s="15" t="s">
        <v>173</v>
      </c>
      <c r="AW732" s="15" t="s">
        <v>33</v>
      </c>
      <c r="AX732" s="15" t="s">
        <v>71</v>
      </c>
      <c r="AY732" s="228" t="s">
        <v>153</v>
      </c>
    </row>
    <row r="733" spans="1:65" s="14" customFormat="1" ht="10.199999999999999">
      <c r="B733" s="207"/>
      <c r="C733" s="208"/>
      <c r="D733" s="197" t="s">
        <v>163</v>
      </c>
      <c r="E733" s="209" t="s">
        <v>19</v>
      </c>
      <c r="F733" s="210" t="s">
        <v>168</v>
      </c>
      <c r="G733" s="208"/>
      <c r="H733" s="211">
        <v>27.407999999999998</v>
      </c>
      <c r="I733" s="212"/>
      <c r="J733" s="208"/>
      <c r="K733" s="208"/>
      <c r="L733" s="213"/>
      <c r="M733" s="214"/>
      <c r="N733" s="215"/>
      <c r="O733" s="215"/>
      <c r="P733" s="215"/>
      <c r="Q733" s="215"/>
      <c r="R733" s="215"/>
      <c r="S733" s="215"/>
      <c r="T733" s="216"/>
      <c r="AT733" s="217" t="s">
        <v>163</v>
      </c>
      <c r="AU733" s="217" t="s">
        <v>81</v>
      </c>
      <c r="AV733" s="14" t="s">
        <v>159</v>
      </c>
      <c r="AW733" s="14" t="s">
        <v>33</v>
      </c>
      <c r="AX733" s="14" t="s">
        <v>79</v>
      </c>
      <c r="AY733" s="217" t="s">
        <v>153</v>
      </c>
    </row>
    <row r="734" spans="1:65" s="2" customFormat="1" ht="24.15" customHeight="1">
      <c r="A734" s="36"/>
      <c r="B734" s="37"/>
      <c r="C734" s="229" t="s">
        <v>1237</v>
      </c>
      <c r="D734" s="229" t="s">
        <v>256</v>
      </c>
      <c r="E734" s="230" t="s">
        <v>1238</v>
      </c>
      <c r="F734" s="231" t="s">
        <v>1239</v>
      </c>
      <c r="G734" s="232" t="s">
        <v>204</v>
      </c>
      <c r="H734" s="233">
        <v>30.149000000000001</v>
      </c>
      <c r="I734" s="234"/>
      <c r="J734" s="235">
        <f>ROUND(I734*H734,2)</f>
        <v>0</v>
      </c>
      <c r="K734" s="236"/>
      <c r="L734" s="237"/>
      <c r="M734" s="238" t="s">
        <v>19</v>
      </c>
      <c r="N734" s="239" t="s">
        <v>42</v>
      </c>
      <c r="O734" s="66"/>
      <c r="P734" s="186">
        <f>O734*H734</f>
        <v>0</v>
      </c>
      <c r="Q734" s="186">
        <v>1.9199999999999998E-2</v>
      </c>
      <c r="R734" s="186">
        <f>Q734*H734</f>
        <v>0.57886079999999995</v>
      </c>
      <c r="S734" s="186">
        <v>0</v>
      </c>
      <c r="T734" s="187">
        <f>S734*H734</f>
        <v>0</v>
      </c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R734" s="188" t="s">
        <v>365</v>
      </c>
      <c r="AT734" s="188" t="s">
        <v>256</v>
      </c>
      <c r="AU734" s="188" t="s">
        <v>81</v>
      </c>
      <c r="AY734" s="19" t="s">
        <v>153</v>
      </c>
      <c r="BE734" s="189">
        <f>IF(N734="základní",J734,0)</f>
        <v>0</v>
      </c>
      <c r="BF734" s="189">
        <f>IF(N734="snížená",J734,0)</f>
        <v>0</v>
      </c>
      <c r="BG734" s="189">
        <f>IF(N734="zákl. přenesená",J734,0)</f>
        <v>0</v>
      </c>
      <c r="BH734" s="189">
        <f>IF(N734="sníž. přenesená",J734,0)</f>
        <v>0</v>
      </c>
      <c r="BI734" s="189">
        <f>IF(N734="nulová",J734,0)</f>
        <v>0</v>
      </c>
      <c r="BJ734" s="19" t="s">
        <v>79</v>
      </c>
      <c r="BK734" s="189">
        <f>ROUND(I734*H734,2)</f>
        <v>0</v>
      </c>
      <c r="BL734" s="19" t="s">
        <v>255</v>
      </c>
      <c r="BM734" s="188" t="s">
        <v>1240</v>
      </c>
    </row>
    <row r="735" spans="1:65" s="13" customFormat="1" ht="10.199999999999999">
      <c r="B735" s="195"/>
      <c r="C735" s="196"/>
      <c r="D735" s="197" t="s">
        <v>163</v>
      </c>
      <c r="E735" s="198" t="s">
        <v>19</v>
      </c>
      <c r="F735" s="199" t="s">
        <v>1241</v>
      </c>
      <c r="G735" s="196"/>
      <c r="H735" s="200">
        <v>30.149000000000001</v>
      </c>
      <c r="I735" s="201"/>
      <c r="J735" s="196"/>
      <c r="K735" s="196"/>
      <c r="L735" s="202"/>
      <c r="M735" s="203"/>
      <c r="N735" s="204"/>
      <c r="O735" s="204"/>
      <c r="P735" s="204"/>
      <c r="Q735" s="204"/>
      <c r="R735" s="204"/>
      <c r="S735" s="204"/>
      <c r="T735" s="205"/>
      <c r="AT735" s="206" t="s">
        <v>163</v>
      </c>
      <c r="AU735" s="206" t="s">
        <v>81</v>
      </c>
      <c r="AV735" s="13" t="s">
        <v>81</v>
      </c>
      <c r="AW735" s="13" t="s">
        <v>33</v>
      </c>
      <c r="AX735" s="13" t="s">
        <v>79</v>
      </c>
      <c r="AY735" s="206" t="s">
        <v>153</v>
      </c>
    </row>
    <row r="736" spans="1:65" s="2" customFormat="1" ht="24.15" customHeight="1">
      <c r="A736" s="36"/>
      <c r="B736" s="37"/>
      <c r="C736" s="176" t="s">
        <v>1242</v>
      </c>
      <c r="D736" s="176" t="s">
        <v>155</v>
      </c>
      <c r="E736" s="177" t="s">
        <v>1243</v>
      </c>
      <c r="F736" s="178" t="s">
        <v>1244</v>
      </c>
      <c r="G736" s="179" t="s">
        <v>204</v>
      </c>
      <c r="H736" s="180">
        <v>27.408000000000001</v>
      </c>
      <c r="I736" s="181"/>
      <c r="J736" s="182">
        <f>ROUND(I736*H736,2)</f>
        <v>0</v>
      </c>
      <c r="K736" s="183"/>
      <c r="L736" s="41"/>
      <c r="M736" s="184" t="s">
        <v>19</v>
      </c>
      <c r="N736" s="185" t="s">
        <v>42</v>
      </c>
      <c r="O736" s="66"/>
      <c r="P736" s="186">
        <f>O736*H736</f>
        <v>0</v>
      </c>
      <c r="Q736" s="186">
        <v>0</v>
      </c>
      <c r="R736" s="186">
        <f>Q736*H736</f>
        <v>0</v>
      </c>
      <c r="S736" s="186">
        <v>0</v>
      </c>
      <c r="T736" s="187">
        <f>S736*H736</f>
        <v>0</v>
      </c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R736" s="188" t="s">
        <v>255</v>
      </c>
      <c r="AT736" s="188" t="s">
        <v>155</v>
      </c>
      <c r="AU736" s="188" t="s">
        <v>81</v>
      </c>
      <c r="AY736" s="19" t="s">
        <v>153</v>
      </c>
      <c r="BE736" s="189">
        <f>IF(N736="základní",J736,0)</f>
        <v>0</v>
      </c>
      <c r="BF736" s="189">
        <f>IF(N736="snížená",J736,0)</f>
        <v>0</v>
      </c>
      <c r="BG736" s="189">
        <f>IF(N736="zákl. přenesená",J736,0)</f>
        <v>0</v>
      </c>
      <c r="BH736" s="189">
        <f>IF(N736="sníž. přenesená",J736,0)</f>
        <v>0</v>
      </c>
      <c r="BI736" s="189">
        <f>IF(N736="nulová",J736,0)</f>
        <v>0</v>
      </c>
      <c r="BJ736" s="19" t="s">
        <v>79</v>
      </c>
      <c r="BK736" s="189">
        <f>ROUND(I736*H736,2)</f>
        <v>0</v>
      </c>
      <c r="BL736" s="19" t="s">
        <v>255</v>
      </c>
      <c r="BM736" s="188" t="s">
        <v>1245</v>
      </c>
    </row>
    <row r="737" spans="1:65" s="2" customFormat="1" ht="10.199999999999999">
      <c r="A737" s="36"/>
      <c r="B737" s="37"/>
      <c r="C737" s="38"/>
      <c r="D737" s="190" t="s">
        <v>161</v>
      </c>
      <c r="E737" s="38"/>
      <c r="F737" s="191" t="s">
        <v>1246</v>
      </c>
      <c r="G737" s="38"/>
      <c r="H737" s="38"/>
      <c r="I737" s="192"/>
      <c r="J737" s="38"/>
      <c r="K737" s="38"/>
      <c r="L737" s="41"/>
      <c r="M737" s="193"/>
      <c r="N737" s="194"/>
      <c r="O737" s="66"/>
      <c r="P737" s="66"/>
      <c r="Q737" s="66"/>
      <c r="R737" s="66"/>
      <c r="S737" s="66"/>
      <c r="T737" s="67"/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T737" s="19" t="s">
        <v>161</v>
      </c>
      <c r="AU737" s="19" t="s">
        <v>81</v>
      </c>
    </row>
    <row r="738" spans="1:65" s="2" customFormat="1" ht="24.15" customHeight="1">
      <c r="A738" s="36"/>
      <c r="B738" s="37"/>
      <c r="C738" s="176" t="s">
        <v>1247</v>
      </c>
      <c r="D738" s="176" t="s">
        <v>155</v>
      </c>
      <c r="E738" s="177" t="s">
        <v>1248</v>
      </c>
      <c r="F738" s="178" t="s">
        <v>1249</v>
      </c>
      <c r="G738" s="179" t="s">
        <v>204</v>
      </c>
      <c r="H738" s="180">
        <v>36</v>
      </c>
      <c r="I738" s="181"/>
      <c r="J738" s="182">
        <f>ROUND(I738*H738,2)</f>
        <v>0</v>
      </c>
      <c r="K738" s="183"/>
      <c r="L738" s="41"/>
      <c r="M738" s="184" t="s">
        <v>19</v>
      </c>
      <c r="N738" s="185" t="s">
        <v>42</v>
      </c>
      <c r="O738" s="66"/>
      <c r="P738" s="186">
        <f>O738*H738</f>
        <v>0</v>
      </c>
      <c r="Q738" s="186">
        <v>0</v>
      </c>
      <c r="R738" s="186">
        <f>Q738*H738</f>
        <v>0</v>
      </c>
      <c r="S738" s="186">
        <v>0</v>
      </c>
      <c r="T738" s="187">
        <f>S738*H738</f>
        <v>0</v>
      </c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R738" s="188" t="s">
        <v>255</v>
      </c>
      <c r="AT738" s="188" t="s">
        <v>155</v>
      </c>
      <c r="AU738" s="188" t="s">
        <v>81</v>
      </c>
      <c r="AY738" s="19" t="s">
        <v>153</v>
      </c>
      <c r="BE738" s="189">
        <f>IF(N738="základní",J738,0)</f>
        <v>0</v>
      </c>
      <c r="BF738" s="189">
        <f>IF(N738="snížená",J738,0)</f>
        <v>0</v>
      </c>
      <c r="BG738" s="189">
        <f>IF(N738="zákl. přenesená",J738,0)</f>
        <v>0</v>
      </c>
      <c r="BH738" s="189">
        <f>IF(N738="sníž. přenesená",J738,0)</f>
        <v>0</v>
      </c>
      <c r="BI738" s="189">
        <f>IF(N738="nulová",J738,0)</f>
        <v>0</v>
      </c>
      <c r="BJ738" s="19" t="s">
        <v>79</v>
      </c>
      <c r="BK738" s="189">
        <f>ROUND(I738*H738,2)</f>
        <v>0</v>
      </c>
      <c r="BL738" s="19" t="s">
        <v>255</v>
      </c>
      <c r="BM738" s="188" t="s">
        <v>1250</v>
      </c>
    </row>
    <row r="739" spans="1:65" s="2" customFormat="1" ht="10.199999999999999">
      <c r="A739" s="36"/>
      <c r="B739" s="37"/>
      <c r="C739" s="38"/>
      <c r="D739" s="190" t="s">
        <v>161</v>
      </c>
      <c r="E739" s="38"/>
      <c r="F739" s="191" t="s">
        <v>1251</v>
      </c>
      <c r="G739" s="38"/>
      <c r="H739" s="38"/>
      <c r="I739" s="192"/>
      <c r="J739" s="38"/>
      <c r="K739" s="38"/>
      <c r="L739" s="41"/>
      <c r="M739" s="193"/>
      <c r="N739" s="194"/>
      <c r="O739" s="66"/>
      <c r="P739" s="66"/>
      <c r="Q739" s="66"/>
      <c r="R739" s="66"/>
      <c r="S739" s="66"/>
      <c r="T739" s="67"/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T739" s="19" t="s">
        <v>161</v>
      </c>
      <c r="AU739" s="19" t="s">
        <v>81</v>
      </c>
    </row>
    <row r="740" spans="1:65" s="2" customFormat="1" ht="16.5" customHeight="1">
      <c r="A740" s="36"/>
      <c r="B740" s="37"/>
      <c r="C740" s="176" t="s">
        <v>1252</v>
      </c>
      <c r="D740" s="176" t="s">
        <v>155</v>
      </c>
      <c r="E740" s="177" t="s">
        <v>1253</v>
      </c>
      <c r="F740" s="178" t="s">
        <v>1254</v>
      </c>
      <c r="G740" s="179" t="s">
        <v>204</v>
      </c>
      <c r="H740" s="180">
        <v>36</v>
      </c>
      <c r="I740" s="181"/>
      <c r="J740" s="182">
        <f>ROUND(I740*H740,2)</f>
        <v>0</v>
      </c>
      <c r="K740" s="183"/>
      <c r="L740" s="41"/>
      <c r="M740" s="184" t="s">
        <v>19</v>
      </c>
      <c r="N740" s="185" t="s">
        <v>42</v>
      </c>
      <c r="O740" s="66"/>
      <c r="P740" s="186">
        <f>O740*H740</f>
        <v>0</v>
      </c>
      <c r="Q740" s="186">
        <v>2.9999999999999997E-4</v>
      </c>
      <c r="R740" s="186">
        <f>Q740*H740</f>
        <v>1.0799999999999999E-2</v>
      </c>
      <c r="S740" s="186">
        <v>0</v>
      </c>
      <c r="T740" s="187">
        <f>S740*H740</f>
        <v>0</v>
      </c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R740" s="188" t="s">
        <v>255</v>
      </c>
      <c r="AT740" s="188" t="s">
        <v>155</v>
      </c>
      <c r="AU740" s="188" t="s">
        <v>81</v>
      </c>
      <c r="AY740" s="19" t="s">
        <v>153</v>
      </c>
      <c r="BE740" s="189">
        <f>IF(N740="základní",J740,0)</f>
        <v>0</v>
      </c>
      <c r="BF740" s="189">
        <f>IF(N740="snížená",J740,0)</f>
        <v>0</v>
      </c>
      <c r="BG740" s="189">
        <f>IF(N740="zákl. přenesená",J740,0)</f>
        <v>0</v>
      </c>
      <c r="BH740" s="189">
        <f>IF(N740="sníž. přenesená",J740,0)</f>
        <v>0</v>
      </c>
      <c r="BI740" s="189">
        <f>IF(N740="nulová",J740,0)</f>
        <v>0</v>
      </c>
      <c r="BJ740" s="19" t="s">
        <v>79</v>
      </c>
      <c r="BK740" s="189">
        <f>ROUND(I740*H740,2)</f>
        <v>0</v>
      </c>
      <c r="BL740" s="19" t="s">
        <v>255</v>
      </c>
      <c r="BM740" s="188" t="s">
        <v>1255</v>
      </c>
    </row>
    <row r="741" spans="1:65" s="2" customFormat="1" ht="10.199999999999999">
      <c r="A741" s="36"/>
      <c r="B741" s="37"/>
      <c r="C741" s="38"/>
      <c r="D741" s="190" t="s">
        <v>161</v>
      </c>
      <c r="E741" s="38"/>
      <c r="F741" s="191" t="s">
        <v>1256</v>
      </c>
      <c r="G741" s="38"/>
      <c r="H741" s="38"/>
      <c r="I741" s="192"/>
      <c r="J741" s="38"/>
      <c r="K741" s="38"/>
      <c r="L741" s="41"/>
      <c r="M741" s="193"/>
      <c r="N741" s="194"/>
      <c r="O741" s="66"/>
      <c r="P741" s="66"/>
      <c r="Q741" s="66"/>
      <c r="R741" s="66"/>
      <c r="S741" s="66"/>
      <c r="T741" s="67"/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T741" s="19" t="s">
        <v>161</v>
      </c>
      <c r="AU741" s="19" t="s">
        <v>81</v>
      </c>
    </row>
    <row r="742" spans="1:65" s="13" customFormat="1" ht="10.199999999999999">
      <c r="B742" s="195"/>
      <c r="C742" s="196"/>
      <c r="D742" s="197" t="s">
        <v>163</v>
      </c>
      <c r="E742" s="198" t="s">
        <v>19</v>
      </c>
      <c r="F742" s="199" t="s">
        <v>1257</v>
      </c>
      <c r="G742" s="196"/>
      <c r="H742" s="200">
        <v>36</v>
      </c>
      <c r="I742" s="201"/>
      <c r="J742" s="196"/>
      <c r="K742" s="196"/>
      <c r="L742" s="202"/>
      <c r="M742" s="203"/>
      <c r="N742" s="204"/>
      <c r="O742" s="204"/>
      <c r="P742" s="204"/>
      <c r="Q742" s="204"/>
      <c r="R742" s="204"/>
      <c r="S742" s="204"/>
      <c r="T742" s="205"/>
      <c r="AT742" s="206" t="s">
        <v>163</v>
      </c>
      <c r="AU742" s="206" t="s">
        <v>81</v>
      </c>
      <c r="AV742" s="13" t="s">
        <v>81</v>
      </c>
      <c r="AW742" s="13" t="s">
        <v>33</v>
      </c>
      <c r="AX742" s="13" t="s">
        <v>79</v>
      </c>
      <c r="AY742" s="206" t="s">
        <v>153</v>
      </c>
    </row>
    <row r="743" spans="1:65" s="2" customFormat="1" ht="16.5" customHeight="1">
      <c r="A743" s="36"/>
      <c r="B743" s="37"/>
      <c r="C743" s="176" t="s">
        <v>1258</v>
      </c>
      <c r="D743" s="176" t="s">
        <v>155</v>
      </c>
      <c r="E743" s="177" t="s">
        <v>1259</v>
      </c>
      <c r="F743" s="178" t="s">
        <v>1260</v>
      </c>
      <c r="G743" s="179" t="s">
        <v>228</v>
      </c>
      <c r="H743" s="180">
        <v>21</v>
      </c>
      <c r="I743" s="181"/>
      <c r="J743" s="182">
        <f>ROUND(I743*H743,2)</f>
        <v>0</v>
      </c>
      <c r="K743" s="183"/>
      <c r="L743" s="41"/>
      <c r="M743" s="184" t="s">
        <v>19</v>
      </c>
      <c r="N743" s="185" t="s">
        <v>42</v>
      </c>
      <c r="O743" s="66"/>
      <c r="P743" s="186">
        <f>O743*H743</f>
        <v>0</v>
      </c>
      <c r="Q743" s="186">
        <v>3.0000000000000001E-5</v>
      </c>
      <c r="R743" s="186">
        <f>Q743*H743</f>
        <v>6.3000000000000003E-4</v>
      </c>
      <c r="S743" s="186">
        <v>0</v>
      </c>
      <c r="T743" s="187">
        <f>S743*H743</f>
        <v>0</v>
      </c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R743" s="188" t="s">
        <v>255</v>
      </c>
      <c r="AT743" s="188" t="s">
        <v>155</v>
      </c>
      <c r="AU743" s="188" t="s">
        <v>81</v>
      </c>
      <c r="AY743" s="19" t="s">
        <v>153</v>
      </c>
      <c r="BE743" s="189">
        <f>IF(N743="základní",J743,0)</f>
        <v>0</v>
      </c>
      <c r="BF743" s="189">
        <f>IF(N743="snížená",J743,0)</f>
        <v>0</v>
      </c>
      <c r="BG743" s="189">
        <f>IF(N743="zákl. přenesená",J743,0)</f>
        <v>0</v>
      </c>
      <c r="BH743" s="189">
        <f>IF(N743="sníž. přenesená",J743,0)</f>
        <v>0</v>
      </c>
      <c r="BI743" s="189">
        <f>IF(N743="nulová",J743,0)</f>
        <v>0</v>
      </c>
      <c r="BJ743" s="19" t="s">
        <v>79</v>
      </c>
      <c r="BK743" s="189">
        <f>ROUND(I743*H743,2)</f>
        <v>0</v>
      </c>
      <c r="BL743" s="19" t="s">
        <v>255</v>
      </c>
      <c r="BM743" s="188" t="s">
        <v>1261</v>
      </c>
    </row>
    <row r="744" spans="1:65" s="2" customFormat="1" ht="24.15" customHeight="1">
      <c r="A744" s="36"/>
      <c r="B744" s="37"/>
      <c r="C744" s="176" t="s">
        <v>1262</v>
      </c>
      <c r="D744" s="176" t="s">
        <v>155</v>
      </c>
      <c r="E744" s="177" t="s">
        <v>1263</v>
      </c>
      <c r="F744" s="178" t="s">
        <v>1264</v>
      </c>
      <c r="G744" s="179" t="s">
        <v>228</v>
      </c>
      <c r="H744" s="180">
        <v>12</v>
      </c>
      <c r="I744" s="181"/>
      <c r="J744" s="182">
        <f>ROUND(I744*H744,2)</f>
        <v>0</v>
      </c>
      <c r="K744" s="183"/>
      <c r="L744" s="41"/>
      <c r="M744" s="184" t="s">
        <v>19</v>
      </c>
      <c r="N744" s="185" t="s">
        <v>42</v>
      </c>
      <c r="O744" s="66"/>
      <c r="P744" s="186">
        <f>O744*H744</f>
        <v>0</v>
      </c>
      <c r="Q744" s="186">
        <v>2.0000000000000001E-4</v>
      </c>
      <c r="R744" s="186">
        <f>Q744*H744</f>
        <v>2.4000000000000002E-3</v>
      </c>
      <c r="S744" s="186">
        <v>0</v>
      </c>
      <c r="T744" s="187">
        <f>S744*H744</f>
        <v>0</v>
      </c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  <c r="AR744" s="188" t="s">
        <v>255</v>
      </c>
      <c r="AT744" s="188" t="s">
        <v>155</v>
      </c>
      <c r="AU744" s="188" t="s">
        <v>81</v>
      </c>
      <c r="AY744" s="19" t="s">
        <v>153</v>
      </c>
      <c r="BE744" s="189">
        <f>IF(N744="základní",J744,0)</f>
        <v>0</v>
      </c>
      <c r="BF744" s="189">
        <f>IF(N744="snížená",J744,0)</f>
        <v>0</v>
      </c>
      <c r="BG744" s="189">
        <f>IF(N744="zákl. přenesená",J744,0)</f>
        <v>0</v>
      </c>
      <c r="BH744" s="189">
        <f>IF(N744="sníž. přenesená",J744,0)</f>
        <v>0</v>
      </c>
      <c r="BI744" s="189">
        <f>IF(N744="nulová",J744,0)</f>
        <v>0</v>
      </c>
      <c r="BJ744" s="19" t="s">
        <v>79</v>
      </c>
      <c r="BK744" s="189">
        <f>ROUND(I744*H744,2)</f>
        <v>0</v>
      </c>
      <c r="BL744" s="19" t="s">
        <v>255</v>
      </c>
      <c r="BM744" s="188" t="s">
        <v>1265</v>
      </c>
    </row>
    <row r="745" spans="1:65" s="2" customFormat="1" ht="10.199999999999999">
      <c r="A745" s="36"/>
      <c r="B745" s="37"/>
      <c r="C745" s="38"/>
      <c r="D745" s="190" t="s">
        <v>161</v>
      </c>
      <c r="E745" s="38"/>
      <c r="F745" s="191" t="s">
        <v>1266</v>
      </c>
      <c r="G745" s="38"/>
      <c r="H745" s="38"/>
      <c r="I745" s="192"/>
      <c r="J745" s="38"/>
      <c r="K745" s="38"/>
      <c r="L745" s="41"/>
      <c r="M745" s="193"/>
      <c r="N745" s="194"/>
      <c r="O745" s="66"/>
      <c r="P745" s="66"/>
      <c r="Q745" s="66"/>
      <c r="R745" s="66"/>
      <c r="S745" s="66"/>
      <c r="T745" s="67"/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T745" s="19" t="s">
        <v>161</v>
      </c>
      <c r="AU745" s="19" t="s">
        <v>81</v>
      </c>
    </row>
    <row r="746" spans="1:65" s="2" customFormat="1" ht="16.5" customHeight="1">
      <c r="A746" s="36"/>
      <c r="B746" s="37"/>
      <c r="C746" s="229" t="s">
        <v>1267</v>
      </c>
      <c r="D746" s="229" t="s">
        <v>256</v>
      </c>
      <c r="E746" s="230" t="s">
        <v>1268</v>
      </c>
      <c r="F746" s="231" t="s">
        <v>1269</v>
      </c>
      <c r="G746" s="232" t="s">
        <v>228</v>
      </c>
      <c r="H746" s="233">
        <v>13.2</v>
      </c>
      <c r="I746" s="234"/>
      <c r="J746" s="235">
        <f>ROUND(I746*H746,2)</f>
        <v>0</v>
      </c>
      <c r="K746" s="236"/>
      <c r="L746" s="237"/>
      <c r="M746" s="238" t="s">
        <v>19</v>
      </c>
      <c r="N746" s="239" t="s">
        <v>42</v>
      </c>
      <c r="O746" s="66"/>
      <c r="P746" s="186">
        <f>O746*H746</f>
        <v>0</v>
      </c>
      <c r="Q746" s="186">
        <v>2.5999999999999998E-4</v>
      </c>
      <c r="R746" s="186">
        <f>Q746*H746</f>
        <v>3.4319999999999997E-3</v>
      </c>
      <c r="S746" s="186">
        <v>0</v>
      </c>
      <c r="T746" s="187">
        <f>S746*H746</f>
        <v>0</v>
      </c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R746" s="188" t="s">
        <v>365</v>
      </c>
      <c r="AT746" s="188" t="s">
        <v>256</v>
      </c>
      <c r="AU746" s="188" t="s">
        <v>81</v>
      </c>
      <c r="AY746" s="19" t="s">
        <v>153</v>
      </c>
      <c r="BE746" s="189">
        <f>IF(N746="základní",J746,0)</f>
        <v>0</v>
      </c>
      <c r="BF746" s="189">
        <f>IF(N746="snížená",J746,0)</f>
        <v>0</v>
      </c>
      <c r="BG746" s="189">
        <f>IF(N746="zákl. přenesená",J746,0)</f>
        <v>0</v>
      </c>
      <c r="BH746" s="189">
        <f>IF(N746="sníž. přenesená",J746,0)</f>
        <v>0</v>
      </c>
      <c r="BI746" s="189">
        <f>IF(N746="nulová",J746,0)</f>
        <v>0</v>
      </c>
      <c r="BJ746" s="19" t="s">
        <v>79</v>
      </c>
      <c r="BK746" s="189">
        <f>ROUND(I746*H746,2)</f>
        <v>0</v>
      </c>
      <c r="BL746" s="19" t="s">
        <v>255</v>
      </c>
      <c r="BM746" s="188" t="s">
        <v>1270</v>
      </c>
    </row>
    <row r="747" spans="1:65" s="13" customFormat="1" ht="10.199999999999999">
      <c r="B747" s="195"/>
      <c r="C747" s="196"/>
      <c r="D747" s="197" t="s">
        <v>163</v>
      </c>
      <c r="E747" s="198" t="s">
        <v>19</v>
      </c>
      <c r="F747" s="199" t="s">
        <v>1271</v>
      </c>
      <c r="G747" s="196"/>
      <c r="H747" s="200">
        <v>12</v>
      </c>
      <c r="I747" s="201"/>
      <c r="J747" s="196"/>
      <c r="K747" s="196"/>
      <c r="L747" s="202"/>
      <c r="M747" s="203"/>
      <c r="N747" s="204"/>
      <c r="O747" s="204"/>
      <c r="P747" s="204"/>
      <c r="Q747" s="204"/>
      <c r="R747" s="204"/>
      <c r="S747" s="204"/>
      <c r="T747" s="205"/>
      <c r="AT747" s="206" t="s">
        <v>163</v>
      </c>
      <c r="AU747" s="206" t="s">
        <v>81</v>
      </c>
      <c r="AV747" s="13" t="s">
        <v>81</v>
      </c>
      <c r="AW747" s="13" t="s">
        <v>33</v>
      </c>
      <c r="AX747" s="13" t="s">
        <v>71</v>
      </c>
      <c r="AY747" s="206" t="s">
        <v>153</v>
      </c>
    </row>
    <row r="748" spans="1:65" s="13" customFormat="1" ht="10.199999999999999">
      <c r="B748" s="195"/>
      <c r="C748" s="196"/>
      <c r="D748" s="197" t="s">
        <v>163</v>
      </c>
      <c r="E748" s="198" t="s">
        <v>19</v>
      </c>
      <c r="F748" s="199" t="s">
        <v>1272</v>
      </c>
      <c r="G748" s="196"/>
      <c r="H748" s="200">
        <v>13.2</v>
      </c>
      <c r="I748" s="201"/>
      <c r="J748" s="196"/>
      <c r="K748" s="196"/>
      <c r="L748" s="202"/>
      <c r="M748" s="203"/>
      <c r="N748" s="204"/>
      <c r="O748" s="204"/>
      <c r="P748" s="204"/>
      <c r="Q748" s="204"/>
      <c r="R748" s="204"/>
      <c r="S748" s="204"/>
      <c r="T748" s="205"/>
      <c r="AT748" s="206" t="s">
        <v>163</v>
      </c>
      <c r="AU748" s="206" t="s">
        <v>81</v>
      </c>
      <c r="AV748" s="13" t="s">
        <v>81</v>
      </c>
      <c r="AW748" s="13" t="s">
        <v>33</v>
      </c>
      <c r="AX748" s="13" t="s">
        <v>79</v>
      </c>
      <c r="AY748" s="206" t="s">
        <v>153</v>
      </c>
    </row>
    <row r="749" spans="1:65" s="2" customFormat="1" ht="16.5" customHeight="1">
      <c r="A749" s="36"/>
      <c r="B749" s="37"/>
      <c r="C749" s="176" t="s">
        <v>1273</v>
      </c>
      <c r="D749" s="176" t="s">
        <v>155</v>
      </c>
      <c r="E749" s="177" t="s">
        <v>1274</v>
      </c>
      <c r="F749" s="178" t="s">
        <v>1275</v>
      </c>
      <c r="G749" s="179" t="s">
        <v>204</v>
      </c>
      <c r="H749" s="180">
        <v>28</v>
      </c>
      <c r="I749" s="181"/>
      <c r="J749" s="182">
        <f>ROUND(I749*H749,2)</f>
        <v>0</v>
      </c>
      <c r="K749" s="183"/>
      <c r="L749" s="41"/>
      <c r="M749" s="184" t="s">
        <v>19</v>
      </c>
      <c r="N749" s="185" t="s">
        <v>42</v>
      </c>
      <c r="O749" s="66"/>
      <c r="P749" s="186">
        <f>O749*H749</f>
        <v>0</v>
      </c>
      <c r="Q749" s="186">
        <v>0</v>
      </c>
      <c r="R749" s="186">
        <f>Q749*H749</f>
        <v>0</v>
      </c>
      <c r="S749" s="186">
        <v>0</v>
      </c>
      <c r="T749" s="187">
        <f>S749*H749</f>
        <v>0</v>
      </c>
      <c r="U749" s="36"/>
      <c r="V749" s="36"/>
      <c r="W749" s="36"/>
      <c r="X749" s="36"/>
      <c r="Y749" s="36"/>
      <c r="Z749" s="36"/>
      <c r="AA749" s="36"/>
      <c r="AB749" s="36"/>
      <c r="AC749" s="36"/>
      <c r="AD749" s="36"/>
      <c r="AE749" s="36"/>
      <c r="AR749" s="188" t="s">
        <v>255</v>
      </c>
      <c r="AT749" s="188" t="s">
        <v>155</v>
      </c>
      <c r="AU749" s="188" t="s">
        <v>81</v>
      </c>
      <c r="AY749" s="19" t="s">
        <v>153</v>
      </c>
      <c r="BE749" s="189">
        <f>IF(N749="základní",J749,0)</f>
        <v>0</v>
      </c>
      <c r="BF749" s="189">
        <f>IF(N749="snížená",J749,0)</f>
        <v>0</v>
      </c>
      <c r="BG749" s="189">
        <f>IF(N749="zákl. přenesená",J749,0)</f>
        <v>0</v>
      </c>
      <c r="BH749" s="189">
        <f>IF(N749="sníž. přenesená",J749,0)</f>
        <v>0</v>
      </c>
      <c r="BI749" s="189">
        <f>IF(N749="nulová",J749,0)</f>
        <v>0</v>
      </c>
      <c r="BJ749" s="19" t="s">
        <v>79</v>
      </c>
      <c r="BK749" s="189">
        <f>ROUND(I749*H749,2)</f>
        <v>0</v>
      </c>
      <c r="BL749" s="19" t="s">
        <v>255</v>
      </c>
      <c r="BM749" s="188" t="s">
        <v>1276</v>
      </c>
    </row>
    <row r="750" spans="1:65" s="2" customFormat="1" ht="24.15" customHeight="1">
      <c r="A750" s="36"/>
      <c r="B750" s="37"/>
      <c r="C750" s="176" t="s">
        <v>1277</v>
      </c>
      <c r="D750" s="176" t="s">
        <v>155</v>
      </c>
      <c r="E750" s="177" t="s">
        <v>1278</v>
      </c>
      <c r="F750" s="178" t="s">
        <v>1279</v>
      </c>
      <c r="G750" s="179" t="s">
        <v>204</v>
      </c>
      <c r="H750" s="180">
        <v>28</v>
      </c>
      <c r="I750" s="181"/>
      <c r="J750" s="182">
        <f>ROUND(I750*H750,2)</f>
        <v>0</v>
      </c>
      <c r="K750" s="183"/>
      <c r="L750" s="41"/>
      <c r="M750" s="184" t="s">
        <v>19</v>
      </c>
      <c r="N750" s="185" t="s">
        <v>42</v>
      </c>
      <c r="O750" s="66"/>
      <c r="P750" s="186">
        <f>O750*H750</f>
        <v>0</v>
      </c>
      <c r="Q750" s="186">
        <v>7.4999999999999997E-3</v>
      </c>
      <c r="R750" s="186">
        <f>Q750*H750</f>
        <v>0.21</v>
      </c>
      <c r="S750" s="186">
        <v>0</v>
      </c>
      <c r="T750" s="187">
        <f>S750*H750</f>
        <v>0</v>
      </c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  <c r="AE750" s="36"/>
      <c r="AR750" s="188" t="s">
        <v>255</v>
      </c>
      <c r="AT750" s="188" t="s">
        <v>155</v>
      </c>
      <c r="AU750" s="188" t="s">
        <v>81</v>
      </c>
      <c r="AY750" s="19" t="s">
        <v>153</v>
      </c>
      <c r="BE750" s="189">
        <f>IF(N750="základní",J750,0)</f>
        <v>0</v>
      </c>
      <c r="BF750" s="189">
        <f>IF(N750="snížená",J750,0)</f>
        <v>0</v>
      </c>
      <c r="BG750" s="189">
        <f>IF(N750="zákl. přenesená",J750,0)</f>
        <v>0</v>
      </c>
      <c r="BH750" s="189">
        <f>IF(N750="sníž. přenesená",J750,0)</f>
        <v>0</v>
      </c>
      <c r="BI750" s="189">
        <f>IF(N750="nulová",J750,0)</f>
        <v>0</v>
      </c>
      <c r="BJ750" s="19" t="s">
        <v>79</v>
      </c>
      <c r="BK750" s="189">
        <f>ROUND(I750*H750,2)</f>
        <v>0</v>
      </c>
      <c r="BL750" s="19" t="s">
        <v>255</v>
      </c>
      <c r="BM750" s="188" t="s">
        <v>1280</v>
      </c>
    </row>
    <row r="751" spans="1:65" s="2" customFormat="1" ht="10.199999999999999">
      <c r="A751" s="36"/>
      <c r="B751" s="37"/>
      <c r="C751" s="38"/>
      <c r="D751" s="190" t="s">
        <v>161</v>
      </c>
      <c r="E751" s="38"/>
      <c r="F751" s="191" t="s">
        <v>1281</v>
      </c>
      <c r="G751" s="38"/>
      <c r="H751" s="38"/>
      <c r="I751" s="192"/>
      <c r="J751" s="38"/>
      <c r="K751" s="38"/>
      <c r="L751" s="41"/>
      <c r="M751" s="193"/>
      <c r="N751" s="194"/>
      <c r="O751" s="66"/>
      <c r="P751" s="66"/>
      <c r="Q751" s="66"/>
      <c r="R751" s="66"/>
      <c r="S751" s="66"/>
      <c r="T751" s="67"/>
      <c r="U751" s="36"/>
      <c r="V751" s="36"/>
      <c r="W751" s="36"/>
      <c r="X751" s="36"/>
      <c r="Y751" s="36"/>
      <c r="Z751" s="36"/>
      <c r="AA751" s="36"/>
      <c r="AB751" s="36"/>
      <c r="AC751" s="36"/>
      <c r="AD751" s="36"/>
      <c r="AE751" s="36"/>
      <c r="AT751" s="19" t="s">
        <v>161</v>
      </c>
      <c r="AU751" s="19" t="s">
        <v>81</v>
      </c>
    </row>
    <row r="752" spans="1:65" s="2" customFormat="1" ht="24.15" customHeight="1">
      <c r="A752" s="36"/>
      <c r="B752" s="37"/>
      <c r="C752" s="176" t="s">
        <v>1282</v>
      </c>
      <c r="D752" s="176" t="s">
        <v>155</v>
      </c>
      <c r="E752" s="177" t="s">
        <v>1283</v>
      </c>
      <c r="F752" s="178" t="s">
        <v>1284</v>
      </c>
      <c r="G752" s="179" t="s">
        <v>196</v>
      </c>
      <c r="H752" s="180">
        <v>1.0669999999999999</v>
      </c>
      <c r="I752" s="181"/>
      <c r="J752" s="182">
        <f>ROUND(I752*H752,2)</f>
        <v>0</v>
      </c>
      <c r="K752" s="183"/>
      <c r="L752" s="41"/>
      <c r="M752" s="184" t="s">
        <v>19</v>
      </c>
      <c r="N752" s="185" t="s">
        <v>42</v>
      </c>
      <c r="O752" s="66"/>
      <c r="P752" s="186">
        <f>O752*H752</f>
        <v>0</v>
      </c>
      <c r="Q752" s="186">
        <v>0</v>
      </c>
      <c r="R752" s="186">
        <f>Q752*H752</f>
        <v>0</v>
      </c>
      <c r="S752" s="186">
        <v>0</v>
      </c>
      <c r="T752" s="187">
        <f>S752*H752</f>
        <v>0</v>
      </c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R752" s="188" t="s">
        <v>255</v>
      </c>
      <c r="AT752" s="188" t="s">
        <v>155</v>
      </c>
      <c r="AU752" s="188" t="s">
        <v>81</v>
      </c>
      <c r="AY752" s="19" t="s">
        <v>153</v>
      </c>
      <c r="BE752" s="189">
        <f>IF(N752="základní",J752,0)</f>
        <v>0</v>
      </c>
      <c r="BF752" s="189">
        <f>IF(N752="snížená",J752,0)</f>
        <v>0</v>
      </c>
      <c r="BG752" s="189">
        <f>IF(N752="zákl. přenesená",J752,0)</f>
        <v>0</v>
      </c>
      <c r="BH752" s="189">
        <f>IF(N752="sníž. přenesená",J752,0)</f>
        <v>0</v>
      </c>
      <c r="BI752" s="189">
        <f>IF(N752="nulová",J752,0)</f>
        <v>0</v>
      </c>
      <c r="BJ752" s="19" t="s">
        <v>79</v>
      </c>
      <c r="BK752" s="189">
        <f>ROUND(I752*H752,2)</f>
        <v>0</v>
      </c>
      <c r="BL752" s="19" t="s">
        <v>255</v>
      </c>
      <c r="BM752" s="188" t="s">
        <v>1285</v>
      </c>
    </row>
    <row r="753" spans="1:65" s="12" customFormat="1" ht="22.8" customHeight="1">
      <c r="B753" s="160"/>
      <c r="C753" s="161"/>
      <c r="D753" s="162" t="s">
        <v>70</v>
      </c>
      <c r="E753" s="174" t="s">
        <v>1286</v>
      </c>
      <c r="F753" s="174" t="s">
        <v>1287</v>
      </c>
      <c r="G753" s="161"/>
      <c r="H753" s="161"/>
      <c r="I753" s="164"/>
      <c r="J753" s="175">
        <f>BK753</f>
        <v>0</v>
      </c>
      <c r="K753" s="161"/>
      <c r="L753" s="166"/>
      <c r="M753" s="167"/>
      <c r="N753" s="168"/>
      <c r="O753" s="168"/>
      <c r="P753" s="169">
        <f>SUM(P754:P765)</f>
        <v>0</v>
      </c>
      <c r="Q753" s="168"/>
      <c r="R753" s="169">
        <f>SUM(R754:R765)</f>
        <v>0.98548500000000006</v>
      </c>
      <c r="S753" s="168"/>
      <c r="T753" s="170">
        <f>SUM(T754:T765)</f>
        <v>0</v>
      </c>
      <c r="AR753" s="171" t="s">
        <v>81</v>
      </c>
      <c r="AT753" s="172" t="s">
        <v>70</v>
      </c>
      <c r="AU753" s="172" t="s">
        <v>79</v>
      </c>
      <c r="AY753" s="171" t="s">
        <v>153</v>
      </c>
      <c r="BK753" s="173">
        <f>SUM(BK754:BK765)</f>
        <v>0</v>
      </c>
    </row>
    <row r="754" spans="1:65" s="2" customFormat="1" ht="16.5" customHeight="1">
      <c r="A754" s="36"/>
      <c r="B754" s="37"/>
      <c r="C754" s="176" t="s">
        <v>1288</v>
      </c>
      <c r="D754" s="176" t="s">
        <v>155</v>
      </c>
      <c r="E754" s="177" t="s">
        <v>1289</v>
      </c>
      <c r="F754" s="178" t="s">
        <v>1290</v>
      </c>
      <c r="G754" s="179" t="s">
        <v>253</v>
      </c>
      <c r="H754" s="180">
        <v>40</v>
      </c>
      <c r="I754" s="181"/>
      <c r="J754" s="182">
        <f>ROUND(I754*H754,2)</f>
        <v>0</v>
      </c>
      <c r="K754" s="183"/>
      <c r="L754" s="41"/>
      <c r="M754" s="184" t="s">
        <v>19</v>
      </c>
      <c r="N754" s="185" t="s">
        <v>42</v>
      </c>
      <c r="O754" s="66"/>
      <c r="P754" s="186">
        <f>O754*H754</f>
        <v>0</v>
      </c>
      <c r="Q754" s="186">
        <v>2.0289999999999999E-2</v>
      </c>
      <c r="R754" s="186">
        <f>Q754*H754</f>
        <v>0.81159999999999999</v>
      </c>
      <c r="S754" s="186">
        <v>0</v>
      </c>
      <c r="T754" s="187">
        <f>S754*H754</f>
        <v>0</v>
      </c>
      <c r="U754" s="36"/>
      <c r="V754" s="36"/>
      <c r="W754" s="36"/>
      <c r="X754" s="36"/>
      <c r="Y754" s="36"/>
      <c r="Z754" s="36"/>
      <c r="AA754" s="36"/>
      <c r="AB754" s="36"/>
      <c r="AC754" s="36"/>
      <c r="AD754" s="36"/>
      <c r="AE754" s="36"/>
      <c r="AR754" s="188" t="s">
        <v>255</v>
      </c>
      <c r="AT754" s="188" t="s">
        <v>155</v>
      </c>
      <c r="AU754" s="188" t="s">
        <v>81</v>
      </c>
      <c r="AY754" s="19" t="s">
        <v>153</v>
      </c>
      <c r="BE754" s="189">
        <f>IF(N754="základní",J754,0)</f>
        <v>0</v>
      </c>
      <c r="BF754" s="189">
        <f>IF(N754="snížená",J754,0)</f>
        <v>0</v>
      </c>
      <c r="BG754" s="189">
        <f>IF(N754="zákl. přenesená",J754,0)</f>
        <v>0</v>
      </c>
      <c r="BH754" s="189">
        <f>IF(N754="sníž. přenesená",J754,0)</f>
        <v>0</v>
      </c>
      <c r="BI754" s="189">
        <f>IF(N754="nulová",J754,0)</f>
        <v>0</v>
      </c>
      <c r="BJ754" s="19" t="s">
        <v>79</v>
      </c>
      <c r="BK754" s="189">
        <f>ROUND(I754*H754,2)</f>
        <v>0</v>
      </c>
      <c r="BL754" s="19" t="s">
        <v>255</v>
      </c>
      <c r="BM754" s="188" t="s">
        <v>1291</v>
      </c>
    </row>
    <row r="755" spans="1:65" s="2" customFormat="1" ht="24.15" customHeight="1">
      <c r="A755" s="36"/>
      <c r="B755" s="37"/>
      <c r="C755" s="176" t="s">
        <v>1292</v>
      </c>
      <c r="D755" s="176" t="s">
        <v>155</v>
      </c>
      <c r="E755" s="177" t="s">
        <v>1293</v>
      </c>
      <c r="F755" s="178" t="s">
        <v>1294</v>
      </c>
      <c r="G755" s="179" t="s">
        <v>204</v>
      </c>
      <c r="H755" s="180">
        <v>8.2750000000000004</v>
      </c>
      <c r="I755" s="181"/>
      <c r="J755" s="182">
        <f>ROUND(I755*H755,2)</f>
        <v>0</v>
      </c>
      <c r="K755" s="183"/>
      <c r="L755" s="41"/>
      <c r="M755" s="184" t="s">
        <v>19</v>
      </c>
      <c r="N755" s="185" t="s">
        <v>42</v>
      </c>
      <c r="O755" s="66"/>
      <c r="P755" s="186">
        <f>O755*H755</f>
        <v>0</v>
      </c>
      <c r="Q755" s="186">
        <v>1.66E-2</v>
      </c>
      <c r="R755" s="186">
        <f>Q755*H755</f>
        <v>0.13736500000000001</v>
      </c>
      <c r="S755" s="186">
        <v>0</v>
      </c>
      <c r="T755" s="187">
        <f>S755*H755</f>
        <v>0</v>
      </c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R755" s="188" t="s">
        <v>255</v>
      </c>
      <c r="AT755" s="188" t="s">
        <v>155</v>
      </c>
      <c r="AU755" s="188" t="s">
        <v>81</v>
      </c>
      <c r="AY755" s="19" t="s">
        <v>153</v>
      </c>
      <c r="BE755" s="189">
        <f>IF(N755="základní",J755,0)</f>
        <v>0</v>
      </c>
      <c r="BF755" s="189">
        <f>IF(N755="snížená",J755,0)</f>
        <v>0</v>
      </c>
      <c r="BG755" s="189">
        <f>IF(N755="zákl. přenesená",J755,0)</f>
        <v>0</v>
      </c>
      <c r="BH755" s="189">
        <f>IF(N755="sníž. přenesená",J755,0)</f>
        <v>0</v>
      </c>
      <c r="BI755" s="189">
        <f>IF(N755="nulová",J755,0)</f>
        <v>0</v>
      </c>
      <c r="BJ755" s="19" t="s">
        <v>79</v>
      </c>
      <c r="BK755" s="189">
        <f>ROUND(I755*H755,2)</f>
        <v>0</v>
      </c>
      <c r="BL755" s="19" t="s">
        <v>255</v>
      </c>
      <c r="BM755" s="188" t="s">
        <v>1295</v>
      </c>
    </row>
    <row r="756" spans="1:65" s="13" customFormat="1" ht="10.199999999999999">
      <c r="B756" s="195"/>
      <c r="C756" s="196"/>
      <c r="D756" s="197" t="s">
        <v>163</v>
      </c>
      <c r="E756" s="198" t="s">
        <v>19</v>
      </c>
      <c r="F756" s="199" t="s">
        <v>1296</v>
      </c>
      <c r="G756" s="196"/>
      <c r="H756" s="200">
        <v>1.0449999999999999</v>
      </c>
      <c r="I756" s="201"/>
      <c r="J756" s="196"/>
      <c r="K756" s="196"/>
      <c r="L756" s="202"/>
      <c r="M756" s="203"/>
      <c r="N756" s="204"/>
      <c r="O756" s="204"/>
      <c r="P756" s="204"/>
      <c r="Q756" s="204"/>
      <c r="R756" s="204"/>
      <c r="S756" s="204"/>
      <c r="T756" s="205"/>
      <c r="AT756" s="206" t="s">
        <v>163</v>
      </c>
      <c r="AU756" s="206" t="s">
        <v>81</v>
      </c>
      <c r="AV756" s="13" t="s">
        <v>81</v>
      </c>
      <c r="AW756" s="13" t="s">
        <v>33</v>
      </c>
      <c r="AX756" s="13" t="s">
        <v>71</v>
      </c>
      <c r="AY756" s="206" t="s">
        <v>153</v>
      </c>
    </row>
    <row r="757" spans="1:65" s="13" customFormat="1" ht="10.199999999999999">
      <c r="B757" s="195"/>
      <c r="C757" s="196"/>
      <c r="D757" s="197" t="s">
        <v>163</v>
      </c>
      <c r="E757" s="198" t="s">
        <v>19</v>
      </c>
      <c r="F757" s="199" t="s">
        <v>1297</v>
      </c>
      <c r="G757" s="196"/>
      <c r="H757" s="200">
        <v>1.98</v>
      </c>
      <c r="I757" s="201"/>
      <c r="J757" s="196"/>
      <c r="K757" s="196"/>
      <c r="L757" s="202"/>
      <c r="M757" s="203"/>
      <c r="N757" s="204"/>
      <c r="O757" s="204"/>
      <c r="P757" s="204"/>
      <c r="Q757" s="204"/>
      <c r="R757" s="204"/>
      <c r="S757" s="204"/>
      <c r="T757" s="205"/>
      <c r="AT757" s="206" t="s">
        <v>163</v>
      </c>
      <c r="AU757" s="206" t="s">
        <v>81</v>
      </c>
      <c r="AV757" s="13" t="s">
        <v>81</v>
      </c>
      <c r="AW757" s="13" t="s">
        <v>33</v>
      </c>
      <c r="AX757" s="13" t="s">
        <v>71</v>
      </c>
      <c r="AY757" s="206" t="s">
        <v>153</v>
      </c>
    </row>
    <row r="758" spans="1:65" s="13" customFormat="1" ht="10.199999999999999">
      <c r="B758" s="195"/>
      <c r="C758" s="196"/>
      <c r="D758" s="197" t="s">
        <v>163</v>
      </c>
      <c r="E758" s="198" t="s">
        <v>19</v>
      </c>
      <c r="F758" s="199" t="s">
        <v>1298</v>
      </c>
      <c r="G758" s="196"/>
      <c r="H758" s="200">
        <v>5.25</v>
      </c>
      <c r="I758" s="201"/>
      <c r="J758" s="196"/>
      <c r="K758" s="196"/>
      <c r="L758" s="202"/>
      <c r="M758" s="203"/>
      <c r="N758" s="204"/>
      <c r="O758" s="204"/>
      <c r="P758" s="204"/>
      <c r="Q758" s="204"/>
      <c r="R758" s="204"/>
      <c r="S758" s="204"/>
      <c r="T758" s="205"/>
      <c r="AT758" s="206" t="s">
        <v>163</v>
      </c>
      <c r="AU758" s="206" t="s">
        <v>81</v>
      </c>
      <c r="AV758" s="13" t="s">
        <v>81</v>
      </c>
      <c r="AW758" s="13" t="s">
        <v>33</v>
      </c>
      <c r="AX758" s="13" t="s">
        <v>71</v>
      </c>
      <c r="AY758" s="206" t="s">
        <v>153</v>
      </c>
    </row>
    <row r="759" spans="1:65" s="14" customFormat="1" ht="10.199999999999999">
      <c r="B759" s="207"/>
      <c r="C759" s="208"/>
      <c r="D759" s="197" t="s">
        <v>163</v>
      </c>
      <c r="E759" s="209" t="s">
        <v>19</v>
      </c>
      <c r="F759" s="210" t="s">
        <v>168</v>
      </c>
      <c r="G759" s="208"/>
      <c r="H759" s="211">
        <v>8.2750000000000004</v>
      </c>
      <c r="I759" s="212"/>
      <c r="J759" s="208"/>
      <c r="K759" s="208"/>
      <c r="L759" s="213"/>
      <c r="M759" s="214"/>
      <c r="N759" s="215"/>
      <c r="O759" s="215"/>
      <c r="P759" s="215"/>
      <c r="Q759" s="215"/>
      <c r="R759" s="215"/>
      <c r="S759" s="215"/>
      <c r="T759" s="216"/>
      <c r="AT759" s="217" t="s">
        <v>163</v>
      </c>
      <c r="AU759" s="217" t="s">
        <v>81</v>
      </c>
      <c r="AV759" s="14" t="s">
        <v>159</v>
      </c>
      <c r="AW759" s="14" t="s">
        <v>33</v>
      </c>
      <c r="AX759" s="14" t="s">
        <v>79</v>
      </c>
      <c r="AY759" s="217" t="s">
        <v>153</v>
      </c>
    </row>
    <row r="760" spans="1:65" s="2" customFormat="1" ht="16.5" customHeight="1">
      <c r="A760" s="36"/>
      <c r="B760" s="37"/>
      <c r="C760" s="176" t="s">
        <v>1299</v>
      </c>
      <c r="D760" s="176" t="s">
        <v>155</v>
      </c>
      <c r="E760" s="177" t="s">
        <v>1300</v>
      </c>
      <c r="F760" s="178" t="s">
        <v>1301</v>
      </c>
      <c r="G760" s="179" t="s">
        <v>204</v>
      </c>
      <c r="H760" s="180">
        <v>7.3040000000000003</v>
      </c>
      <c r="I760" s="181"/>
      <c r="J760" s="182">
        <f>ROUND(I760*H760,2)</f>
        <v>0</v>
      </c>
      <c r="K760" s="183"/>
      <c r="L760" s="41"/>
      <c r="M760" s="184" t="s">
        <v>19</v>
      </c>
      <c r="N760" s="185" t="s">
        <v>42</v>
      </c>
      <c r="O760" s="66"/>
      <c r="P760" s="186">
        <f>O760*H760</f>
        <v>0</v>
      </c>
      <c r="Q760" s="186">
        <v>5.0000000000000001E-3</v>
      </c>
      <c r="R760" s="186">
        <f>Q760*H760</f>
        <v>3.6520000000000004E-2</v>
      </c>
      <c r="S760" s="186">
        <v>0</v>
      </c>
      <c r="T760" s="187">
        <f>S760*H760</f>
        <v>0</v>
      </c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  <c r="AE760" s="36"/>
      <c r="AR760" s="188" t="s">
        <v>255</v>
      </c>
      <c r="AT760" s="188" t="s">
        <v>155</v>
      </c>
      <c r="AU760" s="188" t="s">
        <v>81</v>
      </c>
      <c r="AY760" s="19" t="s">
        <v>153</v>
      </c>
      <c r="BE760" s="189">
        <f>IF(N760="základní",J760,0)</f>
        <v>0</v>
      </c>
      <c r="BF760" s="189">
        <f>IF(N760="snížená",J760,0)</f>
        <v>0</v>
      </c>
      <c r="BG760" s="189">
        <f>IF(N760="zákl. přenesená",J760,0)</f>
        <v>0</v>
      </c>
      <c r="BH760" s="189">
        <f>IF(N760="sníž. přenesená",J760,0)</f>
        <v>0</v>
      </c>
      <c r="BI760" s="189">
        <f>IF(N760="nulová",J760,0)</f>
        <v>0</v>
      </c>
      <c r="BJ760" s="19" t="s">
        <v>79</v>
      </c>
      <c r="BK760" s="189">
        <f>ROUND(I760*H760,2)</f>
        <v>0</v>
      </c>
      <c r="BL760" s="19" t="s">
        <v>255</v>
      </c>
      <c r="BM760" s="188" t="s">
        <v>1302</v>
      </c>
    </row>
    <row r="761" spans="1:65" s="2" customFormat="1" ht="10.199999999999999">
      <c r="A761" s="36"/>
      <c r="B761" s="37"/>
      <c r="C761" s="38"/>
      <c r="D761" s="190" t="s">
        <v>161</v>
      </c>
      <c r="E761" s="38"/>
      <c r="F761" s="191" t="s">
        <v>1303</v>
      </c>
      <c r="G761" s="38"/>
      <c r="H761" s="38"/>
      <c r="I761" s="192"/>
      <c r="J761" s="38"/>
      <c r="K761" s="38"/>
      <c r="L761" s="41"/>
      <c r="M761" s="193"/>
      <c r="N761" s="194"/>
      <c r="O761" s="66"/>
      <c r="P761" s="66"/>
      <c r="Q761" s="66"/>
      <c r="R761" s="66"/>
      <c r="S761" s="66"/>
      <c r="T761" s="67"/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T761" s="19" t="s">
        <v>161</v>
      </c>
      <c r="AU761" s="19" t="s">
        <v>81</v>
      </c>
    </row>
    <row r="762" spans="1:65" s="13" customFormat="1" ht="10.199999999999999">
      <c r="B762" s="195"/>
      <c r="C762" s="196"/>
      <c r="D762" s="197" t="s">
        <v>163</v>
      </c>
      <c r="E762" s="198" t="s">
        <v>19</v>
      </c>
      <c r="F762" s="199" t="s">
        <v>625</v>
      </c>
      <c r="G762" s="196"/>
      <c r="H762" s="200">
        <v>2.024</v>
      </c>
      <c r="I762" s="201"/>
      <c r="J762" s="196"/>
      <c r="K762" s="196"/>
      <c r="L762" s="202"/>
      <c r="M762" s="203"/>
      <c r="N762" s="204"/>
      <c r="O762" s="204"/>
      <c r="P762" s="204"/>
      <c r="Q762" s="204"/>
      <c r="R762" s="204"/>
      <c r="S762" s="204"/>
      <c r="T762" s="205"/>
      <c r="AT762" s="206" t="s">
        <v>163</v>
      </c>
      <c r="AU762" s="206" t="s">
        <v>81</v>
      </c>
      <c r="AV762" s="13" t="s">
        <v>81</v>
      </c>
      <c r="AW762" s="13" t="s">
        <v>33</v>
      </c>
      <c r="AX762" s="13" t="s">
        <v>71</v>
      </c>
      <c r="AY762" s="206" t="s">
        <v>153</v>
      </c>
    </row>
    <row r="763" spans="1:65" s="13" customFormat="1" ht="10.199999999999999">
      <c r="B763" s="195"/>
      <c r="C763" s="196"/>
      <c r="D763" s="197" t="s">
        <v>163</v>
      </c>
      <c r="E763" s="198" t="s">
        <v>19</v>
      </c>
      <c r="F763" s="199" t="s">
        <v>1304</v>
      </c>
      <c r="G763" s="196"/>
      <c r="H763" s="200">
        <v>5.28</v>
      </c>
      <c r="I763" s="201"/>
      <c r="J763" s="196"/>
      <c r="K763" s="196"/>
      <c r="L763" s="202"/>
      <c r="M763" s="203"/>
      <c r="N763" s="204"/>
      <c r="O763" s="204"/>
      <c r="P763" s="204"/>
      <c r="Q763" s="204"/>
      <c r="R763" s="204"/>
      <c r="S763" s="204"/>
      <c r="T763" s="205"/>
      <c r="AT763" s="206" t="s">
        <v>163</v>
      </c>
      <c r="AU763" s="206" t="s">
        <v>81</v>
      </c>
      <c r="AV763" s="13" t="s">
        <v>81</v>
      </c>
      <c r="AW763" s="13" t="s">
        <v>33</v>
      </c>
      <c r="AX763" s="13" t="s">
        <v>71</v>
      </c>
      <c r="AY763" s="206" t="s">
        <v>153</v>
      </c>
    </row>
    <row r="764" spans="1:65" s="14" customFormat="1" ht="10.199999999999999">
      <c r="B764" s="207"/>
      <c r="C764" s="208"/>
      <c r="D764" s="197" t="s">
        <v>163</v>
      </c>
      <c r="E764" s="209" t="s">
        <v>19</v>
      </c>
      <c r="F764" s="210" t="s">
        <v>168</v>
      </c>
      <c r="G764" s="208"/>
      <c r="H764" s="211">
        <v>7.3040000000000003</v>
      </c>
      <c r="I764" s="212"/>
      <c r="J764" s="208"/>
      <c r="K764" s="208"/>
      <c r="L764" s="213"/>
      <c r="M764" s="214"/>
      <c r="N764" s="215"/>
      <c r="O764" s="215"/>
      <c r="P764" s="215"/>
      <c r="Q764" s="215"/>
      <c r="R764" s="215"/>
      <c r="S764" s="215"/>
      <c r="T764" s="216"/>
      <c r="AT764" s="217" t="s">
        <v>163</v>
      </c>
      <c r="AU764" s="217" t="s">
        <v>81</v>
      </c>
      <c r="AV764" s="14" t="s">
        <v>159</v>
      </c>
      <c r="AW764" s="14" t="s">
        <v>33</v>
      </c>
      <c r="AX764" s="14" t="s">
        <v>79</v>
      </c>
      <c r="AY764" s="217" t="s">
        <v>153</v>
      </c>
    </row>
    <row r="765" spans="1:65" s="2" customFormat="1" ht="24.15" customHeight="1">
      <c r="A765" s="36"/>
      <c r="B765" s="37"/>
      <c r="C765" s="176" t="s">
        <v>1305</v>
      </c>
      <c r="D765" s="176" t="s">
        <v>155</v>
      </c>
      <c r="E765" s="177" t="s">
        <v>1306</v>
      </c>
      <c r="F765" s="178" t="s">
        <v>1307</v>
      </c>
      <c r="G765" s="179" t="s">
        <v>196</v>
      </c>
      <c r="H765" s="180">
        <v>0.94899999999999995</v>
      </c>
      <c r="I765" s="181"/>
      <c r="J765" s="182">
        <f>ROUND(I765*H765,2)</f>
        <v>0</v>
      </c>
      <c r="K765" s="183"/>
      <c r="L765" s="41"/>
      <c r="M765" s="184" t="s">
        <v>19</v>
      </c>
      <c r="N765" s="185" t="s">
        <v>42</v>
      </c>
      <c r="O765" s="66"/>
      <c r="P765" s="186">
        <f>O765*H765</f>
        <v>0</v>
      </c>
      <c r="Q765" s="186">
        <v>0</v>
      </c>
      <c r="R765" s="186">
        <f>Q765*H765</f>
        <v>0</v>
      </c>
      <c r="S765" s="186">
        <v>0</v>
      </c>
      <c r="T765" s="187">
        <f>S765*H765</f>
        <v>0</v>
      </c>
      <c r="U765" s="36"/>
      <c r="V765" s="36"/>
      <c r="W765" s="36"/>
      <c r="X765" s="36"/>
      <c r="Y765" s="36"/>
      <c r="Z765" s="36"/>
      <c r="AA765" s="36"/>
      <c r="AB765" s="36"/>
      <c r="AC765" s="36"/>
      <c r="AD765" s="36"/>
      <c r="AE765" s="36"/>
      <c r="AR765" s="188" t="s">
        <v>255</v>
      </c>
      <c r="AT765" s="188" t="s">
        <v>155</v>
      </c>
      <c r="AU765" s="188" t="s">
        <v>81</v>
      </c>
      <c r="AY765" s="19" t="s">
        <v>153</v>
      </c>
      <c r="BE765" s="189">
        <f>IF(N765="základní",J765,0)</f>
        <v>0</v>
      </c>
      <c r="BF765" s="189">
        <f>IF(N765="snížená",J765,0)</f>
        <v>0</v>
      </c>
      <c r="BG765" s="189">
        <f>IF(N765="zákl. přenesená",J765,0)</f>
        <v>0</v>
      </c>
      <c r="BH765" s="189">
        <f>IF(N765="sníž. přenesená",J765,0)</f>
        <v>0</v>
      </c>
      <c r="BI765" s="189">
        <f>IF(N765="nulová",J765,0)</f>
        <v>0</v>
      </c>
      <c r="BJ765" s="19" t="s">
        <v>79</v>
      </c>
      <c r="BK765" s="189">
        <f>ROUND(I765*H765,2)</f>
        <v>0</v>
      </c>
      <c r="BL765" s="19" t="s">
        <v>255</v>
      </c>
      <c r="BM765" s="188" t="s">
        <v>1308</v>
      </c>
    </row>
    <row r="766" spans="1:65" s="12" customFormat="1" ht="22.8" customHeight="1">
      <c r="B766" s="160"/>
      <c r="C766" s="161"/>
      <c r="D766" s="162" t="s">
        <v>70</v>
      </c>
      <c r="E766" s="174" t="s">
        <v>1309</v>
      </c>
      <c r="F766" s="174" t="s">
        <v>1310</v>
      </c>
      <c r="G766" s="161"/>
      <c r="H766" s="161"/>
      <c r="I766" s="164"/>
      <c r="J766" s="175">
        <f>BK766</f>
        <v>0</v>
      </c>
      <c r="K766" s="161"/>
      <c r="L766" s="166"/>
      <c r="M766" s="167"/>
      <c r="N766" s="168"/>
      <c r="O766" s="168"/>
      <c r="P766" s="169">
        <f>SUM(P767:P781)</f>
        <v>0</v>
      </c>
      <c r="Q766" s="168"/>
      <c r="R766" s="169">
        <f>SUM(R767:R781)</f>
        <v>1.0245526</v>
      </c>
      <c r="S766" s="168"/>
      <c r="T766" s="170">
        <f>SUM(T767:T781)</f>
        <v>0</v>
      </c>
      <c r="AR766" s="171" t="s">
        <v>81</v>
      </c>
      <c r="AT766" s="172" t="s">
        <v>70</v>
      </c>
      <c r="AU766" s="172" t="s">
        <v>79</v>
      </c>
      <c r="AY766" s="171" t="s">
        <v>153</v>
      </c>
      <c r="BK766" s="173">
        <f>SUM(BK767:BK781)</f>
        <v>0</v>
      </c>
    </row>
    <row r="767" spans="1:65" s="2" customFormat="1" ht="16.5" customHeight="1">
      <c r="A767" s="36"/>
      <c r="B767" s="37"/>
      <c r="C767" s="176" t="s">
        <v>1311</v>
      </c>
      <c r="D767" s="176" t="s">
        <v>155</v>
      </c>
      <c r="E767" s="177" t="s">
        <v>1312</v>
      </c>
      <c r="F767" s="178" t="s">
        <v>1313</v>
      </c>
      <c r="G767" s="179" t="s">
        <v>204</v>
      </c>
      <c r="H767" s="180">
        <v>112.02</v>
      </c>
      <c r="I767" s="181"/>
      <c r="J767" s="182">
        <f>ROUND(I767*H767,2)</f>
        <v>0</v>
      </c>
      <c r="K767" s="183"/>
      <c r="L767" s="41"/>
      <c r="M767" s="184" t="s">
        <v>19</v>
      </c>
      <c r="N767" s="185" t="s">
        <v>42</v>
      </c>
      <c r="O767" s="66"/>
      <c r="P767" s="186">
        <f>O767*H767</f>
        <v>0</v>
      </c>
      <c r="Q767" s="186">
        <v>0</v>
      </c>
      <c r="R767" s="186">
        <f>Q767*H767</f>
        <v>0</v>
      </c>
      <c r="S767" s="186">
        <v>0</v>
      </c>
      <c r="T767" s="187">
        <f>S767*H767</f>
        <v>0</v>
      </c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  <c r="AR767" s="188" t="s">
        <v>255</v>
      </c>
      <c r="AT767" s="188" t="s">
        <v>155</v>
      </c>
      <c r="AU767" s="188" t="s">
        <v>81</v>
      </c>
      <c r="AY767" s="19" t="s">
        <v>153</v>
      </c>
      <c r="BE767" s="189">
        <f>IF(N767="základní",J767,0)</f>
        <v>0</v>
      </c>
      <c r="BF767" s="189">
        <f>IF(N767="snížená",J767,0)</f>
        <v>0</v>
      </c>
      <c r="BG767" s="189">
        <f>IF(N767="zákl. přenesená",J767,0)</f>
        <v>0</v>
      </c>
      <c r="BH767" s="189">
        <f>IF(N767="sníž. přenesená",J767,0)</f>
        <v>0</v>
      </c>
      <c r="BI767" s="189">
        <f>IF(N767="nulová",J767,0)</f>
        <v>0</v>
      </c>
      <c r="BJ767" s="19" t="s">
        <v>79</v>
      </c>
      <c r="BK767" s="189">
        <f>ROUND(I767*H767,2)</f>
        <v>0</v>
      </c>
      <c r="BL767" s="19" t="s">
        <v>255</v>
      </c>
      <c r="BM767" s="188" t="s">
        <v>1314</v>
      </c>
    </row>
    <row r="768" spans="1:65" s="2" customFormat="1" ht="21.75" customHeight="1">
      <c r="A768" s="36"/>
      <c r="B768" s="37"/>
      <c r="C768" s="176" t="s">
        <v>1315</v>
      </c>
      <c r="D768" s="176" t="s">
        <v>155</v>
      </c>
      <c r="E768" s="177" t="s">
        <v>1316</v>
      </c>
      <c r="F768" s="178" t="s">
        <v>1317</v>
      </c>
      <c r="G768" s="179" t="s">
        <v>204</v>
      </c>
      <c r="H768" s="180">
        <v>112.02</v>
      </c>
      <c r="I768" s="181"/>
      <c r="J768" s="182">
        <f>ROUND(I768*H768,2)</f>
        <v>0</v>
      </c>
      <c r="K768" s="183"/>
      <c r="L768" s="41"/>
      <c r="M768" s="184" t="s">
        <v>19</v>
      </c>
      <c r="N768" s="185" t="s">
        <v>42</v>
      </c>
      <c r="O768" s="66"/>
      <c r="P768" s="186">
        <f>O768*H768</f>
        <v>0</v>
      </c>
      <c r="Q768" s="186">
        <v>3.0000000000000001E-5</v>
      </c>
      <c r="R768" s="186">
        <f>Q768*H768</f>
        <v>3.3606E-3</v>
      </c>
      <c r="S768" s="186">
        <v>0</v>
      </c>
      <c r="T768" s="187">
        <f>S768*H768</f>
        <v>0</v>
      </c>
      <c r="U768" s="36"/>
      <c r="V768" s="36"/>
      <c r="W768" s="36"/>
      <c r="X768" s="36"/>
      <c r="Y768" s="36"/>
      <c r="Z768" s="36"/>
      <c r="AA768" s="36"/>
      <c r="AB768" s="36"/>
      <c r="AC768" s="36"/>
      <c r="AD768" s="36"/>
      <c r="AE768" s="36"/>
      <c r="AR768" s="188" t="s">
        <v>255</v>
      </c>
      <c r="AT768" s="188" t="s">
        <v>155</v>
      </c>
      <c r="AU768" s="188" t="s">
        <v>81</v>
      </c>
      <c r="AY768" s="19" t="s">
        <v>153</v>
      </c>
      <c r="BE768" s="189">
        <f>IF(N768="základní",J768,0)</f>
        <v>0</v>
      </c>
      <c r="BF768" s="189">
        <f>IF(N768="snížená",J768,0)</f>
        <v>0</v>
      </c>
      <c r="BG768" s="189">
        <f>IF(N768="zákl. přenesená",J768,0)</f>
        <v>0</v>
      </c>
      <c r="BH768" s="189">
        <f>IF(N768="sníž. přenesená",J768,0)</f>
        <v>0</v>
      </c>
      <c r="BI768" s="189">
        <f>IF(N768="nulová",J768,0)</f>
        <v>0</v>
      </c>
      <c r="BJ768" s="19" t="s">
        <v>79</v>
      </c>
      <c r="BK768" s="189">
        <f>ROUND(I768*H768,2)</f>
        <v>0</v>
      </c>
      <c r="BL768" s="19" t="s">
        <v>255</v>
      </c>
      <c r="BM768" s="188" t="s">
        <v>1318</v>
      </c>
    </row>
    <row r="769" spans="1:65" s="2" customFormat="1" ht="21.75" customHeight="1">
      <c r="A769" s="36"/>
      <c r="B769" s="37"/>
      <c r="C769" s="176" t="s">
        <v>1319</v>
      </c>
      <c r="D769" s="176" t="s">
        <v>155</v>
      </c>
      <c r="E769" s="177" t="s">
        <v>1320</v>
      </c>
      <c r="F769" s="178" t="s">
        <v>1321</v>
      </c>
      <c r="G769" s="179" t="s">
        <v>204</v>
      </c>
      <c r="H769" s="180">
        <v>112.02</v>
      </c>
      <c r="I769" s="181"/>
      <c r="J769" s="182">
        <f>ROUND(I769*H769,2)</f>
        <v>0</v>
      </c>
      <c r="K769" s="183"/>
      <c r="L769" s="41"/>
      <c r="M769" s="184" t="s">
        <v>19</v>
      </c>
      <c r="N769" s="185" t="s">
        <v>42</v>
      </c>
      <c r="O769" s="66"/>
      <c r="P769" s="186">
        <f>O769*H769</f>
        <v>0</v>
      </c>
      <c r="Q769" s="186">
        <v>4.4999999999999997E-3</v>
      </c>
      <c r="R769" s="186">
        <f>Q769*H769</f>
        <v>0.50408999999999993</v>
      </c>
      <c r="S769" s="186">
        <v>0</v>
      </c>
      <c r="T769" s="187">
        <f>S769*H769</f>
        <v>0</v>
      </c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  <c r="AE769" s="36"/>
      <c r="AR769" s="188" t="s">
        <v>255</v>
      </c>
      <c r="AT769" s="188" t="s">
        <v>155</v>
      </c>
      <c r="AU769" s="188" t="s">
        <v>81</v>
      </c>
      <c r="AY769" s="19" t="s">
        <v>153</v>
      </c>
      <c r="BE769" s="189">
        <f>IF(N769="základní",J769,0)</f>
        <v>0</v>
      </c>
      <c r="BF769" s="189">
        <f>IF(N769="snížená",J769,0)</f>
        <v>0</v>
      </c>
      <c r="BG769" s="189">
        <f>IF(N769="zákl. přenesená",J769,0)</f>
        <v>0</v>
      </c>
      <c r="BH769" s="189">
        <f>IF(N769="sníž. přenesená",J769,0)</f>
        <v>0</v>
      </c>
      <c r="BI769" s="189">
        <f>IF(N769="nulová",J769,0)</f>
        <v>0</v>
      </c>
      <c r="BJ769" s="19" t="s">
        <v>79</v>
      </c>
      <c r="BK769" s="189">
        <f>ROUND(I769*H769,2)</f>
        <v>0</v>
      </c>
      <c r="BL769" s="19" t="s">
        <v>255</v>
      </c>
      <c r="BM769" s="188" t="s">
        <v>1322</v>
      </c>
    </row>
    <row r="770" spans="1:65" s="2" customFormat="1" ht="16.5" customHeight="1">
      <c r="A770" s="36"/>
      <c r="B770" s="37"/>
      <c r="C770" s="176" t="s">
        <v>1323</v>
      </c>
      <c r="D770" s="176" t="s">
        <v>155</v>
      </c>
      <c r="E770" s="177" t="s">
        <v>1324</v>
      </c>
      <c r="F770" s="178" t="s">
        <v>1325</v>
      </c>
      <c r="G770" s="179" t="s">
        <v>204</v>
      </c>
      <c r="H770" s="180">
        <v>112.02</v>
      </c>
      <c r="I770" s="181"/>
      <c r="J770" s="182">
        <f>ROUND(I770*H770,2)</f>
        <v>0</v>
      </c>
      <c r="K770" s="183"/>
      <c r="L770" s="41"/>
      <c r="M770" s="184" t="s">
        <v>19</v>
      </c>
      <c r="N770" s="185" t="s">
        <v>42</v>
      </c>
      <c r="O770" s="66"/>
      <c r="P770" s="186">
        <f>O770*H770</f>
        <v>0</v>
      </c>
      <c r="Q770" s="186">
        <v>2.9999999999999997E-4</v>
      </c>
      <c r="R770" s="186">
        <f>Q770*H770</f>
        <v>3.3605999999999997E-2</v>
      </c>
      <c r="S770" s="186">
        <v>0</v>
      </c>
      <c r="T770" s="187">
        <f>S770*H770</f>
        <v>0</v>
      </c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  <c r="AR770" s="188" t="s">
        <v>255</v>
      </c>
      <c r="AT770" s="188" t="s">
        <v>155</v>
      </c>
      <c r="AU770" s="188" t="s">
        <v>81</v>
      </c>
      <c r="AY770" s="19" t="s">
        <v>153</v>
      </c>
      <c r="BE770" s="189">
        <f>IF(N770="základní",J770,0)</f>
        <v>0</v>
      </c>
      <c r="BF770" s="189">
        <f>IF(N770="snížená",J770,0)</f>
        <v>0</v>
      </c>
      <c r="BG770" s="189">
        <f>IF(N770="zákl. přenesená",J770,0)</f>
        <v>0</v>
      </c>
      <c r="BH770" s="189">
        <f>IF(N770="sníž. přenesená",J770,0)</f>
        <v>0</v>
      </c>
      <c r="BI770" s="189">
        <f>IF(N770="nulová",J770,0)</f>
        <v>0</v>
      </c>
      <c r="BJ770" s="19" t="s">
        <v>79</v>
      </c>
      <c r="BK770" s="189">
        <f>ROUND(I770*H770,2)</f>
        <v>0</v>
      </c>
      <c r="BL770" s="19" t="s">
        <v>255</v>
      </c>
      <c r="BM770" s="188" t="s">
        <v>1326</v>
      </c>
    </row>
    <row r="771" spans="1:65" s="13" customFormat="1" ht="10.199999999999999">
      <c r="B771" s="195"/>
      <c r="C771" s="196"/>
      <c r="D771" s="197" t="s">
        <v>163</v>
      </c>
      <c r="E771" s="198" t="s">
        <v>19</v>
      </c>
      <c r="F771" s="199" t="s">
        <v>1327</v>
      </c>
      <c r="G771" s="196"/>
      <c r="H771" s="200">
        <v>51.73</v>
      </c>
      <c r="I771" s="201"/>
      <c r="J771" s="196"/>
      <c r="K771" s="196"/>
      <c r="L771" s="202"/>
      <c r="M771" s="203"/>
      <c r="N771" s="204"/>
      <c r="O771" s="204"/>
      <c r="P771" s="204"/>
      <c r="Q771" s="204"/>
      <c r="R771" s="204"/>
      <c r="S771" s="204"/>
      <c r="T771" s="205"/>
      <c r="AT771" s="206" t="s">
        <v>163</v>
      </c>
      <c r="AU771" s="206" t="s">
        <v>81</v>
      </c>
      <c r="AV771" s="13" t="s">
        <v>81</v>
      </c>
      <c r="AW771" s="13" t="s">
        <v>33</v>
      </c>
      <c r="AX771" s="13" t="s">
        <v>71</v>
      </c>
      <c r="AY771" s="206" t="s">
        <v>153</v>
      </c>
    </row>
    <row r="772" spans="1:65" s="13" customFormat="1" ht="10.199999999999999">
      <c r="B772" s="195"/>
      <c r="C772" s="196"/>
      <c r="D772" s="197" t="s">
        <v>163</v>
      </c>
      <c r="E772" s="198" t="s">
        <v>19</v>
      </c>
      <c r="F772" s="199" t="s">
        <v>1328</v>
      </c>
      <c r="G772" s="196"/>
      <c r="H772" s="200">
        <v>57.66</v>
      </c>
      <c r="I772" s="201"/>
      <c r="J772" s="196"/>
      <c r="K772" s="196"/>
      <c r="L772" s="202"/>
      <c r="M772" s="203"/>
      <c r="N772" s="204"/>
      <c r="O772" s="204"/>
      <c r="P772" s="204"/>
      <c r="Q772" s="204"/>
      <c r="R772" s="204"/>
      <c r="S772" s="204"/>
      <c r="T772" s="205"/>
      <c r="AT772" s="206" t="s">
        <v>163</v>
      </c>
      <c r="AU772" s="206" t="s">
        <v>81</v>
      </c>
      <c r="AV772" s="13" t="s">
        <v>81</v>
      </c>
      <c r="AW772" s="13" t="s">
        <v>33</v>
      </c>
      <c r="AX772" s="13" t="s">
        <v>71</v>
      </c>
      <c r="AY772" s="206" t="s">
        <v>153</v>
      </c>
    </row>
    <row r="773" spans="1:65" s="13" customFormat="1" ht="10.199999999999999">
      <c r="B773" s="195"/>
      <c r="C773" s="196"/>
      <c r="D773" s="197" t="s">
        <v>163</v>
      </c>
      <c r="E773" s="198" t="s">
        <v>19</v>
      </c>
      <c r="F773" s="199" t="s">
        <v>1329</v>
      </c>
      <c r="G773" s="196"/>
      <c r="H773" s="200">
        <v>2.63</v>
      </c>
      <c r="I773" s="201"/>
      <c r="J773" s="196"/>
      <c r="K773" s="196"/>
      <c r="L773" s="202"/>
      <c r="M773" s="203"/>
      <c r="N773" s="204"/>
      <c r="O773" s="204"/>
      <c r="P773" s="204"/>
      <c r="Q773" s="204"/>
      <c r="R773" s="204"/>
      <c r="S773" s="204"/>
      <c r="T773" s="205"/>
      <c r="AT773" s="206" t="s">
        <v>163</v>
      </c>
      <c r="AU773" s="206" t="s">
        <v>81</v>
      </c>
      <c r="AV773" s="13" t="s">
        <v>81</v>
      </c>
      <c r="AW773" s="13" t="s">
        <v>33</v>
      </c>
      <c r="AX773" s="13" t="s">
        <v>71</v>
      </c>
      <c r="AY773" s="206" t="s">
        <v>153</v>
      </c>
    </row>
    <row r="774" spans="1:65" s="14" customFormat="1" ht="10.199999999999999">
      <c r="B774" s="207"/>
      <c r="C774" s="208"/>
      <c r="D774" s="197" t="s">
        <v>163</v>
      </c>
      <c r="E774" s="209" t="s">
        <v>19</v>
      </c>
      <c r="F774" s="210" t="s">
        <v>168</v>
      </c>
      <c r="G774" s="208"/>
      <c r="H774" s="211">
        <v>112.01999999999998</v>
      </c>
      <c r="I774" s="212"/>
      <c r="J774" s="208"/>
      <c r="K774" s="208"/>
      <c r="L774" s="213"/>
      <c r="M774" s="214"/>
      <c r="N774" s="215"/>
      <c r="O774" s="215"/>
      <c r="P774" s="215"/>
      <c r="Q774" s="215"/>
      <c r="R774" s="215"/>
      <c r="S774" s="215"/>
      <c r="T774" s="216"/>
      <c r="AT774" s="217" t="s">
        <v>163</v>
      </c>
      <c r="AU774" s="217" t="s">
        <v>81</v>
      </c>
      <c r="AV774" s="14" t="s">
        <v>159</v>
      </c>
      <c r="AW774" s="14" t="s">
        <v>33</v>
      </c>
      <c r="AX774" s="14" t="s">
        <v>79</v>
      </c>
      <c r="AY774" s="217" t="s">
        <v>153</v>
      </c>
    </row>
    <row r="775" spans="1:65" s="2" customFormat="1" ht="24.15" customHeight="1">
      <c r="A775" s="36"/>
      <c r="B775" s="37"/>
      <c r="C775" s="229" t="s">
        <v>1330</v>
      </c>
      <c r="D775" s="229" t="s">
        <v>256</v>
      </c>
      <c r="E775" s="230" t="s">
        <v>1331</v>
      </c>
      <c r="F775" s="231" t="s">
        <v>1332</v>
      </c>
      <c r="G775" s="232" t="s">
        <v>204</v>
      </c>
      <c r="H775" s="233">
        <v>123.2</v>
      </c>
      <c r="I775" s="234"/>
      <c r="J775" s="235">
        <f>ROUND(I775*H775,2)</f>
        <v>0</v>
      </c>
      <c r="K775" s="236"/>
      <c r="L775" s="237"/>
      <c r="M775" s="238" t="s">
        <v>19</v>
      </c>
      <c r="N775" s="239" t="s">
        <v>42</v>
      </c>
      <c r="O775" s="66"/>
      <c r="P775" s="186">
        <f>O775*H775</f>
        <v>0</v>
      </c>
      <c r="Q775" s="186">
        <v>3.6800000000000001E-3</v>
      </c>
      <c r="R775" s="186">
        <f>Q775*H775</f>
        <v>0.453376</v>
      </c>
      <c r="S775" s="186">
        <v>0</v>
      </c>
      <c r="T775" s="187">
        <f>S775*H775</f>
        <v>0</v>
      </c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  <c r="AE775" s="36"/>
      <c r="AR775" s="188" t="s">
        <v>365</v>
      </c>
      <c r="AT775" s="188" t="s">
        <v>256</v>
      </c>
      <c r="AU775" s="188" t="s">
        <v>81</v>
      </c>
      <c r="AY775" s="19" t="s">
        <v>153</v>
      </c>
      <c r="BE775" s="189">
        <f>IF(N775="základní",J775,0)</f>
        <v>0</v>
      </c>
      <c r="BF775" s="189">
        <f>IF(N775="snížená",J775,0)</f>
        <v>0</v>
      </c>
      <c r="BG775" s="189">
        <f>IF(N775="zákl. přenesená",J775,0)</f>
        <v>0</v>
      </c>
      <c r="BH775" s="189">
        <f>IF(N775="sníž. přenesená",J775,0)</f>
        <v>0</v>
      </c>
      <c r="BI775" s="189">
        <f>IF(N775="nulová",J775,0)</f>
        <v>0</v>
      </c>
      <c r="BJ775" s="19" t="s">
        <v>79</v>
      </c>
      <c r="BK775" s="189">
        <f>ROUND(I775*H775,2)</f>
        <v>0</v>
      </c>
      <c r="BL775" s="19" t="s">
        <v>255</v>
      </c>
      <c r="BM775" s="188" t="s">
        <v>1333</v>
      </c>
    </row>
    <row r="776" spans="1:65" s="13" customFormat="1" ht="10.199999999999999">
      <c r="B776" s="195"/>
      <c r="C776" s="196"/>
      <c r="D776" s="197" t="s">
        <v>163</v>
      </c>
      <c r="E776" s="198" t="s">
        <v>19</v>
      </c>
      <c r="F776" s="199" t="s">
        <v>1334</v>
      </c>
      <c r="G776" s="196"/>
      <c r="H776" s="200">
        <v>112</v>
      </c>
      <c r="I776" s="201"/>
      <c r="J776" s="196"/>
      <c r="K776" s="196"/>
      <c r="L776" s="202"/>
      <c r="M776" s="203"/>
      <c r="N776" s="204"/>
      <c r="O776" s="204"/>
      <c r="P776" s="204"/>
      <c r="Q776" s="204"/>
      <c r="R776" s="204"/>
      <c r="S776" s="204"/>
      <c r="T776" s="205"/>
      <c r="AT776" s="206" t="s">
        <v>163</v>
      </c>
      <c r="AU776" s="206" t="s">
        <v>81</v>
      </c>
      <c r="AV776" s="13" t="s">
        <v>81</v>
      </c>
      <c r="AW776" s="13" t="s">
        <v>33</v>
      </c>
      <c r="AX776" s="13" t="s">
        <v>71</v>
      </c>
      <c r="AY776" s="206" t="s">
        <v>153</v>
      </c>
    </row>
    <row r="777" spans="1:65" s="13" customFormat="1" ht="10.199999999999999">
      <c r="B777" s="195"/>
      <c r="C777" s="196"/>
      <c r="D777" s="197" t="s">
        <v>163</v>
      </c>
      <c r="E777" s="198" t="s">
        <v>19</v>
      </c>
      <c r="F777" s="199" t="s">
        <v>1335</v>
      </c>
      <c r="G777" s="196"/>
      <c r="H777" s="200">
        <v>123.2</v>
      </c>
      <c r="I777" s="201"/>
      <c r="J777" s="196"/>
      <c r="K777" s="196"/>
      <c r="L777" s="202"/>
      <c r="M777" s="203"/>
      <c r="N777" s="204"/>
      <c r="O777" s="204"/>
      <c r="P777" s="204"/>
      <c r="Q777" s="204"/>
      <c r="R777" s="204"/>
      <c r="S777" s="204"/>
      <c r="T777" s="205"/>
      <c r="AT777" s="206" t="s">
        <v>163</v>
      </c>
      <c r="AU777" s="206" t="s">
        <v>81</v>
      </c>
      <c r="AV777" s="13" t="s">
        <v>81</v>
      </c>
      <c r="AW777" s="13" t="s">
        <v>33</v>
      </c>
      <c r="AX777" s="13" t="s">
        <v>79</v>
      </c>
      <c r="AY777" s="206" t="s">
        <v>153</v>
      </c>
    </row>
    <row r="778" spans="1:65" s="2" customFormat="1" ht="16.5" customHeight="1">
      <c r="A778" s="36"/>
      <c r="B778" s="37"/>
      <c r="C778" s="176" t="s">
        <v>1336</v>
      </c>
      <c r="D778" s="176" t="s">
        <v>155</v>
      </c>
      <c r="E778" s="177" t="s">
        <v>1337</v>
      </c>
      <c r="F778" s="178" t="s">
        <v>1338</v>
      </c>
      <c r="G778" s="179" t="s">
        <v>228</v>
      </c>
      <c r="H778" s="180">
        <v>120</v>
      </c>
      <c r="I778" s="181"/>
      <c r="J778" s="182">
        <f>ROUND(I778*H778,2)</f>
        <v>0</v>
      </c>
      <c r="K778" s="183"/>
      <c r="L778" s="41"/>
      <c r="M778" s="184" t="s">
        <v>19</v>
      </c>
      <c r="N778" s="185" t="s">
        <v>42</v>
      </c>
      <c r="O778" s="66"/>
      <c r="P778" s="186">
        <f>O778*H778</f>
        <v>0</v>
      </c>
      <c r="Q778" s="186">
        <v>2.0000000000000002E-5</v>
      </c>
      <c r="R778" s="186">
        <f>Q778*H778</f>
        <v>2.4000000000000002E-3</v>
      </c>
      <c r="S778" s="186">
        <v>0</v>
      </c>
      <c r="T778" s="187">
        <f>S778*H778</f>
        <v>0</v>
      </c>
      <c r="U778" s="36"/>
      <c r="V778" s="36"/>
      <c r="W778" s="36"/>
      <c r="X778" s="36"/>
      <c r="Y778" s="36"/>
      <c r="Z778" s="36"/>
      <c r="AA778" s="36"/>
      <c r="AB778" s="36"/>
      <c r="AC778" s="36"/>
      <c r="AD778" s="36"/>
      <c r="AE778" s="36"/>
      <c r="AR778" s="188" t="s">
        <v>255</v>
      </c>
      <c r="AT778" s="188" t="s">
        <v>155</v>
      </c>
      <c r="AU778" s="188" t="s">
        <v>81</v>
      </c>
      <c r="AY778" s="19" t="s">
        <v>153</v>
      </c>
      <c r="BE778" s="189">
        <f>IF(N778="základní",J778,0)</f>
        <v>0</v>
      </c>
      <c r="BF778" s="189">
        <f>IF(N778="snížená",J778,0)</f>
        <v>0</v>
      </c>
      <c r="BG778" s="189">
        <f>IF(N778="zákl. přenesená",J778,0)</f>
        <v>0</v>
      </c>
      <c r="BH778" s="189">
        <f>IF(N778="sníž. přenesená",J778,0)</f>
        <v>0</v>
      </c>
      <c r="BI778" s="189">
        <f>IF(N778="nulová",J778,0)</f>
        <v>0</v>
      </c>
      <c r="BJ778" s="19" t="s">
        <v>79</v>
      </c>
      <c r="BK778" s="189">
        <f>ROUND(I778*H778,2)</f>
        <v>0</v>
      </c>
      <c r="BL778" s="19" t="s">
        <v>255</v>
      </c>
      <c r="BM778" s="188" t="s">
        <v>1339</v>
      </c>
    </row>
    <row r="779" spans="1:65" s="2" customFormat="1" ht="16.5" customHeight="1">
      <c r="A779" s="36"/>
      <c r="B779" s="37"/>
      <c r="C779" s="229" t="s">
        <v>1340</v>
      </c>
      <c r="D779" s="229" t="s">
        <v>256</v>
      </c>
      <c r="E779" s="230" t="s">
        <v>1341</v>
      </c>
      <c r="F779" s="231" t="s">
        <v>1342</v>
      </c>
      <c r="G779" s="232" t="s">
        <v>228</v>
      </c>
      <c r="H779" s="233">
        <v>126</v>
      </c>
      <c r="I779" s="234"/>
      <c r="J779" s="235">
        <f>ROUND(I779*H779,2)</f>
        <v>0</v>
      </c>
      <c r="K779" s="236"/>
      <c r="L779" s="237"/>
      <c r="M779" s="238" t="s">
        <v>19</v>
      </c>
      <c r="N779" s="239" t="s">
        <v>42</v>
      </c>
      <c r="O779" s="66"/>
      <c r="P779" s="186">
        <f>O779*H779</f>
        <v>0</v>
      </c>
      <c r="Q779" s="186">
        <v>2.2000000000000001E-4</v>
      </c>
      <c r="R779" s="186">
        <f>Q779*H779</f>
        <v>2.7720000000000002E-2</v>
      </c>
      <c r="S779" s="186">
        <v>0</v>
      </c>
      <c r="T779" s="187">
        <f>S779*H779</f>
        <v>0</v>
      </c>
      <c r="U779" s="36"/>
      <c r="V779" s="36"/>
      <c r="W779" s="36"/>
      <c r="X779" s="36"/>
      <c r="Y779" s="36"/>
      <c r="Z779" s="36"/>
      <c r="AA779" s="36"/>
      <c r="AB779" s="36"/>
      <c r="AC779" s="36"/>
      <c r="AD779" s="36"/>
      <c r="AE779" s="36"/>
      <c r="AR779" s="188" t="s">
        <v>365</v>
      </c>
      <c r="AT779" s="188" t="s">
        <v>256</v>
      </c>
      <c r="AU779" s="188" t="s">
        <v>81</v>
      </c>
      <c r="AY779" s="19" t="s">
        <v>153</v>
      </c>
      <c r="BE779" s="189">
        <f>IF(N779="základní",J779,0)</f>
        <v>0</v>
      </c>
      <c r="BF779" s="189">
        <f>IF(N779="snížená",J779,0)</f>
        <v>0</v>
      </c>
      <c r="BG779" s="189">
        <f>IF(N779="zákl. přenesená",J779,0)</f>
        <v>0</v>
      </c>
      <c r="BH779" s="189">
        <f>IF(N779="sníž. přenesená",J779,0)</f>
        <v>0</v>
      </c>
      <c r="BI779" s="189">
        <f>IF(N779="nulová",J779,0)</f>
        <v>0</v>
      </c>
      <c r="BJ779" s="19" t="s">
        <v>79</v>
      </c>
      <c r="BK779" s="189">
        <f>ROUND(I779*H779,2)</f>
        <v>0</v>
      </c>
      <c r="BL779" s="19" t="s">
        <v>255</v>
      </c>
      <c r="BM779" s="188" t="s">
        <v>1343</v>
      </c>
    </row>
    <row r="780" spans="1:65" s="13" customFormat="1" ht="10.199999999999999">
      <c r="B780" s="195"/>
      <c r="C780" s="196"/>
      <c r="D780" s="197" t="s">
        <v>163</v>
      </c>
      <c r="E780" s="198" t="s">
        <v>19</v>
      </c>
      <c r="F780" s="199" t="s">
        <v>1344</v>
      </c>
      <c r="G780" s="196"/>
      <c r="H780" s="200">
        <v>126</v>
      </c>
      <c r="I780" s="201"/>
      <c r="J780" s="196"/>
      <c r="K780" s="196"/>
      <c r="L780" s="202"/>
      <c r="M780" s="203"/>
      <c r="N780" s="204"/>
      <c r="O780" s="204"/>
      <c r="P780" s="204"/>
      <c r="Q780" s="204"/>
      <c r="R780" s="204"/>
      <c r="S780" s="204"/>
      <c r="T780" s="205"/>
      <c r="AT780" s="206" t="s">
        <v>163</v>
      </c>
      <c r="AU780" s="206" t="s">
        <v>81</v>
      </c>
      <c r="AV780" s="13" t="s">
        <v>81</v>
      </c>
      <c r="AW780" s="13" t="s">
        <v>33</v>
      </c>
      <c r="AX780" s="13" t="s">
        <v>79</v>
      </c>
      <c r="AY780" s="206" t="s">
        <v>153</v>
      </c>
    </row>
    <row r="781" spans="1:65" s="2" customFormat="1" ht="24.15" customHeight="1">
      <c r="A781" s="36"/>
      <c r="B781" s="37"/>
      <c r="C781" s="176" t="s">
        <v>1345</v>
      </c>
      <c r="D781" s="176" t="s">
        <v>155</v>
      </c>
      <c r="E781" s="177" t="s">
        <v>1346</v>
      </c>
      <c r="F781" s="178" t="s">
        <v>1347</v>
      </c>
      <c r="G781" s="179" t="s">
        <v>1348</v>
      </c>
      <c r="H781" s="251"/>
      <c r="I781" s="181"/>
      <c r="J781" s="182">
        <f>ROUND(I781*H781,2)</f>
        <v>0</v>
      </c>
      <c r="K781" s="183"/>
      <c r="L781" s="41"/>
      <c r="M781" s="184" t="s">
        <v>19</v>
      </c>
      <c r="N781" s="185" t="s">
        <v>42</v>
      </c>
      <c r="O781" s="66"/>
      <c r="P781" s="186">
        <f>O781*H781</f>
        <v>0</v>
      </c>
      <c r="Q781" s="186">
        <v>0</v>
      </c>
      <c r="R781" s="186">
        <f>Q781*H781</f>
        <v>0</v>
      </c>
      <c r="S781" s="186">
        <v>0</v>
      </c>
      <c r="T781" s="187">
        <f>S781*H781</f>
        <v>0</v>
      </c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  <c r="AR781" s="188" t="s">
        <v>255</v>
      </c>
      <c r="AT781" s="188" t="s">
        <v>155</v>
      </c>
      <c r="AU781" s="188" t="s">
        <v>81</v>
      </c>
      <c r="AY781" s="19" t="s">
        <v>153</v>
      </c>
      <c r="BE781" s="189">
        <f>IF(N781="základní",J781,0)</f>
        <v>0</v>
      </c>
      <c r="BF781" s="189">
        <f>IF(N781="snížená",J781,0)</f>
        <v>0</v>
      </c>
      <c r="BG781" s="189">
        <f>IF(N781="zákl. přenesená",J781,0)</f>
        <v>0</v>
      </c>
      <c r="BH781" s="189">
        <f>IF(N781="sníž. přenesená",J781,0)</f>
        <v>0</v>
      </c>
      <c r="BI781" s="189">
        <f>IF(N781="nulová",J781,0)</f>
        <v>0</v>
      </c>
      <c r="BJ781" s="19" t="s">
        <v>79</v>
      </c>
      <c r="BK781" s="189">
        <f>ROUND(I781*H781,2)</f>
        <v>0</v>
      </c>
      <c r="BL781" s="19" t="s">
        <v>255</v>
      </c>
      <c r="BM781" s="188" t="s">
        <v>1349</v>
      </c>
    </row>
    <row r="782" spans="1:65" s="12" customFormat="1" ht="22.8" customHeight="1">
      <c r="B782" s="160"/>
      <c r="C782" s="161"/>
      <c r="D782" s="162" t="s">
        <v>70</v>
      </c>
      <c r="E782" s="174" t="s">
        <v>1350</v>
      </c>
      <c r="F782" s="174" t="s">
        <v>1351</v>
      </c>
      <c r="G782" s="161"/>
      <c r="H782" s="161"/>
      <c r="I782" s="164"/>
      <c r="J782" s="175">
        <f>BK782</f>
        <v>0</v>
      </c>
      <c r="K782" s="161"/>
      <c r="L782" s="166"/>
      <c r="M782" s="167"/>
      <c r="N782" s="168"/>
      <c r="O782" s="168"/>
      <c r="P782" s="169">
        <f>SUM(P783:P787)</f>
        <v>0</v>
      </c>
      <c r="Q782" s="168"/>
      <c r="R782" s="169">
        <f>SUM(R783:R787)</f>
        <v>0.31523619999999997</v>
      </c>
      <c r="S782" s="168"/>
      <c r="T782" s="170">
        <f>SUM(T783:T787)</f>
        <v>0</v>
      </c>
      <c r="AR782" s="171" t="s">
        <v>81</v>
      </c>
      <c r="AT782" s="172" t="s">
        <v>70</v>
      </c>
      <c r="AU782" s="172" t="s">
        <v>79</v>
      </c>
      <c r="AY782" s="171" t="s">
        <v>153</v>
      </c>
      <c r="BK782" s="173">
        <f>SUM(BK783:BK787)</f>
        <v>0</v>
      </c>
    </row>
    <row r="783" spans="1:65" s="2" customFormat="1" ht="16.5" customHeight="1">
      <c r="A783" s="36"/>
      <c r="B783" s="37"/>
      <c r="C783" s="176" t="s">
        <v>1352</v>
      </c>
      <c r="D783" s="176" t="s">
        <v>155</v>
      </c>
      <c r="E783" s="177" t="s">
        <v>1353</v>
      </c>
      <c r="F783" s="178" t="s">
        <v>1354</v>
      </c>
      <c r="G783" s="179" t="s">
        <v>204</v>
      </c>
      <c r="H783" s="180">
        <v>38.93</v>
      </c>
      <c r="I783" s="181"/>
      <c r="J783" s="182">
        <f>ROUND(I783*H783,2)</f>
        <v>0</v>
      </c>
      <c r="K783" s="183"/>
      <c r="L783" s="41"/>
      <c r="M783" s="184" t="s">
        <v>19</v>
      </c>
      <c r="N783" s="185" t="s">
        <v>42</v>
      </c>
      <c r="O783" s="66"/>
      <c r="P783" s="186">
        <f>O783*H783</f>
        <v>0</v>
      </c>
      <c r="Q783" s="186">
        <v>0</v>
      </c>
      <c r="R783" s="186">
        <f>Q783*H783</f>
        <v>0</v>
      </c>
      <c r="S783" s="186">
        <v>0</v>
      </c>
      <c r="T783" s="187">
        <f>S783*H783</f>
        <v>0</v>
      </c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R783" s="188" t="s">
        <v>255</v>
      </c>
      <c r="AT783" s="188" t="s">
        <v>155</v>
      </c>
      <c r="AU783" s="188" t="s">
        <v>81</v>
      </c>
      <c r="AY783" s="19" t="s">
        <v>153</v>
      </c>
      <c r="BE783" s="189">
        <f>IF(N783="základní",J783,0)</f>
        <v>0</v>
      </c>
      <c r="BF783" s="189">
        <f>IF(N783="snížená",J783,0)</f>
        <v>0</v>
      </c>
      <c r="BG783" s="189">
        <f>IF(N783="zákl. přenesená",J783,0)</f>
        <v>0</v>
      </c>
      <c r="BH783" s="189">
        <f>IF(N783="sníž. přenesená",J783,0)</f>
        <v>0</v>
      </c>
      <c r="BI783" s="189">
        <f>IF(N783="nulová",J783,0)</f>
        <v>0</v>
      </c>
      <c r="BJ783" s="19" t="s">
        <v>79</v>
      </c>
      <c r="BK783" s="189">
        <f>ROUND(I783*H783,2)</f>
        <v>0</v>
      </c>
      <c r="BL783" s="19" t="s">
        <v>255</v>
      </c>
      <c r="BM783" s="188" t="s">
        <v>1355</v>
      </c>
    </row>
    <row r="784" spans="1:65" s="2" customFormat="1" ht="16.5" customHeight="1">
      <c r="A784" s="36"/>
      <c r="B784" s="37"/>
      <c r="C784" s="176" t="s">
        <v>1356</v>
      </c>
      <c r="D784" s="176" t="s">
        <v>155</v>
      </c>
      <c r="E784" s="177" t="s">
        <v>1357</v>
      </c>
      <c r="F784" s="178" t="s">
        <v>1358</v>
      </c>
      <c r="G784" s="179" t="s">
        <v>204</v>
      </c>
      <c r="H784" s="180">
        <v>38.93</v>
      </c>
      <c r="I784" s="181"/>
      <c r="J784" s="182">
        <f>ROUND(I784*H784,2)</f>
        <v>0</v>
      </c>
      <c r="K784" s="183"/>
      <c r="L784" s="41"/>
      <c r="M784" s="184" t="s">
        <v>19</v>
      </c>
      <c r="N784" s="185" t="s">
        <v>42</v>
      </c>
      <c r="O784" s="66"/>
      <c r="P784" s="186">
        <f>O784*H784</f>
        <v>0</v>
      </c>
      <c r="Q784" s="186">
        <v>4.0000000000000003E-5</v>
      </c>
      <c r="R784" s="186">
        <f>Q784*H784</f>
        <v>1.5572000000000001E-3</v>
      </c>
      <c r="S784" s="186">
        <v>0</v>
      </c>
      <c r="T784" s="187">
        <f>S784*H784</f>
        <v>0</v>
      </c>
      <c r="U784" s="36"/>
      <c r="V784" s="36"/>
      <c r="W784" s="36"/>
      <c r="X784" s="36"/>
      <c r="Y784" s="36"/>
      <c r="Z784" s="36"/>
      <c r="AA784" s="36"/>
      <c r="AB784" s="36"/>
      <c r="AC784" s="36"/>
      <c r="AD784" s="36"/>
      <c r="AE784" s="36"/>
      <c r="AR784" s="188" t="s">
        <v>255</v>
      </c>
      <c r="AT784" s="188" t="s">
        <v>155</v>
      </c>
      <c r="AU784" s="188" t="s">
        <v>81</v>
      </c>
      <c r="AY784" s="19" t="s">
        <v>153</v>
      </c>
      <c r="BE784" s="189">
        <f>IF(N784="základní",J784,0)</f>
        <v>0</v>
      </c>
      <c r="BF784" s="189">
        <f>IF(N784="snížená",J784,0)</f>
        <v>0</v>
      </c>
      <c r="BG784" s="189">
        <f>IF(N784="zákl. přenesená",J784,0)</f>
        <v>0</v>
      </c>
      <c r="BH784" s="189">
        <f>IF(N784="sníž. přenesená",J784,0)</f>
        <v>0</v>
      </c>
      <c r="BI784" s="189">
        <f>IF(N784="nulová",J784,0)</f>
        <v>0</v>
      </c>
      <c r="BJ784" s="19" t="s">
        <v>79</v>
      </c>
      <c r="BK784" s="189">
        <f>ROUND(I784*H784,2)</f>
        <v>0</v>
      </c>
      <c r="BL784" s="19" t="s">
        <v>255</v>
      </c>
      <c r="BM784" s="188" t="s">
        <v>1359</v>
      </c>
    </row>
    <row r="785" spans="1:65" s="2" customFormat="1" ht="16.5" customHeight="1">
      <c r="A785" s="36"/>
      <c r="B785" s="37"/>
      <c r="C785" s="176" t="s">
        <v>1360</v>
      </c>
      <c r="D785" s="176" t="s">
        <v>155</v>
      </c>
      <c r="E785" s="177" t="s">
        <v>1361</v>
      </c>
      <c r="F785" s="178" t="s">
        <v>1362</v>
      </c>
      <c r="G785" s="179" t="s">
        <v>204</v>
      </c>
      <c r="H785" s="180">
        <v>40</v>
      </c>
      <c r="I785" s="181"/>
      <c r="J785" s="182">
        <f>ROUND(I785*H785,2)</f>
        <v>0</v>
      </c>
      <c r="K785" s="183"/>
      <c r="L785" s="41"/>
      <c r="M785" s="184" t="s">
        <v>19</v>
      </c>
      <c r="N785" s="185" t="s">
        <v>42</v>
      </c>
      <c r="O785" s="66"/>
      <c r="P785" s="186">
        <f>O785*H785</f>
        <v>0</v>
      </c>
      <c r="Q785" s="186">
        <v>7.5500000000000003E-3</v>
      </c>
      <c r="R785" s="186">
        <f>Q785*H785</f>
        <v>0.30199999999999999</v>
      </c>
      <c r="S785" s="186">
        <v>0</v>
      </c>
      <c r="T785" s="187">
        <f>S785*H785</f>
        <v>0</v>
      </c>
      <c r="U785" s="36"/>
      <c r="V785" s="36"/>
      <c r="W785" s="36"/>
      <c r="X785" s="36"/>
      <c r="Y785" s="36"/>
      <c r="Z785" s="36"/>
      <c r="AA785" s="36"/>
      <c r="AB785" s="36"/>
      <c r="AC785" s="36"/>
      <c r="AD785" s="36"/>
      <c r="AE785" s="36"/>
      <c r="AR785" s="188" t="s">
        <v>255</v>
      </c>
      <c r="AT785" s="188" t="s">
        <v>155</v>
      </c>
      <c r="AU785" s="188" t="s">
        <v>81</v>
      </c>
      <c r="AY785" s="19" t="s">
        <v>153</v>
      </c>
      <c r="BE785" s="189">
        <f>IF(N785="základní",J785,0)</f>
        <v>0</v>
      </c>
      <c r="BF785" s="189">
        <f>IF(N785="snížená",J785,0)</f>
        <v>0</v>
      </c>
      <c r="BG785" s="189">
        <f>IF(N785="zákl. přenesená",J785,0)</f>
        <v>0</v>
      </c>
      <c r="BH785" s="189">
        <f>IF(N785="sníž. přenesená",J785,0)</f>
        <v>0</v>
      </c>
      <c r="BI785" s="189">
        <f>IF(N785="nulová",J785,0)</f>
        <v>0</v>
      </c>
      <c r="BJ785" s="19" t="s">
        <v>79</v>
      </c>
      <c r="BK785" s="189">
        <f>ROUND(I785*H785,2)</f>
        <v>0</v>
      </c>
      <c r="BL785" s="19" t="s">
        <v>255</v>
      </c>
      <c r="BM785" s="188" t="s">
        <v>1363</v>
      </c>
    </row>
    <row r="786" spans="1:65" s="2" customFormat="1" ht="16.5" customHeight="1">
      <c r="A786" s="36"/>
      <c r="B786" s="37"/>
      <c r="C786" s="176" t="s">
        <v>1364</v>
      </c>
      <c r="D786" s="176" t="s">
        <v>155</v>
      </c>
      <c r="E786" s="177" t="s">
        <v>1365</v>
      </c>
      <c r="F786" s="178" t="s">
        <v>1366</v>
      </c>
      <c r="G786" s="179" t="s">
        <v>204</v>
      </c>
      <c r="H786" s="180">
        <v>38.93</v>
      </c>
      <c r="I786" s="181"/>
      <c r="J786" s="182">
        <f>ROUND(I786*H786,2)</f>
        <v>0</v>
      </c>
      <c r="K786" s="183"/>
      <c r="L786" s="41"/>
      <c r="M786" s="184" t="s">
        <v>19</v>
      </c>
      <c r="N786" s="185" t="s">
        <v>42</v>
      </c>
      <c r="O786" s="66"/>
      <c r="P786" s="186">
        <f>O786*H786</f>
        <v>0</v>
      </c>
      <c r="Q786" s="186">
        <v>2.9999999999999997E-4</v>
      </c>
      <c r="R786" s="186">
        <f>Q786*H786</f>
        <v>1.1678999999999998E-2</v>
      </c>
      <c r="S786" s="186">
        <v>0</v>
      </c>
      <c r="T786" s="187">
        <f>S786*H786</f>
        <v>0</v>
      </c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R786" s="188" t="s">
        <v>255</v>
      </c>
      <c r="AT786" s="188" t="s">
        <v>155</v>
      </c>
      <c r="AU786" s="188" t="s">
        <v>81</v>
      </c>
      <c r="AY786" s="19" t="s">
        <v>153</v>
      </c>
      <c r="BE786" s="189">
        <f>IF(N786="základní",J786,0)</f>
        <v>0</v>
      </c>
      <c r="BF786" s="189">
        <f>IF(N786="snížená",J786,0)</f>
        <v>0</v>
      </c>
      <c r="BG786" s="189">
        <f>IF(N786="zákl. přenesená",J786,0)</f>
        <v>0</v>
      </c>
      <c r="BH786" s="189">
        <f>IF(N786="sníž. přenesená",J786,0)</f>
        <v>0</v>
      </c>
      <c r="BI786" s="189">
        <f>IF(N786="nulová",J786,0)</f>
        <v>0</v>
      </c>
      <c r="BJ786" s="19" t="s">
        <v>79</v>
      </c>
      <c r="BK786" s="189">
        <f>ROUND(I786*H786,2)</f>
        <v>0</v>
      </c>
      <c r="BL786" s="19" t="s">
        <v>255</v>
      </c>
      <c r="BM786" s="188" t="s">
        <v>1367</v>
      </c>
    </row>
    <row r="787" spans="1:65" s="2" customFormat="1" ht="24.15" customHeight="1">
      <c r="A787" s="36"/>
      <c r="B787" s="37"/>
      <c r="C787" s="176" t="s">
        <v>1368</v>
      </c>
      <c r="D787" s="176" t="s">
        <v>155</v>
      </c>
      <c r="E787" s="177" t="s">
        <v>1369</v>
      </c>
      <c r="F787" s="178" t="s">
        <v>1370</v>
      </c>
      <c r="G787" s="179" t="s">
        <v>196</v>
      </c>
      <c r="H787" s="180">
        <v>0.315</v>
      </c>
      <c r="I787" s="181"/>
      <c r="J787" s="182">
        <f>ROUND(I787*H787,2)</f>
        <v>0</v>
      </c>
      <c r="K787" s="183"/>
      <c r="L787" s="41"/>
      <c r="M787" s="184" t="s">
        <v>19</v>
      </c>
      <c r="N787" s="185" t="s">
        <v>42</v>
      </c>
      <c r="O787" s="66"/>
      <c r="P787" s="186">
        <f>O787*H787</f>
        <v>0</v>
      </c>
      <c r="Q787" s="186">
        <v>0</v>
      </c>
      <c r="R787" s="186">
        <f>Q787*H787</f>
        <v>0</v>
      </c>
      <c r="S787" s="186">
        <v>0</v>
      </c>
      <c r="T787" s="187">
        <f>S787*H787</f>
        <v>0</v>
      </c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R787" s="188" t="s">
        <v>255</v>
      </c>
      <c r="AT787" s="188" t="s">
        <v>155</v>
      </c>
      <c r="AU787" s="188" t="s">
        <v>81</v>
      </c>
      <c r="AY787" s="19" t="s">
        <v>153</v>
      </c>
      <c r="BE787" s="189">
        <f>IF(N787="základní",J787,0)</f>
        <v>0</v>
      </c>
      <c r="BF787" s="189">
        <f>IF(N787="snížená",J787,0)</f>
        <v>0</v>
      </c>
      <c r="BG787" s="189">
        <f>IF(N787="zákl. přenesená",J787,0)</f>
        <v>0</v>
      </c>
      <c r="BH787" s="189">
        <f>IF(N787="sníž. přenesená",J787,0)</f>
        <v>0</v>
      </c>
      <c r="BI787" s="189">
        <f>IF(N787="nulová",J787,0)</f>
        <v>0</v>
      </c>
      <c r="BJ787" s="19" t="s">
        <v>79</v>
      </c>
      <c r="BK787" s="189">
        <f>ROUND(I787*H787,2)</f>
        <v>0</v>
      </c>
      <c r="BL787" s="19" t="s">
        <v>255</v>
      </c>
      <c r="BM787" s="188" t="s">
        <v>1371</v>
      </c>
    </row>
    <row r="788" spans="1:65" s="12" customFormat="1" ht="22.8" customHeight="1">
      <c r="B788" s="160"/>
      <c r="C788" s="161"/>
      <c r="D788" s="162" t="s">
        <v>70</v>
      </c>
      <c r="E788" s="174" t="s">
        <v>1372</v>
      </c>
      <c r="F788" s="174" t="s">
        <v>1373</v>
      </c>
      <c r="G788" s="161"/>
      <c r="H788" s="161"/>
      <c r="I788" s="164"/>
      <c r="J788" s="175">
        <f>BK788</f>
        <v>0</v>
      </c>
      <c r="K788" s="161"/>
      <c r="L788" s="166"/>
      <c r="M788" s="167"/>
      <c r="N788" s="168"/>
      <c r="O788" s="168"/>
      <c r="P788" s="169">
        <f>SUM(P789:P845)</f>
        <v>0</v>
      </c>
      <c r="Q788" s="168"/>
      <c r="R788" s="169">
        <f>SUM(R789:R845)</f>
        <v>3.4852476000000001</v>
      </c>
      <c r="S788" s="168"/>
      <c r="T788" s="170">
        <f>SUM(T789:T845)</f>
        <v>0</v>
      </c>
      <c r="AR788" s="171" t="s">
        <v>81</v>
      </c>
      <c r="AT788" s="172" t="s">
        <v>70</v>
      </c>
      <c r="AU788" s="172" t="s">
        <v>79</v>
      </c>
      <c r="AY788" s="171" t="s">
        <v>153</v>
      </c>
      <c r="BK788" s="173">
        <f>SUM(BK789:BK845)</f>
        <v>0</v>
      </c>
    </row>
    <row r="789" spans="1:65" s="2" customFormat="1" ht="24.15" customHeight="1">
      <c r="A789" s="36"/>
      <c r="B789" s="37"/>
      <c r="C789" s="176" t="s">
        <v>1374</v>
      </c>
      <c r="D789" s="176" t="s">
        <v>155</v>
      </c>
      <c r="E789" s="177" t="s">
        <v>1375</v>
      </c>
      <c r="F789" s="178" t="s">
        <v>1376</v>
      </c>
      <c r="G789" s="179" t="s">
        <v>204</v>
      </c>
      <c r="H789" s="180">
        <v>81.561999999999998</v>
      </c>
      <c r="I789" s="181"/>
      <c r="J789" s="182">
        <f>ROUND(I789*H789,2)</f>
        <v>0</v>
      </c>
      <c r="K789" s="183"/>
      <c r="L789" s="41"/>
      <c r="M789" s="184" t="s">
        <v>19</v>
      </c>
      <c r="N789" s="185" t="s">
        <v>42</v>
      </c>
      <c r="O789" s="66"/>
      <c r="P789" s="186">
        <f>O789*H789</f>
        <v>0</v>
      </c>
      <c r="Q789" s="186">
        <v>6.0499999999999998E-3</v>
      </c>
      <c r="R789" s="186">
        <f>Q789*H789</f>
        <v>0.49345009999999995</v>
      </c>
      <c r="S789" s="186">
        <v>0</v>
      </c>
      <c r="T789" s="187">
        <f>S789*H789</f>
        <v>0</v>
      </c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R789" s="188" t="s">
        <v>255</v>
      </c>
      <c r="AT789" s="188" t="s">
        <v>155</v>
      </c>
      <c r="AU789" s="188" t="s">
        <v>81</v>
      </c>
      <c r="AY789" s="19" t="s">
        <v>153</v>
      </c>
      <c r="BE789" s="189">
        <f>IF(N789="základní",J789,0)</f>
        <v>0</v>
      </c>
      <c r="BF789" s="189">
        <f>IF(N789="snížená",J789,0)</f>
        <v>0</v>
      </c>
      <c r="BG789" s="189">
        <f>IF(N789="zákl. přenesená",J789,0)</f>
        <v>0</v>
      </c>
      <c r="BH789" s="189">
        <f>IF(N789="sníž. přenesená",J789,0)</f>
        <v>0</v>
      </c>
      <c r="BI789" s="189">
        <f>IF(N789="nulová",J789,0)</f>
        <v>0</v>
      </c>
      <c r="BJ789" s="19" t="s">
        <v>79</v>
      </c>
      <c r="BK789" s="189">
        <f>ROUND(I789*H789,2)</f>
        <v>0</v>
      </c>
      <c r="BL789" s="19" t="s">
        <v>255</v>
      </c>
      <c r="BM789" s="188" t="s">
        <v>1377</v>
      </c>
    </row>
    <row r="790" spans="1:65" s="2" customFormat="1" ht="10.199999999999999">
      <c r="A790" s="36"/>
      <c r="B790" s="37"/>
      <c r="C790" s="38"/>
      <c r="D790" s="190" t="s">
        <v>161</v>
      </c>
      <c r="E790" s="38"/>
      <c r="F790" s="191" t="s">
        <v>1378</v>
      </c>
      <c r="G790" s="38"/>
      <c r="H790" s="38"/>
      <c r="I790" s="192"/>
      <c r="J790" s="38"/>
      <c r="K790" s="38"/>
      <c r="L790" s="41"/>
      <c r="M790" s="193"/>
      <c r="N790" s="194"/>
      <c r="O790" s="66"/>
      <c r="P790" s="66"/>
      <c r="Q790" s="66"/>
      <c r="R790" s="66"/>
      <c r="S790" s="66"/>
      <c r="T790" s="67"/>
      <c r="U790" s="36"/>
      <c r="V790" s="36"/>
      <c r="W790" s="36"/>
      <c r="X790" s="36"/>
      <c r="Y790" s="36"/>
      <c r="Z790" s="36"/>
      <c r="AA790" s="36"/>
      <c r="AB790" s="36"/>
      <c r="AC790" s="36"/>
      <c r="AD790" s="36"/>
      <c r="AE790" s="36"/>
      <c r="AT790" s="19" t="s">
        <v>161</v>
      </c>
      <c r="AU790" s="19" t="s">
        <v>81</v>
      </c>
    </row>
    <row r="791" spans="1:65" s="16" customFormat="1" ht="10.199999999999999">
      <c r="B791" s="241"/>
      <c r="C791" s="242"/>
      <c r="D791" s="197" t="s">
        <v>163</v>
      </c>
      <c r="E791" s="243" t="s">
        <v>19</v>
      </c>
      <c r="F791" s="244" t="s">
        <v>1379</v>
      </c>
      <c r="G791" s="242"/>
      <c r="H791" s="243" t="s">
        <v>19</v>
      </c>
      <c r="I791" s="245"/>
      <c r="J791" s="242"/>
      <c r="K791" s="242"/>
      <c r="L791" s="246"/>
      <c r="M791" s="247"/>
      <c r="N791" s="248"/>
      <c r="O791" s="248"/>
      <c r="P791" s="248"/>
      <c r="Q791" s="248"/>
      <c r="R791" s="248"/>
      <c r="S791" s="248"/>
      <c r="T791" s="249"/>
      <c r="AT791" s="250" t="s">
        <v>163</v>
      </c>
      <c r="AU791" s="250" t="s">
        <v>81</v>
      </c>
      <c r="AV791" s="16" t="s">
        <v>79</v>
      </c>
      <c r="AW791" s="16" t="s">
        <v>33</v>
      </c>
      <c r="AX791" s="16" t="s">
        <v>71</v>
      </c>
      <c r="AY791" s="250" t="s">
        <v>153</v>
      </c>
    </row>
    <row r="792" spans="1:65" s="13" customFormat="1" ht="10.199999999999999">
      <c r="B792" s="195"/>
      <c r="C792" s="196"/>
      <c r="D792" s="197" t="s">
        <v>163</v>
      </c>
      <c r="E792" s="198" t="s">
        <v>19</v>
      </c>
      <c r="F792" s="199" t="s">
        <v>1380</v>
      </c>
      <c r="G792" s="196"/>
      <c r="H792" s="200">
        <v>9.76</v>
      </c>
      <c r="I792" s="201"/>
      <c r="J792" s="196"/>
      <c r="K792" s="196"/>
      <c r="L792" s="202"/>
      <c r="M792" s="203"/>
      <c r="N792" s="204"/>
      <c r="O792" s="204"/>
      <c r="P792" s="204"/>
      <c r="Q792" s="204"/>
      <c r="R792" s="204"/>
      <c r="S792" s="204"/>
      <c r="T792" s="205"/>
      <c r="AT792" s="206" t="s">
        <v>163</v>
      </c>
      <c r="AU792" s="206" t="s">
        <v>81</v>
      </c>
      <c r="AV792" s="13" t="s">
        <v>81</v>
      </c>
      <c r="AW792" s="13" t="s">
        <v>33</v>
      </c>
      <c r="AX792" s="13" t="s">
        <v>71</v>
      </c>
      <c r="AY792" s="206" t="s">
        <v>153</v>
      </c>
    </row>
    <row r="793" spans="1:65" s="13" customFormat="1" ht="10.199999999999999">
      <c r="B793" s="195"/>
      <c r="C793" s="196"/>
      <c r="D793" s="197" t="s">
        <v>163</v>
      </c>
      <c r="E793" s="198" t="s">
        <v>19</v>
      </c>
      <c r="F793" s="199" t="s">
        <v>1381</v>
      </c>
      <c r="G793" s="196"/>
      <c r="H793" s="200">
        <v>8.1199999999999992</v>
      </c>
      <c r="I793" s="201"/>
      <c r="J793" s="196"/>
      <c r="K793" s="196"/>
      <c r="L793" s="202"/>
      <c r="M793" s="203"/>
      <c r="N793" s="204"/>
      <c r="O793" s="204"/>
      <c r="P793" s="204"/>
      <c r="Q793" s="204"/>
      <c r="R793" s="204"/>
      <c r="S793" s="204"/>
      <c r="T793" s="205"/>
      <c r="AT793" s="206" t="s">
        <v>163</v>
      </c>
      <c r="AU793" s="206" t="s">
        <v>81</v>
      </c>
      <c r="AV793" s="13" t="s">
        <v>81</v>
      </c>
      <c r="AW793" s="13" t="s">
        <v>33</v>
      </c>
      <c r="AX793" s="13" t="s">
        <v>71</v>
      </c>
      <c r="AY793" s="206" t="s">
        <v>153</v>
      </c>
    </row>
    <row r="794" spans="1:65" s="13" customFormat="1" ht="10.199999999999999">
      <c r="B794" s="195"/>
      <c r="C794" s="196"/>
      <c r="D794" s="197" t="s">
        <v>163</v>
      </c>
      <c r="E794" s="198" t="s">
        <v>19</v>
      </c>
      <c r="F794" s="199" t="s">
        <v>1382</v>
      </c>
      <c r="G794" s="196"/>
      <c r="H794" s="200">
        <v>12.8</v>
      </c>
      <c r="I794" s="201"/>
      <c r="J794" s="196"/>
      <c r="K794" s="196"/>
      <c r="L794" s="202"/>
      <c r="M794" s="203"/>
      <c r="N794" s="204"/>
      <c r="O794" s="204"/>
      <c r="P794" s="204"/>
      <c r="Q794" s="204"/>
      <c r="R794" s="204"/>
      <c r="S794" s="204"/>
      <c r="T794" s="205"/>
      <c r="AT794" s="206" t="s">
        <v>163</v>
      </c>
      <c r="AU794" s="206" t="s">
        <v>81</v>
      </c>
      <c r="AV794" s="13" t="s">
        <v>81</v>
      </c>
      <c r="AW794" s="13" t="s">
        <v>33</v>
      </c>
      <c r="AX794" s="13" t="s">
        <v>71</v>
      </c>
      <c r="AY794" s="206" t="s">
        <v>153</v>
      </c>
    </row>
    <row r="795" spans="1:65" s="13" customFormat="1" ht="10.199999999999999">
      <c r="B795" s="195"/>
      <c r="C795" s="196"/>
      <c r="D795" s="197" t="s">
        <v>163</v>
      </c>
      <c r="E795" s="198" t="s">
        <v>19</v>
      </c>
      <c r="F795" s="199" t="s">
        <v>1383</v>
      </c>
      <c r="G795" s="196"/>
      <c r="H795" s="200">
        <v>2.7149999999999999</v>
      </c>
      <c r="I795" s="201"/>
      <c r="J795" s="196"/>
      <c r="K795" s="196"/>
      <c r="L795" s="202"/>
      <c r="M795" s="203"/>
      <c r="N795" s="204"/>
      <c r="O795" s="204"/>
      <c r="P795" s="204"/>
      <c r="Q795" s="204"/>
      <c r="R795" s="204"/>
      <c r="S795" s="204"/>
      <c r="T795" s="205"/>
      <c r="AT795" s="206" t="s">
        <v>163</v>
      </c>
      <c r="AU795" s="206" t="s">
        <v>81</v>
      </c>
      <c r="AV795" s="13" t="s">
        <v>81</v>
      </c>
      <c r="AW795" s="13" t="s">
        <v>33</v>
      </c>
      <c r="AX795" s="13" t="s">
        <v>71</v>
      </c>
      <c r="AY795" s="206" t="s">
        <v>153</v>
      </c>
    </row>
    <row r="796" spans="1:65" s="15" customFormat="1" ht="10.199999999999999">
      <c r="B796" s="218"/>
      <c r="C796" s="219"/>
      <c r="D796" s="197" t="s">
        <v>163</v>
      </c>
      <c r="E796" s="220" t="s">
        <v>19</v>
      </c>
      <c r="F796" s="221" t="s">
        <v>221</v>
      </c>
      <c r="G796" s="219"/>
      <c r="H796" s="222">
        <v>33.394999999999996</v>
      </c>
      <c r="I796" s="223"/>
      <c r="J796" s="219"/>
      <c r="K796" s="219"/>
      <c r="L796" s="224"/>
      <c r="M796" s="225"/>
      <c r="N796" s="226"/>
      <c r="O796" s="226"/>
      <c r="P796" s="226"/>
      <c r="Q796" s="226"/>
      <c r="R796" s="226"/>
      <c r="S796" s="226"/>
      <c r="T796" s="227"/>
      <c r="AT796" s="228" t="s">
        <v>163</v>
      </c>
      <c r="AU796" s="228" t="s">
        <v>81</v>
      </c>
      <c r="AV796" s="15" t="s">
        <v>173</v>
      </c>
      <c r="AW796" s="15" t="s">
        <v>33</v>
      </c>
      <c r="AX796" s="15" t="s">
        <v>71</v>
      </c>
      <c r="AY796" s="228" t="s">
        <v>153</v>
      </c>
    </row>
    <row r="797" spans="1:65" s="13" customFormat="1" ht="10.199999999999999">
      <c r="B797" s="195"/>
      <c r="C797" s="196"/>
      <c r="D797" s="197" t="s">
        <v>163</v>
      </c>
      <c r="E797" s="198" t="s">
        <v>19</v>
      </c>
      <c r="F797" s="199" t="s">
        <v>1384</v>
      </c>
      <c r="G797" s="196"/>
      <c r="H797" s="200">
        <v>11.2</v>
      </c>
      <c r="I797" s="201"/>
      <c r="J797" s="196"/>
      <c r="K797" s="196"/>
      <c r="L797" s="202"/>
      <c r="M797" s="203"/>
      <c r="N797" s="204"/>
      <c r="O797" s="204"/>
      <c r="P797" s="204"/>
      <c r="Q797" s="204"/>
      <c r="R797" s="204"/>
      <c r="S797" s="204"/>
      <c r="T797" s="205"/>
      <c r="AT797" s="206" t="s">
        <v>163</v>
      </c>
      <c r="AU797" s="206" t="s">
        <v>81</v>
      </c>
      <c r="AV797" s="13" t="s">
        <v>81</v>
      </c>
      <c r="AW797" s="13" t="s">
        <v>33</v>
      </c>
      <c r="AX797" s="13" t="s">
        <v>71</v>
      </c>
      <c r="AY797" s="206" t="s">
        <v>153</v>
      </c>
    </row>
    <row r="798" spans="1:65" s="13" customFormat="1" ht="10.199999999999999">
      <c r="B798" s="195"/>
      <c r="C798" s="196"/>
      <c r="D798" s="197" t="s">
        <v>163</v>
      </c>
      <c r="E798" s="198" t="s">
        <v>19</v>
      </c>
      <c r="F798" s="199" t="s">
        <v>1385</v>
      </c>
      <c r="G798" s="196"/>
      <c r="H798" s="200">
        <v>14.24</v>
      </c>
      <c r="I798" s="201"/>
      <c r="J798" s="196"/>
      <c r="K798" s="196"/>
      <c r="L798" s="202"/>
      <c r="M798" s="203"/>
      <c r="N798" s="204"/>
      <c r="O798" s="204"/>
      <c r="P798" s="204"/>
      <c r="Q798" s="204"/>
      <c r="R798" s="204"/>
      <c r="S798" s="204"/>
      <c r="T798" s="205"/>
      <c r="AT798" s="206" t="s">
        <v>163</v>
      </c>
      <c r="AU798" s="206" t="s">
        <v>81</v>
      </c>
      <c r="AV798" s="13" t="s">
        <v>81</v>
      </c>
      <c r="AW798" s="13" t="s">
        <v>33</v>
      </c>
      <c r="AX798" s="13" t="s">
        <v>71</v>
      </c>
      <c r="AY798" s="206" t="s">
        <v>153</v>
      </c>
    </row>
    <row r="799" spans="1:65" s="13" customFormat="1" ht="10.199999999999999">
      <c r="B799" s="195"/>
      <c r="C799" s="196"/>
      <c r="D799" s="197" t="s">
        <v>163</v>
      </c>
      <c r="E799" s="198" t="s">
        <v>19</v>
      </c>
      <c r="F799" s="199" t="s">
        <v>1386</v>
      </c>
      <c r="G799" s="196"/>
      <c r="H799" s="200">
        <v>5.1520000000000001</v>
      </c>
      <c r="I799" s="201"/>
      <c r="J799" s="196"/>
      <c r="K799" s="196"/>
      <c r="L799" s="202"/>
      <c r="M799" s="203"/>
      <c r="N799" s="204"/>
      <c r="O799" s="204"/>
      <c r="P799" s="204"/>
      <c r="Q799" s="204"/>
      <c r="R799" s="204"/>
      <c r="S799" s="204"/>
      <c r="T799" s="205"/>
      <c r="AT799" s="206" t="s">
        <v>163</v>
      </c>
      <c r="AU799" s="206" t="s">
        <v>81</v>
      </c>
      <c r="AV799" s="13" t="s">
        <v>81</v>
      </c>
      <c r="AW799" s="13" t="s">
        <v>33</v>
      </c>
      <c r="AX799" s="13" t="s">
        <v>71</v>
      </c>
      <c r="AY799" s="206" t="s">
        <v>153</v>
      </c>
    </row>
    <row r="800" spans="1:65" s="15" customFormat="1" ht="10.199999999999999">
      <c r="B800" s="218"/>
      <c r="C800" s="219"/>
      <c r="D800" s="197" t="s">
        <v>163</v>
      </c>
      <c r="E800" s="220" t="s">
        <v>19</v>
      </c>
      <c r="F800" s="221" t="s">
        <v>221</v>
      </c>
      <c r="G800" s="219"/>
      <c r="H800" s="222">
        <v>30.591999999999999</v>
      </c>
      <c r="I800" s="223"/>
      <c r="J800" s="219"/>
      <c r="K800" s="219"/>
      <c r="L800" s="224"/>
      <c r="M800" s="225"/>
      <c r="N800" s="226"/>
      <c r="O800" s="226"/>
      <c r="P800" s="226"/>
      <c r="Q800" s="226"/>
      <c r="R800" s="226"/>
      <c r="S800" s="226"/>
      <c r="T800" s="227"/>
      <c r="AT800" s="228" t="s">
        <v>163</v>
      </c>
      <c r="AU800" s="228" t="s">
        <v>81</v>
      </c>
      <c r="AV800" s="15" t="s">
        <v>173</v>
      </c>
      <c r="AW800" s="15" t="s">
        <v>33</v>
      </c>
      <c r="AX800" s="15" t="s">
        <v>71</v>
      </c>
      <c r="AY800" s="228" t="s">
        <v>153</v>
      </c>
    </row>
    <row r="801" spans="1:65" s="13" customFormat="1" ht="10.199999999999999">
      <c r="B801" s="195"/>
      <c r="C801" s="196"/>
      <c r="D801" s="197" t="s">
        <v>163</v>
      </c>
      <c r="E801" s="198" t="s">
        <v>19</v>
      </c>
      <c r="F801" s="199" t="s">
        <v>1387</v>
      </c>
      <c r="G801" s="196"/>
      <c r="H801" s="200">
        <v>2.9750000000000001</v>
      </c>
      <c r="I801" s="201"/>
      <c r="J801" s="196"/>
      <c r="K801" s="196"/>
      <c r="L801" s="202"/>
      <c r="M801" s="203"/>
      <c r="N801" s="204"/>
      <c r="O801" s="204"/>
      <c r="P801" s="204"/>
      <c r="Q801" s="204"/>
      <c r="R801" s="204"/>
      <c r="S801" s="204"/>
      <c r="T801" s="205"/>
      <c r="AT801" s="206" t="s">
        <v>163</v>
      </c>
      <c r="AU801" s="206" t="s">
        <v>81</v>
      </c>
      <c r="AV801" s="13" t="s">
        <v>81</v>
      </c>
      <c r="AW801" s="13" t="s">
        <v>33</v>
      </c>
      <c r="AX801" s="13" t="s">
        <v>71</v>
      </c>
      <c r="AY801" s="206" t="s">
        <v>153</v>
      </c>
    </row>
    <row r="802" spans="1:65" s="13" customFormat="1" ht="10.199999999999999">
      <c r="B802" s="195"/>
      <c r="C802" s="196"/>
      <c r="D802" s="197" t="s">
        <v>163</v>
      </c>
      <c r="E802" s="198" t="s">
        <v>19</v>
      </c>
      <c r="F802" s="199" t="s">
        <v>1388</v>
      </c>
      <c r="G802" s="196"/>
      <c r="H802" s="200">
        <v>14.6</v>
      </c>
      <c r="I802" s="201"/>
      <c r="J802" s="196"/>
      <c r="K802" s="196"/>
      <c r="L802" s="202"/>
      <c r="M802" s="203"/>
      <c r="N802" s="204"/>
      <c r="O802" s="204"/>
      <c r="P802" s="204"/>
      <c r="Q802" s="204"/>
      <c r="R802" s="204"/>
      <c r="S802" s="204"/>
      <c r="T802" s="205"/>
      <c r="AT802" s="206" t="s">
        <v>163</v>
      </c>
      <c r="AU802" s="206" t="s">
        <v>81</v>
      </c>
      <c r="AV802" s="13" t="s">
        <v>81</v>
      </c>
      <c r="AW802" s="13" t="s">
        <v>33</v>
      </c>
      <c r="AX802" s="13" t="s">
        <v>71</v>
      </c>
      <c r="AY802" s="206" t="s">
        <v>153</v>
      </c>
    </row>
    <row r="803" spans="1:65" s="15" customFormat="1" ht="10.199999999999999">
      <c r="B803" s="218"/>
      <c r="C803" s="219"/>
      <c r="D803" s="197" t="s">
        <v>163</v>
      </c>
      <c r="E803" s="220" t="s">
        <v>19</v>
      </c>
      <c r="F803" s="221" t="s">
        <v>221</v>
      </c>
      <c r="G803" s="219"/>
      <c r="H803" s="222">
        <v>17.574999999999999</v>
      </c>
      <c r="I803" s="223"/>
      <c r="J803" s="219"/>
      <c r="K803" s="219"/>
      <c r="L803" s="224"/>
      <c r="M803" s="225"/>
      <c r="N803" s="226"/>
      <c r="O803" s="226"/>
      <c r="P803" s="226"/>
      <c r="Q803" s="226"/>
      <c r="R803" s="226"/>
      <c r="S803" s="226"/>
      <c r="T803" s="227"/>
      <c r="AT803" s="228" t="s">
        <v>163</v>
      </c>
      <c r="AU803" s="228" t="s">
        <v>81</v>
      </c>
      <c r="AV803" s="15" t="s">
        <v>173</v>
      </c>
      <c r="AW803" s="15" t="s">
        <v>33</v>
      </c>
      <c r="AX803" s="15" t="s">
        <v>71</v>
      </c>
      <c r="AY803" s="228" t="s">
        <v>153</v>
      </c>
    </row>
    <row r="804" spans="1:65" s="14" customFormat="1" ht="10.199999999999999">
      <c r="B804" s="207"/>
      <c r="C804" s="208"/>
      <c r="D804" s="197" t="s">
        <v>163</v>
      </c>
      <c r="E804" s="209" t="s">
        <v>19</v>
      </c>
      <c r="F804" s="210" t="s">
        <v>168</v>
      </c>
      <c r="G804" s="208"/>
      <c r="H804" s="211">
        <v>81.561999999999998</v>
      </c>
      <c r="I804" s="212"/>
      <c r="J804" s="208"/>
      <c r="K804" s="208"/>
      <c r="L804" s="213"/>
      <c r="M804" s="214"/>
      <c r="N804" s="215"/>
      <c r="O804" s="215"/>
      <c r="P804" s="215"/>
      <c r="Q804" s="215"/>
      <c r="R804" s="215"/>
      <c r="S804" s="215"/>
      <c r="T804" s="216"/>
      <c r="AT804" s="217" t="s">
        <v>163</v>
      </c>
      <c r="AU804" s="217" t="s">
        <v>81</v>
      </c>
      <c r="AV804" s="14" t="s">
        <v>159</v>
      </c>
      <c r="AW804" s="14" t="s">
        <v>33</v>
      </c>
      <c r="AX804" s="14" t="s">
        <v>79</v>
      </c>
      <c r="AY804" s="217" t="s">
        <v>153</v>
      </c>
    </row>
    <row r="805" spans="1:65" s="2" customFormat="1" ht="16.5" customHeight="1">
      <c r="A805" s="36"/>
      <c r="B805" s="37"/>
      <c r="C805" s="229" t="s">
        <v>1389</v>
      </c>
      <c r="D805" s="229" t="s">
        <v>256</v>
      </c>
      <c r="E805" s="230" t="s">
        <v>1390</v>
      </c>
      <c r="F805" s="231" t="s">
        <v>1391</v>
      </c>
      <c r="G805" s="232" t="s">
        <v>204</v>
      </c>
      <c r="H805" s="233">
        <v>90.2</v>
      </c>
      <c r="I805" s="234"/>
      <c r="J805" s="235">
        <f>ROUND(I805*H805,2)</f>
        <v>0</v>
      </c>
      <c r="K805" s="236"/>
      <c r="L805" s="237"/>
      <c r="M805" s="238" t="s">
        <v>19</v>
      </c>
      <c r="N805" s="239" t="s">
        <v>42</v>
      </c>
      <c r="O805" s="66"/>
      <c r="P805" s="186">
        <f>O805*H805</f>
        <v>0</v>
      </c>
      <c r="Q805" s="186">
        <v>1.29E-2</v>
      </c>
      <c r="R805" s="186">
        <f>Q805*H805</f>
        <v>1.1635800000000001</v>
      </c>
      <c r="S805" s="186">
        <v>0</v>
      </c>
      <c r="T805" s="187">
        <f>S805*H805</f>
        <v>0</v>
      </c>
      <c r="U805" s="36"/>
      <c r="V805" s="36"/>
      <c r="W805" s="36"/>
      <c r="X805" s="36"/>
      <c r="Y805" s="36"/>
      <c r="Z805" s="36"/>
      <c r="AA805" s="36"/>
      <c r="AB805" s="36"/>
      <c r="AC805" s="36"/>
      <c r="AD805" s="36"/>
      <c r="AE805" s="36"/>
      <c r="AR805" s="188" t="s">
        <v>365</v>
      </c>
      <c r="AT805" s="188" t="s">
        <v>256</v>
      </c>
      <c r="AU805" s="188" t="s">
        <v>81</v>
      </c>
      <c r="AY805" s="19" t="s">
        <v>153</v>
      </c>
      <c r="BE805" s="189">
        <f>IF(N805="základní",J805,0)</f>
        <v>0</v>
      </c>
      <c r="BF805" s="189">
        <f>IF(N805="snížená",J805,0)</f>
        <v>0</v>
      </c>
      <c r="BG805" s="189">
        <f>IF(N805="zákl. přenesená",J805,0)</f>
        <v>0</v>
      </c>
      <c r="BH805" s="189">
        <f>IF(N805="sníž. přenesená",J805,0)</f>
        <v>0</v>
      </c>
      <c r="BI805" s="189">
        <f>IF(N805="nulová",J805,0)</f>
        <v>0</v>
      </c>
      <c r="BJ805" s="19" t="s">
        <v>79</v>
      </c>
      <c r="BK805" s="189">
        <f>ROUND(I805*H805,2)</f>
        <v>0</v>
      </c>
      <c r="BL805" s="19" t="s">
        <v>255</v>
      </c>
      <c r="BM805" s="188" t="s">
        <v>1392</v>
      </c>
    </row>
    <row r="806" spans="1:65" s="13" customFormat="1" ht="10.199999999999999">
      <c r="B806" s="195"/>
      <c r="C806" s="196"/>
      <c r="D806" s="197" t="s">
        <v>163</v>
      </c>
      <c r="E806" s="198" t="s">
        <v>19</v>
      </c>
      <c r="F806" s="199" t="s">
        <v>1393</v>
      </c>
      <c r="G806" s="196"/>
      <c r="H806" s="200">
        <v>82</v>
      </c>
      <c r="I806" s="201"/>
      <c r="J806" s="196"/>
      <c r="K806" s="196"/>
      <c r="L806" s="202"/>
      <c r="M806" s="203"/>
      <c r="N806" s="204"/>
      <c r="O806" s="204"/>
      <c r="P806" s="204"/>
      <c r="Q806" s="204"/>
      <c r="R806" s="204"/>
      <c r="S806" s="204"/>
      <c r="T806" s="205"/>
      <c r="AT806" s="206" t="s">
        <v>163</v>
      </c>
      <c r="AU806" s="206" t="s">
        <v>81</v>
      </c>
      <c r="AV806" s="13" t="s">
        <v>81</v>
      </c>
      <c r="AW806" s="13" t="s">
        <v>33</v>
      </c>
      <c r="AX806" s="13" t="s">
        <v>71</v>
      </c>
      <c r="AY806" s="206" t="s">
        <v>153</v>
      </c>
    </row>
    <row r="807" spans="1:65" s="13" customFormat="1" ht="10.199999999999999">
      <c r="B807" s="195"/>
      <c r="C807" s="196"/>
      <c r="D807" s="197" t="s">
        <v>163</v>
      </c>
      <c r="E807" s="198" t="s">
        <v>19</v>
      </c>
      <c r="F807" s="199" t="s">
        <v>1394</v>
      </c>
      <c r="G807" s="196"/>
      <c r="H807" s="200">
        <v>90.2</v>
      </c>
      <c r="I807" s="201"/>
      <c r="J807" s="196"/>
      <c r="K807" s="196"/>
      <c r="L807" s="202"/>
      <c r="M807" s="203"/>
      <c r="N807" s="204"/>
      <c r="O807" s="204"/>
      <c r="P807" s="204"/>
      <c r="Q807" s="204"/>
      <c r="R807" s="204"/>
      <c r="S807" s="204"/>
      <c r="T807" s="205"/>
      <c r="AT807" s="206" t="s">
        <v>163</v>
      </c>
      <c r="AU807" s="206" t="s">
        <v>81</v>
      </c>
      <c r="AV807" s="13" t="s">
        <v>81</v>
      </c>
      <c r="AW807" s="13" t="s">
        <v>33</v>
      </c>
      <c r="AX807" s="13" t="s">
        <v>79</v>
      </c>
      <c r="AY807" s="206" t="s">
        <v>153</v>
      </c>
    </row>
    <row r="808" spans="1:65" s="2" customFormat="1" ht="21.75" customHeight="1">
      <c r="A808" s="36"/>
      <c r="B808" s="37"/>
      <c r="C808" s="176" t="s">
        <v>1395</v>
      </c>
      <c r="D808" s="176" t="s">
        <v>155</v>
      </c>
      <c r="E808" s="177" t="s">
        <v>1396</v>
      </c>
      <c r="F808" s="178" t="s">
        <v>1397</v>
      </c>
      <c r="G808" s="179" t="s">
        <v>204</v>
      </c>
      <c r="H808" s="180">
        <v>28.722000000000001</v>
      </c>
      <c r="I808" s="181"/>
      <c r="J808" s="182">
        <f>ROUND(I808*H808,2)</f>
        <v>0</v>
      </c>
      <c r="K808" s="183"/>
      <c r="L808" s="41"/>
      <c r="M808" s="184" t="s">
        <v>19</v>
      </c>
      <c r="N808" s="185" t="s">
        <v>42</v>
      </c>
      <c r="O808" s="66"/>
      <c r="P808" s="186">
        <f>O808*H808</f>
        <v>0</v>
      </c>
      <c r="Q808" s="186">
        <v>0</v>
      </c>
      <c r="R808" s="186">
        <f>Q808*H808</f>
        <v>0</v>
      </c>
      <c r="S808" s="186">
        <v>0</v>
      </c>
      <c r="T808" s="187">
        <f>S808*H808</f>
        <v>0</v>
      </c>
      <c r="U808" s="36"/>
      <c r="V808" s="36"/>
      <c r="W808" s="36"/>
      <c r="X808" s="36"/>
      <c r="Y808" s="36"/>
      <c r="Z808" s="36"/>
      <c r="AA808" s="36"/>
      <c r="AB808" s="36"/>
      <c r="AC808" s="36"/>
      <c r="AD808" s="36"/>
      <c r="AE808" s="36"/>
      <c r="AR808" s="188" t="s">
        <v>255</v>
      </c>
      <c r="AT808" s="188" t="s">
        <v>155</v>
      </c>
      <c r="AU808" s="188" t="s">
        <v>81</v>
      </c>
      <c r="AY808" s="19" t="s">
        <v>153</v>
      </c>
      <c r="BE808" s="189">
        <f>IF(N808="základní",J808,0)</f>
        <v>0</v>
      </c>
      <c r="BF808" s="189">
        <f>IF(N808="snížená",J808,0)</f>
        <v>0</v>
      </c>
      <c r="BG808" s="189">
        <f>IF(N808="zákl. přenesená",J808,0)</f>
        <v>0</v>
      </c>
      <c r="BH808" s="189">
        <f>IF(N808="sníž. přenesená",J808,0)</f>
        <v>0</v>
      </c>
      <c r="BI808" s="189">
        <f>IF(N808="nulová",J808,0)</f>
        <v>0</v>
      </c>
      <c r="BJ808" s="19" t="s">
        <v>79</v>
      </c>
      <c r="BK808" s="189">
        <f>ROUND(I808*H808,2)</f>
        <v>0</v>
      </c>
      <c r="BL808" s="19" t="s">
        <v>255</v>
      </c>
      <c r="BM808" s="188" t="s">
        <v>1398</v>
      </c>
    </row>
    <row r="809" spans="1:65" s="2" customFormat="1" ht="10.199999999999999">
      <c r="A809" s="36"/>
      <c r="B809" s="37"/>
      <c r="C809" s="38"/>
      <c r="D809" s="190" t="s">
        <v>161</v>
      </c>
      <c r="E809" s="38"/>
      <c r="F809" s="191" t="s">
        <v>1399</v>
      </c>
      <c r="G809" s="38"/>
      <c r="H809" s="38"/>
      <c r="I809" s="192"/>
      <c r="J809" s="38"/>
      <c r="K809" s="38"/>
      <c r="L809" s="41"/>
      <c r="M809" s="193"/>
      <c r="N809" s="194"/>
      <c r="O809" s="66"/>
      <c r="P809" s="66"/>
      <c r="Q809" s="66"/>
      <c r="R809" s="66"/>
      <c r="S809" s="66"/>
      <c r="T809" s="67"/>
      <c r="U809" s="36"/>
      <c r="V809" s="36"/>
      <c r="W809" s="36"/>
      <c r="X809" s="36"/>
      <c r="Y809" s="36"/>
      <c r="Z809" s="36"/>
      <c r="AA809" s="36"/>
      <c r="AB809" s="36"/>
      <c r="AC809" s="36"/>
      <c r="AD809" s="36"/>
      <c r="AE809" s="36"/>
      <c r="AT809" s="19" t="s">
        <v>161</v>
      </c>
      <c r="AU809" s="19" t="s">
        <v>81</v>
      </c>
    </row>
    <row r="810" spans="1:65" s="13" customFormat="1" ht="10.199999999999999">
      <c r="B810" s="195"/>
      <c r="C810" s="196"/>
      <c r="D810" s="197" t="s">
        <v>163</v>
      </c>
      <c r="E810" s="198" t="s">
        <v>19</v>
      </c>
      <c r="F810" s="199" t="s">
        <v>1380</v>
      </c>
      <c r="G810" s="196"/>
      <c r="H810" s="200">
        <v>9.76</v>
      </c>
      <c r="I810" s="201"/>
      <c r="J810" s="196"/>
      <c r="K810" s="196"/>
      <c r="L810" s="202"/>
      <c r="M810" s="203"/>
      <c r="N810" s="204"/>
      <c r="O810" s="204"/>
      <c r="P810" s="204"/>
      <c r="Q810" s="204"/>
      <c r="R810" s="204"/>
      <c r="S810" s="204"/>
      <c r="T810" s="205"/>
      <c r="AT810" s="206" t="s">
        <v>163</v>
      </c>
      <c r="AU810" s="206" t="s">
        <v>81</v>
      </c>
      <c r="AV810" s="13" t="s">
        <v>81</v>
      </c>
      <c r="AW810" s="13" t="s">
        <v>33</v>
      </c>
      <c r="AX810" s="13" t="s">
        <v>71</v>
      </c>
      <c r="AY810" s="206" t="s">
        <v>153</v>
      </c>
    </row>
    <row r="811" spans="1:65" s="13" customFormat="1" ht="10.199999999999999">
      <c r="B811" s="195"/>
      <c r="C811" s="196"/>
      <c r="D811" s="197" t="s">
        <v>163</v>
      </c>
      <c r="E811" s="198" t="s">
        <v>19</v>
      </c>
      <c r="F811" s="199" t="s">
        <v>1381</v>
      </c>
      <c r="G811" s="196"/>
      <c r="H811" s="200">
        <v>8.1199999999999992</v>
      </c>
      <c r="I811" s="201"/>
      <c r="J811" s="196"/>
      <c r="K811" s="196"/>
      <c r="L811" s="202"/>
      <c r="M811" s="203"/>
      <c r="N811" s="204"/>
      <c r="O811" s="204"/>
      <c r="P811" s="204"/>
      <c r="Q811" s="204"/>
      <c r="R811" s="204"/>
      <c r="S811" s="204"/>
      <c r="T811" s="205"/>
      <c r="AT811" s="206" t="s">
        <v>163</v>
      </c>
      <c r="AU811" s="206" t="s">
        <v>81</v>
      </c>
      <c r="AV811" s="13" t="s">
        <v>81</v>
      </c>
      <c r="AW811" s="13" t="s">
        <v>33</v>
      </c>
      <c r="AX811" s="13" t="s">
        <v>71</v>
      </c>
      <c r="AY811" s="206" t="s">
        <v>153</v>
      </c>
    </row>
    <row r="812" spans="1:65" s="13" customFormat="1" ht="10.199999999999999">
      <c r="B812" s="195"/>
      <c r="C812" s="196"/>
      <c r="D812" s="197" t="s">
        <v>163</v>
      </c>
      <c r="E812" s="198" t="s">
        <v>19</v>
      </c>
      <c r="F812" s="199" t="s">
        <v>1383</v>
      </c>
      <c r="G812" s="196"/>
      <c r="H812" s="200">
        <v>2.7149999999999999</v>
      </c>
      <c r="I812" s="201"/>
      <c r="J812" s="196"/>
      <c r="K812" s="196"/>
      <c r="L812" s="202"/>
      <c r="M812" s="203"/>
      <c r="N812" s="204"/>
      <c r="O812" s="204"/>
      <c r="P812" s="204"/>
      <c r="Q812" s="204"/>
      <c r="R812" s="204"/>
      <c r="S812" s="204"/>
      <c r="T812" s="205"/>
      <c r="AT812" s="206" t="s">
        <v>163</v>
      </c>
      <c r="AU812" s="206" t="s">
        <v>81</v>
      </c>
      <c r="AV812" s="13" t="s">
        <v>81</v>
      </c>
      <c r="AW812" s="13" t="s">
        <v>33</v>
      </c>
      <c r="AX812" s="13" t="s">
        <v>71</v>
      </c>
      <c r="AY812" s="206" t="s">
        <v>153</v>
      </c>
    </row>
    <row r="813" spans="1:65" s="15" customFormat="1" ht="10.199999999999999">
      <c r="B813" s="218"/>
      <c r="C813" s="219"/>
      <c r="D813" s="197" t="s">
        <v>163</v>
      </c>
      <c r="E813" s="220" t="s">
        <v>19</v>
      </c>
      <c r="F813" s="221" t="s">
        <v>221</v>
      </c>
      <c r="G813" s="219"/>
      <c r="H813" s="222">
        <v>20.594999999999999</v>
      </c>
      <c r="I813" s="223"/>
      <c r="J813" s="219"/>
      <c r="K813" s="219"/>
      <c r="L813" s="224"/>
      <c r="M813" s="225"/>
      <c r="N813" s="226"/>
      <c r="O813" s="226"/>
      <c r="P813" s="226"/>
      <c r="Q813" s="226"/>
      <c r="R813" s="226"/>
      <c r="S813" s="226"/>
      <c r="T813" s="227"/>
      <c r="AT813" s="228" t="s">
        <v>163</v>
      </c>
      <c r="AU813" s="228" t="s">
        <v>81</v>
      </c>
      <c r="AV813" s="15" t="s">
        <v>173</v>
      </c>
      <c r="AW813" s="15" t="s">
        <v>33</v>
      </c>
      <c r="AX813" s="15" t="s">
        <v>71</v>
      </c>
      <c r="AY813" s="228" t="s">
        <v>153</v>
      </c>
    </row>
    <row r="814" spans="1:65" s="13" customFormat="1" ht="10.199999999999999">
      <c r="B814" s="195"/>
      <c r="C814" s="196"/>
      <c r="D814" s="197" t="s">
        <v>163</v>
      </c>
      <c r="E814" s="198" t="s">
        <v>19</v>
      </c>
      <c r="F814" s="199" t="s">
        <v>1386</v>
      </c>
      <c r="G814" s="196"/>
      <c r="H814" s="200">
        <v>5.1520000000000001</v>
      </c>
      <c r="I814" s="201"/>
      <c r="J814" s="196"/>
      <c r="K814" s="196"/>
      <c r="L814" s="202"/>
      <c r="M814" s="203"/>
      <c r="N814" s="204"/>
      <c r="O814" s="204"/>
      <c r="P814" s="204"/>
      <c r="Q814" s="204"/>
      <c r="R814" s="204"/>
      <c r="S814" s="204"/>
      <c r="T814" s="205"/>
      <c r="AT814" s="206" t="s">
        <v>163</v>
      </c>
      <c r="AU814" s="206" t="s">
        <v>81</v>
      </c>
      <c r="AV814" s="13" t="s">
        <v>81</v>
      </c>
      <c r="AW814" s="13" t="s">
        <v>33</v>
      </c>
      <c r="AX814" s="13" t="s">
        <v>71</v>
      </c>
      <c r="AY814" s="206" t="s">
        <v>153</v>
      </c>
    </row>
    <row r="815" spans="1:65" s="15" customFormat="1" ht="10.199999999999999">
      <c r="B815" s="218"/>
      <c r="C815" s="219"/>
      <c r="D815" s="197" t="s">
        <v>163</v>
      </c>
      <c r="E815" s="220" t="s">
        <v>19</v>
      </c>
      <c r="F815" s="221" t="s">
        <v>221</v>
      </c>
      <c r="G815" s="219"/>
      <c r="H815" s="222">
        <v>5.1520000000000001</v>
      </c>
      <c r="I815" s="223"/>
      <c r="J815" s="219"/>
      <c r="K815" s="219"/>
      <c r="L815" s="224"/>
      <c r="M815" s="225"/>
      <c r="N815" s="226"/>
      <c r="O815" s="226"/>
      <c r="P815" s="226"/>
      <c r="Q815" s="226"/>
      <c r="R815" s="226"/>
      <c r="S815" s="226"/>
      <c r="T815" s="227"/>
      <c r="AT815" s="228" t="s">
        <v>163</v>
      </c>
      <c r="AU815" s="228" t="s">
        <v>81</v>
      </c>
      <c r="AV815" s="15" t="s">
        <v>173</v>
      </c>
      <c r="AW815" s="15" t="s">
        <v>33</v>
      </c>
      <c r="AX815" s="15" t="s">
        <v>71</v>
      </c>
      <c r="AY815" s="228" t="s">
        <v>153</v>
      </c>
    </row>
    <row r="816" spans="1:65" s="13" customFormat="1" ht="10.199999999999999">
      <c r="B816" s="195"/>
      <c r="C816" s="196"/>
      <c r="D816" s="197" t="s">
        <v>163</v>
      </c>
      <c r="E816" s="198" t="s">
        <v>19</v>
      </c>
      <c r="F816" s="199" t="s">
        <v>1387</v>
      </c>
      <c r="G816" s="196"/>
      <c r="H816" s="200">
        <v>2.9750000000000001</v>
      </c>
      <c r="I816" s="201"/>
      <c r="J816" s="196"/>
      <c r="K816" s="196"/>
      <c r="L816" s="202"/>
      <c r="M816" s="203"/>
      <c r="N816" s="204"/>
      <c r="O816" s="204"/>
      <c r="P816" s="204"/>
      <c r="Q816" s="204"/>
      <c r="R816" s="204"/>
      <c r="S816" s="204"/>
      <c r="T816" s="205"/>
      <c r="AT816" s="206" t="s">
        <v>163</v>
      </c>
      <c r="AU816" s="206" t="s">
        <v>81</v>
      </c>
      <c r="AV816" s="13" t="s">
        <v>81</v>
      </c>
      <c r="AW816" s="13" t="s">
        <v>33</v>
      </c>
      <c r="AX816" s="13" t="s">
        <v>71</v>
      </c>
      <c r="AY816" s="206" t="s">
        <v>153</v>
      </c>
    </row>
    <row r="817" spans="1:65" s="15" customFormat="1" ht="10.199999999999999">
      <c r="B817" s="218"/>
      <c r="C817" s="219"/>
      <c r="D817" s="197" t="s">
        <v>163</v>
      </c>
      <c r="E817" s="220" t="s">
        <v>19</v>
      </c>
      <c r="F817" s="221" t="s">
        <v>221</v>
      </c>
      <c r="G817" s="219"/>
      <c r="H817" s="222">
        <v>2.9750000000000001</v>
      </c>
      <c r="I817" s="223"/>
      <c r="J817" s="219"/>
      <c r="K817" s="219"/>
      <c r="L817" s="224"/>
      <c r="M817" s="225"/>
      <c r="N817" s="226"/>
      <c r="O817" s="226"/>
      <c r="P817" s="226"/>
      <c r="Q817" s="226"/>
      <c r="R817" s="226"/>
      <c r="S817" s="226"/>
      <c r="T817" s="227"/>
      <c r="AT817" s="228" t="s">
        <v>163</v>
      </c>
      <c r="AU817" s="228" t="s">
        <v>81</v>
      </c>
      <c r="AV817" s="15" t="s">
        <v>173</v>
      </c>
      <c r="AW817" s="15" t="s">
        <v>33</v>
      </c>
      <c r="AX817" s="15" t="s">
        <v>71</v>
      </c>
      <c r="AY817" s="228" t="s">
        <v>153</v>
      </c>
    </row>
    <row r="818" spans="1:65" s="14" customFormat="1" ht="10.199999999999999">
      <c r="B818" s="207"/>
      <c r="C818" s="208"/>
      <c r="D818" s="197" t="s">
        <v>163</v>
      </c>
      <c r="E818" s="209" t="s">
        <v>19</v>
      </c>
      <c r="F818" s="210" t="s">
        <v>168</v>
      </c>
      <c r="G818" s="208"/>
      <c r="H818" s="211">
        <v>28.722000000000001</v>
      </c>
      <c r="I818" s="212"/>
      <c r="J818" s="208"/>
      <c r="K818" s="208"/>
      <c r="L818" s="213"/>
      <c r="M818" s="214"/>
      <c r="N818" s="215"/>
      <c r="O818" s="215"/>
      <c r="P818" s="215"/>
      <c r="Q818" s="215"/>
      <c r="R818" s="215"/>
      <c r="S818" s="215"/>
      <c r="T818" s="216"/>
      <c r="AT818" s="217" t="s">
        <v>163</v>
      </c>
      <c r="AU818" s="217" t="s">
        <v>81</v>
      </c>
      <c r="AV818" s="14" t="s">
        <v>159</v>
      </c>
      <c r="AW818" s="14" t="s">
        <v>33</v>
      </c>
      <c r="AX818" s="14" t="s">
        <v>79</v>
      </c>
      <c r="AY818" s="217" t="s">
        <v>153</v>
      </c>
    </row>
    <row r="819" spans="1:65" s="2" customFormat="1" ht="21.75" customHeight="1">
      <c r="A819" s="36"/>
      <c r="B819" s="37"/>
      <c r="C819" s="176" t="s">
        <v>1400</v>
      </c>
      <c r="D819" s="176" t="s">
        <v>155</v>
      </c>
      <c r="E819" s="177" t="s">
        <v>1401</v>
      </c>
      <c r="F819" s="178" t="s">
        <v>1402</v>
      </c>
      <c r="G819" s="179" t="s">
        <v>204</v>
      </c>
      <c r="H819" s="180">
        <v>82</v>
      </c>
      <c r="I819" s="181"/>
      <c r="J819" s="182">
        <f>ROUND(I819*H819,2)</f>
        <v>0</v>
      </c>
      <c r="K819" s="183"/>
      <c r="L819" s="41"/>
      <c r="M819" s="184" t="s">
        <v>19</v>
      </c>
      <c r="N819" s="185" t="s">
        <v>42</v>
      </c>
      <c r="O819" s="66"/>
      <c r="P819" s="186">
        <f>O819*H819</f>
        <v>0</v>
      </c>
      <c r="Q819" s="186">
        <v>5.6999999999999998E-4</v>
      </c>
      <c r="R819" s="186">
        <f>Q819*H819</f>
        <v>4.6739999999999997E-2</v>
      </c>
      <c r="S819" s="186">
        <v>0</v>
      </c>
      <c r="T819" s="187">
        <f>S819*H819</f>
        <v>0</v>
      </c>
      <c r="U819" s="36"/>
      <c r="V819" s="36"/>
      <c r="W819" s="36"/>
      <c r="X819" s="36"/>
      <c r="Y819" s="36"/>
      <c r="Z819" s="36"/>
      <c r="AA819" s="36"/>
      <c r="AB819" s="36"/>
      <c r="AC819" s="36"/>
      <c r="AD819" s="36"/>
      <c r="AE819" s="36"/>
      <c r="AR819" s="188" t="s">
        <v>255</v>
      </c>
      <c r="AT819" s="188" t="s">
        <v>155</v>
      </c>
      <c r="AU819" s="188" t="s">
        <v>81</v>
      </c>
      <c r="AY819" s="19" t="s">
        <v>153</v>
      </c>
      <c r="BE819" s="189">
        <f>IF(N819="základní",J819,0)</f>
        <v>0</v>
      </c>
      <c r="BF819" s="189">
        <f>IF(N819="snížená",J819,0)</f>
        <v>0</v>
      </c>
      <c r="BG819" s="189">
        <f>IF(N819="zákl. přenesená",J819,0)</f>
        <v>0</v>
      </c>
      <c r="BH819" s="189">
        <f>IF(N819="sníž. přenesená",J819,0)</f>
        <v>0</v>
      </c>
      <c r="BI819" s="189">
        <f>IF(N819="nulová",J819,0)</f>
        <v>0</v>
      </c>
      <c r="BJ819" s="19" t="s">
        <v>79</v>
      </c>
      <c r="BK819" s="189">
        <f>ROUND(I819*H819,2)</f>
        <v>0</v>
      </c>
      <c r="BL819" s="19" t="s">
        <v>255</v>
      </c>
      <c r="BM819" s="188" t="s">
        <v>1403</v>
      </c>
    </row>
    <row r="820" spans="1:65" s="2" customFormat="1" ht="10.199999999999999">
      <c r="A820" s="36"/>
      <c r="B820" s="37"/>
      <c r="C820" s="38"/>
      <c r="D820" s="190" t="s">
        <v>161</v>
      </c>
      <c r="E820" s="38"/>
      <c r="F820" s="191" t="s">
        <v>1404</v>
      </c>
      <c r="G820" s="38"/>
      <c r="H820" s="38"/>
      <c r="I820" s="192"/>
      <c r="J820" s="38"/>
      <c r="K820" s="38"/>
      <c r="L820" s="41"/>
      <c r="M820" s="193"/>
      <c r="N820" s="194"/>
      <c r="O820" s="66"/>
      <c r="P820" s="66"/>
      <c r="Q820" s="66"/>
      <c r="R820" s="66"/>
      <c r="S820" s="66"/>
      <c r="T820" s="67"/>
      <c r="U820" s="36"/>
      <c r="V820" s="36"/>
      <c r="W820" s="36"/>
      <c r="X820" s="36"/>
      <c r="Y820" s="36"/>
      <c r="Z820" s="36"/>
      <c r="AA820" s="36"/>
      <c r="AB820" s="36"/>
      <c r="AC820" s="36"/>
      <c r="AD820" s="36"/>
      <c r="AE820" s="36"/>
      <c r="AT820" s="19" t="s">
        <v>161</v>
      </c>
      <c r="AU820" s="19" t="s">
        <v>81</v>
      </c>
    </row>
    <row r="821" spans="1:65" s="2" customFormat="1" ht="16.5" customHeight="1">
      <c r="A821" s="36"/>
      <c r="B821" s="37"/>
      <c r="C821" s="176" t="s">
        <v>1405</v>
      </c>
      <c r="D821" s="176" t="s">
        <v>155</v>
      </c>
      <c r="E821" s="177" t="s">
        <v>1406</v>
      </c>
      <c r="F821" s="178" t="s">
        <v>1407</v>
      </c>
      <c r="G821" s="179" t="s">
        <v>228</v>
      </c>
      <c r="H821" s="180">
        <v>62</v>
      </c>
      <c r="I821" s="181"/>
      <c r="J821" s="182">
        <f>ROUND(I821*H821,2)</f>
        <v>0</v>
      </c>
      <c r="K821" s="183"/>
      <c r="L821" s="41"/>
      <c r="M821" s="184" t="s">
        <v>19</v>
      </c>
      <c r="N821" s="185" t="s">
        <v>42</v>
      </c>
      <c r="O821" s="66"/>
      <c r="P821" s="186">
        <f>O821*H821</f>
        <v>0</v>
      </c>
      <c r="Q821" s="186">
        <v>3.0000000000000001E-5</v>
      </c>
      <c r="R821" s="186">
        <f>Q821*H821</f>
        <v>1.8600000000000001E-3</v>
      </c>
      <c r="S821" s="186">
        <v>0</v>
      </c>
      <c r="T821" s="187">
        <f>S821*H821</f>
        <v>0</v>
      </c>
      <c r="U821" s="36"/>
      <c r="V821" s="36"/>
      <c r="W821" s="36"/>
      <c r="X821" s="36"/>
      <c r="Y821" s="36"/>
      <c r="Z821" s="36"/>
      <c r="AA821" s="36"/>
      <c r="AB821" s="36"/>
      <c r="AC821" s="36"/>
      <c r="AD821" s="36"/>
      <c r="AE821" s="36"/>
      <c r="AR821" s="188" t="s">
        <v>255</v>
      </c>
      <c r="AT821" s="188" t="s">
        <v>155</v>
      </c>
      <c r="AU821" s="188" t="s">
        <v>81</v>
      </c>
      <c r="AY821" s="19" t="s">
        <v>153</v>
      </c>
      <c r="BE821" s="189">
        <f>IF(N821="základní",J821,0)</f>
        <v>0</v>
      </c>
      <c r="BF821" s="189">
        <f>IF(N821="snížená",J821,0)</f>
        <v>0</v>
      </c>
      <c r="BG821" s="189">
        <f>IF(N821="zákl. přenesená",J821,0)</f>
        <v>0</v>
      </c>
      <c r="BH821" s="189">
        <f>IF(N821="sníž. přenesená",J821,0)</f>
        <v>0</v>
      </c>
      <c r="BI821" s="189">
        <f>IF(N821="nulová",J821,0)</f>
        <v>0</v>
      </c>
      <c r="BJ821" s="19" t="s">
        <v>79</v>
      </c>
      <c r="BK821" s="189">
        <f>ROUND(I821*H821,2)</f>
        <v>0</v>
      </c>
      <c r="BL821" s="19" t="s">
        <v>255</v>
      </c>
      <c r="BM821" s="188" t="s">
        <v>1408</v>
      </c>
    </row>
    <row r="822" spans="1:65" s="2" customFormat="1" ht="10.199999999999999">
      <c r="A822" s="36"/>
      <c r="B822" s="37"/>
      <c r="C822" s="38"/>
      <c r="D822" s="190" t="s">
        <v>161</v>
      </c>
      <c r="E822" s="38"/>
      <c r="F822" s="191" t="s">
        <v>1409</v>
      </c>
      <c r="G822" s="38"/>
      <c r="H822" s="38"/>
      <c r="I822" s="192"/>
      <c r="J822" s="38"/>
      <c r="K822" s="38"/>
      <c r="L822" s="41"/>
      <c r="M822" s="193"/>
      <c r="N822" s="194"/>
      <c r="O822" s="66"/>
      <c r="P822" s="66"/>
      <c r="Q822" s="66"/>
      <c r="R822" s="66"/>
      <c r="S822" s="66"/>
      <c r="T822" s="67"/>
      <c r="U822" s="36"/>
      <c r="V822" s="36"/>
      <c r="W822" s="36"/>
      <c r="X822" s="36"/>
      <c r="Y822" s="36"/>
      <c r="Z822" s="36"/>
      <c r="AA822" s="36"/>
      <c r="AB822" s="36"/>
      <c r="AC822" s="36"/>
      <c r="AD822" s="36"/>
      <c r="AE822" s="36"/>
      <c r="AT822" s="19" t="s">
        <v>161</v>
      </c>
      <c r="AU822" s="19" t="s">
        <v>81</v>
      </c>
    </row>
    <row r="823" spans="1:65" s="2" customFormat="1" ht="16.5" customHeight="1">
      <c r="A823" s="36"/>
      <c r="B823" s="37"/>
      <c r="C823" s="176" t="s">
        <v>1410</v>
      </c>
      <c r="D823" s="176" t="s">
        <v>155</v>
      </c>
      <c r="E823" s="177" t="s">
        <v>1411</v>
      </c>
      <c r="F823" s="178" t="s">
        <v>1412</v>
      </c>
      <c r="G823" s="179" t="s">
        <v>204</v>
      </c>
      <c r="H823" s="180">
        <v>82</v>
      </c>
      <c r="I823" s="181"/>
      <c r="J823" s="182">
        <f>ROUND(I823*H823,2)</f>
        <v>0</v>
      </c>
      <c r="K823" s="183"/>
      <c r="L823" s="41"/>
      <c r="M823" s="184" t="s">
        <v>19</v>
      </c>
      <c r="N823" s="185" t="s">
        <v>42</v>
      </c>
      <c r="O823" s="66"/>
      <c r="P823" s="186">
        <f>O823*H823</f>
        <v>0</v>
      </c>
      <c r="Q823" s="186">
        <v>2.9999999999999997E-4</v>
      </c>
      <c r="R823" s="186">
        <f>Q823*H823</f>
        <v>2.4599999999999997E-2</v>
      </c>
      <c r="S823" s="186">
        <v>0</v>
      </c>
      <c r="T823" s="187">
        <f>S823*H823</f>
        <v>0</v>
      </c>
      <c r="U823" s="36"/>
      <c r="V823" s="36"/>
      <c r="W823" s="36"/>
      <c r="X823" s="36"/>
      <c r="Y823" s="36"/>
      <c r="Z823" s="36"/>
      <c r="AA823" s="36"/>
      <c r="AB823" s="36"/>
      <c r="AC823" s="36"/>
      <c r="AD823" s="36"/>
      <c r="AE823" s="36"/>
      <c r="AR823" s="188" t="s">
        <v>255</v>
      </c>
      <c r="AT823" s="188" t="s">
        <v>155</v>
      </c>
      <c r="AU823" s="188" t="s">
        <v>81</v>
      </c>
      <c r="AY823" s="19" t="s">
        <v>153</v>
      </c>
      <c r="BE823" s="189">
        <f>IF(N823="základní",J823,0)</f>
        <v>0</v>
      </c>
      <c r="BF823" s="189">
        <f>IF(N823="snížená",J823,0)</f>
        <v>0</v>
      </c>
      <c r="BG823" s="189">
        <f>IF(N823="zákl. přenesená",J823,0)</f>
        <v>0</v>
      </c>
      <c r="BH823" s="189">
        <f>IF(N823="sníž. přenesená",J823,0)</f>
        <v>0</v>
      </c>
      <c r="BI823" s="189">
        <f>IF(N823="nulová",J823,0)</f>
        <v>0</v>
      </c>
      <c r="BJ823" s="19" t="s">
        <v>79</v>
      </c>
      <c r="BK823" s="189">
        <f>ROUND(I823*H823,2)</f>
        <v>0</v>
      </c>
      <c r="BL823" s="19" t="s">
        <v>255</v>
      </c>
      <c r="BM823" s="188" t="s">
        <v>1413</v>
      </c>
    </row>
    <row r="824" spans="1:65" s="2" customFormat="1" ht="10.199999999999999">
      <c r="A824" s="36"/>
      <c r="B824" s="37"/>
      <c r="C824" s="38"/>
      <c r="D824" s="190" t="s">
        <v>161</v>
      </c>
      <c r="E824" s="38"/>
      <c r="F824" s="191" t="s">
        <v>1414</v>
      </c>
      <c r="G824" s="38"/>
      <c r="H824" s="38"/>
      <c r="I824" s="192"/>
      <c r="J824" s="38"/>
      <c r="K824" s="38"/>
      <c r="L824" s="41"/>
      <c r="M824" s="193"/>
      <c r="N824" s="194"/>
      <c r="O824" s="66"/>
      <c r="P824" s="66"/>
      <c r="Q824" s="66"/>
      <c r="R824" s="66"/>
      <c r="S824" s="66"/>
      <c r="T824" s="67"/>
      <c r="U824" s="36"/>
      <c r="V824" s="36"/>
      <c r="W824" s="36"/>
      <c r="X824" s="36"/>
      <c r="Y824" s="36"/>
      <c r="Z824" s="36"/>
      <c r="AA824" s="36"/>
      <c r="AB824" s="36"/>
      <c r="AC824" s="36"/>
      <c r="AD824" s="36"/>
      <c r="AE824" s="36"/>
      <c r="AT824" s="19" t="s">
        <v>161</v>
      </c>
      <c r="AU824" s="19" t="s">
        <v>81</v>
      </c>
    </row>
    <row r="825" spans="1:65" s="2" customFormat="1" ht="16.5" customHeight="1">
      <c r="A825" s="36"/>
      <c r="B825" s="37"/>
      <c r="C825" s="176" t="s">
        <v>1415</v>
      </c>
      <c r="D825" s="176" t="s">
        <v>155</v>
      </c>
      <c r="E825" s="177" t="s">
        <v>1416</v>
      </c>
      <c r="F825" s="178" t="s">
        <v>1417</v>
      </c>
      <c r="G825" s="179" t="s">
        <v>253</v>
      </c>
      <c r="H825" s="180">
        <v>24</v>
      </c>
      <c r="I825" s="181"/>
      <c r="J825" s="182">
        <f>ROUND(I825*H825,2)</f>
        <v>0</v>
      </c>
      <c r="K825" s="183"/>
      <c r="L825" s="41"/>
      <c r="M825" s="184" t="s">
        <v>19</v>
      </c>
      <c r="N825" s="185" t="s">
        <v>42</v>
      </c>
      <c r="O825" s="66"/>
      <c r="P825" s="186">
        <f>O825*H825</f>
        <v>0</v>
      </c>
      <c r="Q825" s="186">
        <v>0</v>
      </c>
      <c r="R825" s="186">
        <f>Q825*H825</f>
        <v>0</v>
      </c>
      <c r="S825" s="186">
        <v>0</v>
      </c>
      <c r="T825" s="187">
        <f>S825*H825</f>
        <v>0</v>
      </c>
      <c r="U825" s="36"/>
      <c r="V825" s="36"/>
      <c r="W825" s="36"/>
      <c r="X825" s="36"/>
      <c r="Y825" s="36"/>
      <c r="Z825" s="36"/>
      <c r="AA825" s="36"/>
      <c r="AB825" s="36"/>
      <c r="AC825" s="36"/>
      <c r="AD825" s="36"/>
      <c r="AE825" s="36"/>
      <c r="AR825" s="188" t="s">
        <v>255</v>
      </c>
      <c r="AT825" s="188" t="s">
        <v>155</v>
      </c>
      <c r="AU825" s="188" t="s">
        <v>81</v>
      </c>
      <c r="AY825" s="19" t="s">
        <v>153</v>
      </c>
      <c r="BE825" s="189">
        <f>IF(N825="základní",J825,0)</f>
        <v>0</v>
      </c>
      <c r="BF825" s="189">
        <f>IF(N825="snížená",J825,0)</f>
        <v>0</v>
      </c>
      <c r="BG825" s="189">
        <f>IF(N825="zákl. přenesená",J825,0)</f>
        <v>0</v>
      </c>
      <c r="BH825" s="189">
        <f>IF(N825="sníž. přenesená",J825,0)</f>
        <v>0</v>
      </c>
      <c r="BI825" s="189">
        <f>IF(N825="nulová",J825,0)</f>
        <v>0</v>
      </c>
      <c r="BJ825" s="19" t="s">
        <v>79</v>
      </c>
      <c r="BK825" s="189">
        <f>ROUND(I825*H825,2)</f>
        <v>0</v>
      </c>
      <c r="BL825" s="19" t="s">
        <v>255</v>
      </c>
      <c r="BM825" s="188" t="s">
        <v>1418</v>
      </c>
    </row>
    <row r="826" spans="1:65" s="2" customFormat="1" ht="16.5" customHeight="1">
      <c r="A826" s="36"/>
      <c r="B826" s="37"/>
      <c r="C826" s="176" t="s">
        <v>1419</v>
      </c>
      <c r="D826" s="176" t="s">
        <v>155</v>
      </c>
      <c r="E826" s="177" t="s">
        <v>1420</v>
      </c>
      <c r="F826" s="178" t="s">
        <v>1421</v>
      </c>
      <c r="G826" s="179" t="s">
        <v>253</v>
      </c>
      <c r="H826" s="180">
        <v>14</v>
      </c>
      <c r="I826" s="181"/>
      <c r="J826" s="182">
        <f>ROUND(I826*H826,2)</f>
        <v>0</v>
      </c>
      <c r="K826" s="183"/>
      <c r="L826" s="41"/>
      <c r="M826" s="184" t="s">
        <v>19</v>
      </c>
      <c r="N826" s="185" t="s">
        <v>42</v>
      </c>
      <c r="O826" s="66"/>
      <c r="P826" s="186">
        <f>O826*H826</f>
        <v>0</v>
      </c>
      <c r="Q826" s="186">
        <v>0</v>
      </c>
      <c r="R826" s="186">
        <f>Q826*H826</f>
        <v>0</v>
      </c>
      <c r="S826" s="186">
        <v>0</v>
      </c>
      <c r="T826" s="187">
        <f>S826*H826</f>
        <v>0</v>
      </c>
      <c r="U826" s="36"/>
      <c r="V826" s="36"/>
      <c r="W826" s="36"/>
      <c r="X826" s="36"/>
      <c r="Y826" s="36"/>
      <c r="Z826" s="36"/>
      <c r="AA826" s="36"/>
      <c r="AB826" s="36"/>
      <c r="AC826" s="36"/>
      <c r="AD826" s="36"/>
      <c r="AE826" s="36"/>
      <c r="AR826" s="188" t="s">
        <v>255</v>
      </c>
      <c r="AT826" s="188" t="s">
        <v>155</v>
      </c>
      <c r="AU826" s="188" t="s">
        <v>81</v>
      </c>
      <c r="AY826" s="19" t="s">
        <v>153</v>
      </c>
      <c r="BE826" s="189">
        <f>IF(N826="základní",J826,0)</f>
        <v>0</v>
      </c>
      <c r="BF826" s="189">
        <f>IF(N826="snížená",J826,0)</f>
        <v>0</v>
      </c>
      <c r="BG826" s="189">
        <f>IF(N826="zákl. přenesená",J826,0)</f>
        <v>0</v>
      </c>
      <c r="BH826" s="189">
        <f>IF(N826="sníž. přenesená",J826,0)</f>
        <v>0</v>
      </c>
      <c r="BI826" s="189">
        <f>IF(N826="nulová",J826,0)</f>
        <v>0</v>
      </c>
      <c r="BJ826" s="19" t="s">
        <v>79</v>
      </c>
      <c r="BK826" s="189">
        <f>ROUND(I826*H826,2)</f>
        <v>0</v>
      </c>
      <c r="BL826" s="19" t="s">
        <v>255</v>
      </c>
      <c r="BM826" s="188" t="s">
        <v>1422</v>
      </c>
    </row>
    <row r="827" spans="1:65" s="2" customFormat="1" ht="16.5" customHeight="1">
      <c r="A827" s="36"/>
      <c r="B827" s="37"/>
      <c r="C827" s="176" t="s">
        <v>1423</v>
      </c>
      <c r="D827" s="176" t="s">
        <v>155</v>
      </c>
      <c r="E827" s="177" t="s">
        <v>1424</v>
      </c>
      <c r="F827" s="178" t="s">
        <v>1425</v>
      </c>
      <c r="G827" s="179" t="s">
        <v>253</v>
      </c>
      <c r="H827" s="180">
        <v>4</v>
      </c>
      <c r="I827" s="181"/>
      <c r="J827" s="182">
        <f>ROUND(I827*H827,2)</f>
        <v>0</v>
      </c>
      <c r="K827" s="183"/>
      <c r="L827" s="41"/>
      <c r="M827" s="184" t="s">
        <v>19</v>
      </c>
      <c r="N827" s="185" t="s">
        <v>42</v>
      </c>
      <c r="O827" s="66"/>
      <c r="P827" s="186">
        <f>O827*H827</f>
        <v>0</v>
      </c>
      <c r="Q827" s="186">
        <v>0</v>
      </c>
      <c r="R827" s="186">
        <f>Q827*H827</f>
        <v>0</v>
      </c>
      <c r="S827" s="186">
        <v>0</v>
      </c>
      <c r="T827" s="187">
        <f>S827*H827</f>
        <v>0</v>
      </c>
      <c r="U827" s="36"/>
      <c r="V827" s="36"/>
      <c r="W827" s="36"/>
      <c r="X827" s="36"/>
      <c r="Y827" s="36"/>
      <c r="Z827" s="36"/>
      <c r="AA827" s="36"/>
      <c r="AB827" s="36"/>
      <c r="AC827" s="36"/>
      <c r="AD827" s="36"/>
      <c r="AE827" s="36"/>
      <c r="AR827" s="188" t="s">
        <v>255</v>
      </c>
      <c r="AT827" s="188" t="s">
        <v>155</v>
      </c>
      <c r="AU827" s="188" t="s">
        <v>81</v>
      </c>
      <c r="AY827" s="19" t="s">
        <v>153</v>
      </c>
      <c r="BE827" s="189">
        <f>IF(N827="základní",J827,0)</f>
        <v>0</v>
      </c>
      <c r="BF827" s="189">
        <f>IF(N827="snížená",J827,0)</f>
        <v>0</v>
      </c>
      <c r="BG827" s="189">
        <f>IF(N827="zákl. přenesená",J827,0)</f>
        <v>0</v>
      </c>
      <c r="BH827" s="189">
        <f>IF(N827="sníž. přenesená",J827,0)</f>
        <v>0</v>
      </c>
      <c r="BI827" s="189">
        <f>IF(N827="nulová",J827,0)</f>
        <v>0</v>
      </c>
      <c r="BJ827" s="19" t="s">
        <v>79</v>
      </c>
      <c r="BK827" s="189">
        <f>ROUND(I827*H827,2)</f>
        <v>0</v>
      </c>
      <c r="BL827" s="19" t="s">
        <v>255</v>
      </c>
      <c r="BM827" s="188" t="s">
        <v>1426</v>
      </c>
    </row>
    <row r="828" spans="1:65" s="2" customFormat="1" ht="16.5" customHeight="1">
      <c r="A828" s="36"/>
      <c r="B828" s="37"/>
      <c r="C828" s="176" t="s">
        <v>1427</v>
      </c>
      <c r="D828" s="176" t="s">
        <v>155</v>
      </c>
      <c r="E828" s="177" t="s">
        <v>1428</v>
      </c>
      <c r="F828" s="178" t="s">
        <v>1429</v>
      </c>
      <c r="G828" s="179" t="s">
        <v>204</v>
      </c>
      <c r="H828" s="180">
        <v>24.19</v>
      </c>
      <c r="I828" s="181"/>
      <c r="J828" s="182">
        <f>ROUND(I828*H828,2)</f>
        <v>0</v>
      </c>
      <c r="K828" s="183"/>
      <c r="L828" s="41"/>
      <c r="M828" s="184" t="s">
        <v>19</v>
      </c>
      <c r="N828" s="185" t="s">
        <v>42</v>
      </c>
      <c r="O828" s="66"/>
      <c r="P828" s="186">
        <f>O828*H828</f>
        <v>0</v>
      </c>
      <c r="Q828" s="186">
        <v>3.2499999999999999E-3</v>
      </c>
      <c r="R828" s="186">
        <f>Q828*H828</f>
        <v>7.8617500000000007E-2</v>
      </c>
      <c r="S828" s="186">
        <v>0</v>
      </c>
      <c r="T828" s="187">
        <f>S828*H828</f>
        <v>0</v>
      </c>
      <c r="U828" s="36"/>
      <c r="V828" s="36"/>
      <c r="W828" s="36"/>
      <c r="X828" s="36"/>
      <c r="Y828" s="36"/>
      <c r="Z828" s="36"/>
      <c r="AA828" s="36"/>
      <c r="AB828" s="36"/>
      <c r="AC828" s="36"/>
      <c r="AD828" s="36"/>
      <c r="AE828" s="36"/>
      <c r="AR828" s="188" t="s">
        <v>255</v>
      </c>
      <c r="AT828" s="188" t="s">
        <v>155</v>
      </c>
      <c r="AU828" s="188" t="s">
        <v>81</v>
      </c>
      <c r="AY828" s="19" t="s">
        <v>153</v>
      </c>
      <c r="BE828" s="189">
        <f>IF(N828="základní",J828,0)</f>
        <v>0</v>
      </c>
      <c r="BF828" s="189">
        <f>IF(N828="snížená",J828,0)</f>
        <v>0</v>
      </c>
      <c r="BG828" s="189">
        <f>IF(N828="zákl. přenesená",J828,0)</f>
        <v>0</v>
      </c>
      <c r="BH828" s="189">
        <f>IF(N828="sníž. přenesená",J828,0)</f>
        <v>0</v>
      </c>
      <c r="BI828" s="189">
        <f>IF(N828="nulová",J828,0)</f>
        <v>0</v>
      </c>
      <c r="BJ828" s="19" t="s">
        <v>79</v>
      </c>
      <c r="BK828" s="189">
        <f>ROUND(I828*H828,2)</f>
        <v>0</v>
      </c>
      <c r="BL828" s="19" t="s">
        <v>255</v>
      </c>
      <c r="BM828" s="188" t="s">
        <v>1430</v>
      </c>
    </row>
    <row r="829" spans="1:65" s="13" customFormat="1" ht="10.199999999999999">
      <c r="B829" s="195"/>
      <c r="C829" s="196"/>
      <c r="D829" s="197" t="s">
        <v>163</v>
      </c>
      <c r="E829" s="198" t="s">
        <v>19</v>
      </c>
      <c r="F829" s="199" t="s">
        <v>603</v>
      </c>
      <c r="G829" s="196"/>
      <c r="H829" s="200">
        <v>24.96</v>
      </c>
      <c r="I829" s="201"/>
      <c r="J829" s="196"/>
      <c r="K829" s="196"/>
      <c r="L829" s="202"/>
      <c r="M829" s="203"/>
      <c r="N829" s="204"/>
      <c r="O829" s="204"/>
      <c r="P829" s="204"/>
      <c r="Q829" s="204"/>
      <c r="R829" s="204"/>
      <c r="S829" s="204"/>
      <c r="T829" s="205"/>
      <c r="AT829" s="206" t="s">
        <v>163</v>
      </c>
      <c r="AU829" s="206" t="s">
        <v>81</v>
      </c>
      <c r="AV829" s="13" t="s">
        <v>81</v>
      </c>
      <c r="AW829" s="13" t="s">
        <v>33</v>
      </c>
      <c r="AX829" s="13" t="s">
        <v>71</v>
      </c>
      <c r="AY829" s="206" t="s">
        <v>153</v>
      </c>
    </row>
    <row r="830" spans="1:65" s="13" customFormat="1" ht="10.199999999999999">
      <c r="B830" s="195"/>
      <c r="C830" s="196"/>
      <c r="D830" s="197" t="s">
        <v>163</v>
      </c>
      <c r="E830" s="198" t="s">
        <v>19</v>
      </c>
      <c r="F830" s="199" t="s">
        <v>604</v>
      </c>
      <c r="G830" s="196"/>
      <c r="H830" s="200">
        <v>-2.1</v>
      </c>
      <c r="I830" s="201"/>
      <c r="J830" s="196"/>
      <c r="K830" s="196"/>
      <c r="L830" s="202"/>
      <c r="M830" s="203"/>
      <c r="N830" s="204"/>
      <c r="O830" s="204"/>
      <c r="P830" s="204"/>
      <c r="Q830" s="204"/>
      <c r="R830" s="204"/>
      <c r="S830" s="204"/>
      <c r="T830" s="205"/>
      <c r="AT830" s="206" t="s">
        <v>163</v>
      </c>
      <c r="AU830" s="206" t="s">
        <v>81</v>
      </c>
      <c r="AV830" s="13" t="s">
        <v>81</v>
      </c>
      <c r="AW830" s="13" t="s">
        <v>33</v>
      </c>
      <c r="AX830" s="13" t="s">
        <v>71</v>
      </c>
      <c r="AY830" s="206" t="s">
        <v>153</v>
      </c>
    </row>
    <row r="831" spans="1:65" s="13" customFormat="1" ht="10.199999999999999">
      <c r="B831" s="195"/>
      <c r="C831" s="196"/>
      <c r="D831" s="197" t="s">
        <v>163</v>
      </c>
      <c r="E831" s="198" t="s">
        <v>19</v>
      </c>
      <c r="F831" s="199" t="s">
        <v>504</v>
      </c>
      <c r="G831" s="196"/>
      <c r="H831" s="200">
        <v>-2.25</v>
      </c>
      <c r="I831" s="201"/>
      <c r="J831" s="196"/>
      <c r="K831" s="196"/>
      <c r="L831" s="202"/>
      <c r="M831" s="203"/>
      <c r="N831" s="204"/>
      <c r="O831" s="204"/>
      <c r="P831" s="204"/>
      <c r="Q831" s="204"/>
      <c r="R831" s="204"/>
      <c r="S831" s="204"/>
      <c r="T831" s="205"/>
      <c r="AT831" s="206" t="s">
        <v>163</v>
      </c>
      <c r="AU831" s="206" t="s">
        <v>81</v>
      </c>
      <c r="AV831" s="13" t="s">
        <v>81</v>
      </c>
      <c r="AW831" s="13" t="s">
        <v>33</v>
      </c>
      <c r="AX831" s="13" t="s">
        <v>71</v>
      </c>
      <c r="AY831" s="206" t="s">
        <v>153</v>
      </c>
    </row>
    <row r="832" spans="1:65" s="13" customFormat="1" ht="10.199999999999999">
      <c r="B832" s="195"/>
      <c r="C832" s="196"/>
      <c r="D832" s="197" t="s">
        <v>163</v>
      </c>
      <c r="E832" s="198" t="s">
        <v>19</v>
      </c>
      <c r="F832" s="199" t="s">
        <v>605</v>
      </c>
      <c r="G832" s="196"/>
      <c r="H832" s="200">
        <v>1.7</v>
      </c>
      <c r="I832" s="201"/>
      <c r="J832" s="196"/>
      <c r="K832" s="196"/>
      <c r="L832" s="202"/>
      <c r="M832" s="203"/>
      <c r="N832" s="204"/>
      <c r="O832" s="204"/>
      <c r="P832" s="204"/>
      <c r="Q832" s="204"/>
      <c r="R832" s="204"/>
      <c r="S832" s="204"/>
      <c r="T832" s="205"/>
      <c r="AT832" s="206" t="s">
        <v>163</v>
      </c>
      <c r="AU832" s="206" t="s">
        <v>81</v>
      </c>
      <c r="AV832" s="13" t="s">
        <v>81</v>
      </c>
      <c r="AW832" s="13" t="s">
        <v>33</v>
      </c>
      <c r="AX832" s="13" t="s">
        <v>71</v>
      </c>
      <c r="AY832" s="206" t="s">
        <v>153</v>
      </c>
    </row>
    <row r="833" spans="1:65" s="13" customFormat="1" ht="10.199999999999999">
      <c r="B833" s="195"/>
      <c r="C833" s="196"/>
      <c r="D833" s="197" t="s">
        <v>163</v>
      </c>
      <c r="E833" s="198" t="s">
        <v>19</v>
      </c>
      <c r="F833" s="199" t="s">
        <v>606</v>
      </c>
      <c r="G833" s="196"/>
      <c r="H833" s="200">
        <v>1.26</v>
      </c>
      <c r="I833" s="201"/>
      <c r="J833" s="196"/>
      <c r="K833" s="196"/>
      <c r="L833" s="202"/>
      <c r="M833" s="203"/>
      <c r="N833" s="204"/>
      <c r="O833" s="204"/>
      <c r="P833" s="204"/>
      <c r="Q833" s="204"/>
      <c r="R833" s="204"/>
      <c r="S833" s="204"/>
      <c r="T833" s="205"/>
      <c r="AT833" s="206" t="s">
        <v>163</v>
      </c>
      <c r="AU833" s="206" t="s">
        <v>81</v>
      </c>
      <c r="AV833" s="13" t="s">
        <v>81</v>
      </c>
      <c r="AW833" s="13" t="s">
        <v>33</v>
      </c>
      <c r="AX833" s="13" t="s">
        <v>71</v>
      </c>
      <c r="AY833" s="206" t="s">
        <v>153</v>
      </c>
    </row>
    <row r="834" spans="1:65" s="13" customFormat="1" ht="10.199999999999999">
      <c r="B834" s="195"/>
      <c r="C834" s="196"/>
      <c r="D834" s="197" t="s">
        <v>163</v>
      </c>
      <c r="E834" s="198" t="s">
        <v>19</v>
      </c>
      <c r="F834" s="199" t="s">
        <v>607</v>
      </c>
      <c r="G834" s="196"/>
      <c r="H834" s="200">
        <v>0.62</v>
      </c>
      <c r="I834" s="201"/>
      <c r="J834" s="196"/>
      <c r="K834" s="196"/>
      <c r="L834" s="202"/>
      <c r="M834" s="203"/>
      <c r="N834" s="204"/>
      <c r="O834" s="204"/>
      <c r="P834" s="204"/>
      <c r="Q834" s="204"/>
      <c r="R834" s="204"/>
      <c r="S834" s="204"/>
      <c r="T834" s="205"/>
      <c r="AT834" s="206" t="s">
        <v>163</v>
      </c>
      <c r="AU834" s="206" t="s">
        <v>81</v>
      </c>
      <c r="AV834" s="13" t="s">
        <v>81</v>
      </c>
      <c r="AW834" s="13" t="s">
        <v>33</v>
      </c>
      <c r="AX834" s="13" t="s">
        <v>71</v>
      </c>
      <c r="AY834" s="206" t="s">
        <v>153</v>
      </c>
    </row>
    <row r="835" spans="1:65" s="14" customFormat="1" ht="10.199999999999999">
      <c r="B835" s="207"/>
      <c r="C835" s="208"/>
      <c r="D835" s="197" t="s">
        <v>163</v>
      </c>
      <c r="E835" s="209" t="s">
        <v>19</v>
      </c>
      <c r="F835" s="210" t="s">
        <v>168</v>
      </c>
      <c r="G835" s="208"/>
      <c r="H835" s="211">
        <v>24.19</v>
      </c>
      <c r="I835" s="212"/>
      <c r="J835" s="208"/>
      <c r="K835" s="208"/>
      <c r="L835" s="213"/>
      <c r="M835" s="214"/>
      <c r="N835" s="215"/>
      <c r="O835" s="215"/>
      <c r="P835" s="215"/>
      <c r="Q835" s="215"/>
      <c r="R835" s="215"/>
      <c r="S835" s="215"/>
      <c r="T835" s="216"/>
      <c r="AT835" s="217" t="s">
        <v>163</v>
      </c>
      <c r="AU835" s="217" t="s">
        <v>81</v>
      </c>
      <c r="AV835" s="14" t="s">
        <v>159</v>
      </c>
      <c r="AW835" s="14" t="s">
        <v>33</v>
      </c>
      <c r="AX835" s="14" t="s">
        <v>79</v>
      </c>
      <c r="AY835" s="217" t="s">
        <v>153</v>
      </c>
    </row>
    <row r="836" spans="1:65" s="2" customFormat="1" ht="16.5" customHeight="1">
      <c r="A836" s="36"/>
      <c r="B836" s="37"/>
      <c r="C836" s="229" t="s">
        <v>1431</v>
      </c>
      <c r="D836" s="229" t="s">
        <v>256</v>
      </c>
      <c r="E836" s="230" t="s">
        <v>1432</v>
      </c>
      <c r="F836" s="231" t="s">
        <v>1433</v>
      </c>
      <c r="G836" s="232" t="s">
        <v>204</v>
      </c>
      <c r="H836" s="233">
        <v>25.4</v>
      </c>
      <c r="I836" s="234"/>
      <c r="J836" s="235">
        <f>ROUND(I836*H836,2)</f>
        <v>0</v>
      </c>
      <c r="K836" s="236"/>
      <c r="L836" s="237"/>
      <c r="M836" s="238" t="s">
        <v>19</v>
      </c>
      <c r="N836" s="239" t="s">
        <v>42</v>
      </c>
      <c r="O836" s="66"/>
      <c r="P836" s="186">
        <f>O836*H836</f>
        <v>0</v>
      </c>
      <c r="Q836" s="186">
        <v>6.6000000000000003E-2</v>
      </c>
      <c r="R836" s="186">
        <f>Q836*H836</f>
        <v>1.6763999999999999</v>
      </c>
      <c r="S836" s="186">
        <v>0</v>
      </c>
      <c r="T836" s="187">
        <f>S836*H836</f>
        <v>0</v>
      </c>
      <c r="U836" s="36"/>
      <c r="V836" s="36"/>
      <c r="W836" s="36"/>
      <c r="X836" s="36"/>
      <c r="Y836" s="36"/>
      <c r="Z836" s="36"/>
      <c r="AA836" s="36"/>
      <c r="AB836" s="36"/>
      <c r="AC836" s="36"/>
      <c r="AD836" s="36"/>
      <c r="AE836" s="36"/>
      <c r="AR836" s="188" t="s">
        <v>365</v>
      </c>
      <c r="AT836" s="188" t="s">
        <v>256</v>
      </c>
      <c r="AU836" s="188" t="s">
        <v>81</v>
      </c>
      <c r="AY836" s="19" t="s">
        <v>153</v>
      </c>
      <c r="BE836" s="189">
        <f>IF(N836="základní",J836,0)</f>
        <v>0</v>
      </c>
      <c r="BF836" s="189">
        <f>IF(N836="snížená",J836,0)</f>
        <v>0</v>
      </c>
      <c r="BG836" s="189">
        <f>IF(N836="zákl. přenesená",J836,0)</f>
        <v>0</v>
      </c>
      <c r="BH836" s="189">
        <f>IF(N836="sníž. přenesená",J836,0)</f>
        <v>0</v>
      </c>
      <c r="BI836" s="189">
        <f>IF(N836="nulová",J836,0)</f>
        <v>0</v>
      </c>
      <c r="BJ836" s="19" t="s">
        <v>79</v>
      </c>
      <c r="BK836" s="189">
        <f>ROUND(I836*H836,2)</f>
        <v>0</v>
      </c>
      <c r="BL836" s="19" t="s">
        <v>255</v>
      </c>
      <c r="BM836" s="188" t="s">
        <v>1434</v>
      </c>
    </row>
    <row r="837" spans="1:65" s="13" customFormat="1" ht="10.199999999999999">
      <c r="B837" s="195"/>
      <c r="C837" s="196"/>
      <c r="D837" s="197" t="s">
        <v>163</v>
      </c>
      <c r="E837" s="198" t="s">
        <v>19</v>
      </c>
      <c r="F837" s="199" t="s">
        <v>603</v>
      </c>
      <c r="G837" s="196"/>
      <c r="H837" s="200">
        <v>24.96</v>
      </c>
      <c r="I837" s="201"/>
      <c r="J837" s="196"/>
      <c r="K837" s="196"/>
      <c r="L837" s="202"/>
      <c r="M837" s="203"/>
      <c r="N837" s="204"/>
      <c r="O837" s="204"/>
      <c r="P837" s="204"/>
      <c r="Q837" s="204"/>
      <c r="R837" s="204"/>
      <c r="S837" s="204"/>
      <c r="T837" s="205"/>
      <c r="AT837" s="206" t="s">
        <v>163</v>
      </c>
      <c r="AU837" s="206" t="s">
        <v>81</v>
      </c>
      <c r="AV837" s="13" t="s">
        <v>81</v>
      </c>
      <c r="AW837" s="13" t="s">
        <v>33</v>
      </c>
      <c r="AX837" s="13" t="s">
        <v>71</v>
      </c>
      <c r="AY837" s="206" t="s">
        <v>153</v>
      </c>
    </row>
    <row r="838" spans="1:65" s="13" customFormat="1" ht="10.199999999999999">
      <c r="B838" s="195"/>
      <c r="C838" s="196"/>
      <c r="D838" s="197" t="s">
        <v>163</v>
      </c>
      <c r="E838" s="198" t="s">
        <v>19</v>
      </c>
      <c r="F838" s="199" t="s">
        <v>604</v>
      </c>
      <c r="G838" s="196"/>
      <c r="H838" s="200">
        <v>-2.1</v>
      </c>
      <c r="I838" s="201"/>
      <c r="J838" s="196"/>
      <c r="K838" s="196"/>
      <c r="L838" s="202"/>
      <c r="M838" s="203"/>
      <c r="N838" s="204"/>
      <c r="O838" s="204"/>
      <c r="P838" s="204"/>
      <c r="Q838" s="204"/>
      <c r="R838" s="204"/>
      <c r="S838" s="204"/>
      <c r="T838" s="205"/>
      <c r="AT838" s="206" t="s">
        <v>163</v>
      </c>
      <c r="AU838" s="206" t="s">
        <v>81</v>
      </c>
      <c r="AV838" s="13" t="s">
        <v>81</v>
      </c>
      <c r="AW838" s="13" t="s">
        <v>33</v>
      </c>
      <c r="AX838" s="13" t="s">
        <v>71</v>
      </c>
      <c r="AY838" s="206" t="s">
        <v>153</v>
      </c>
    </row>
    <row r="839" spans="1:65" s="13" customFormat="1" ht="10.199999999999999">
      <c r="B839" s="195"/>
      <c r="C839" s="196"/>
      <c r="D839" s="197" t="s">
        <v>163</v>
      </c>
      <c r="E839" s="198" t="s">
        <v>19</v>
      </c>
      <c r="F839" s="199" t="s">
        <v>504</v>
      </c>
      <c r="G839" s="196"/>
      <c r="H839" s="200">
        <v>-2.25</v>
      </c>
      <c r="I839" s="201"/>
      <c r="J839" s="196"/>
      <c r="K839" s="196"/>
      <c r="L839" s="202"/>
      <c r="M839" s="203"/>
      <c r="N839" s="204"/>
      <c r="O839" s="204"/>
      <c r="P839" s="204"/>
      <c r="Q839" s="204"/>
      <c r="R839" s="204"/>
      <c r="S839" s="204"/>
      <c r="T839" s="205"/>
      <c r="AT839" s="206" t="s">
        <v>163</v>
      </c>
      <c r="AU839" s="206" t="s">
        <v>81</v>
      </c>
      <c r="AV839" s="13" t="s">
        <v>81</v>
      </c>
      <c r="AW839" s="13" t="s">
        <v>33</v>
      </c>
      <c r="AX839" s="13" t="s">
        <v>71</v>
      </c>
      <c r="AY839" s="206" t="s">
        <v>153</v>
      </c>
    </row>
    <row r="840" spans="1:65" s="13" customFormat="1" ht="10.199999999999999">
      <c r="B840" s="195"/>
      <c r="C840" s="196"/>
      <c r="D840" s="197" t="s">
        <v>163</v>
      </c>
      <c r="E840" s="198" t="s">
        <v>19</v>
      </c>
      <c r="F840" s="199" t="s">
        <v>605</v>
      </c>
      <c r="G840" s="196"/>
      <c r="H840" s="200">
        <v>1.7</v>
      </c>
      <c r="I840" s="201"/>
      <c r="J840" s="196"/>
      <c r="K840" s="196"/>
      <c r="L840" s="202"/>
      <c r="M840" s="203"/>
      <c r="N840" s="204"/>
      <c r="O840" s="204"/>
      <c r="P840" s="204"/>
      <c r="Q840" s="204"/>
      <c r="R840" s="204"/>
      <c r="S840" s="204"/>
      <c r="T840" s="205"/>
      <c r="AT840" s="206" t="s">
        <v>163</v>
      </c>
      <c r="AU840" s="206" t="s">
        <v>81</v>
      </c>
      <c r="AV840" s="13" t="s">
        <v>81</v>
      </c>
      <c r="AW840" s="13" t="s">
        <v>33</v>
      </c>
      <c r="AX840" s="13" t="s">
        <v>71</v>
      </c>
      <c r="AY840" s="206" t="s">
        <v>153</v>
      </c>
    </row>
    <row r="841" spans="1:65" s="13" customFormat="1" ht="10.199999999999999">
      <c r="B841" s="195"/>
      <c r="C841" s="196"/>
      <c r="D841" s="197" t="s">
        <v>163</v>
      </c>
      <c r="E841" s="198" t="s">
        <v>19</v>
      </c>
      <c r="F841" s="199" t="s">
        <v>606</v>
      </c>
      <c r="G841" s="196"/>
      <c r="H841" s="200">
        <v>1.26</v>
      </c>
      <c r="I841" s="201"/>
      <c r="J841" s="196"/>
      <c r="K841" s="196"/>
      <c r="L841" s="202"/>
      <c r="M841" s="203"/>
      <c r="N841" s="204"/>
      <c r="O841" s="204"/>
      <c r="P841" s="204"/>
      <c r="Q841" s="204"/>
      <c r="R841" s="204"/>
      <c r="S841" s="204"/>
      <c r="T841" s="205"/>
      <c r="AT841" s="206" t="s">
        <v>163</v>
      </c>
      <c r="AU841" s="206" t="s">
        <v>81</v>
      </c>
      <c r="AV841" s="13" t="s">
        <v>81</v>
      </c>
      <c r="AW841" s="13" t="s">
        <v>33</v>
      </c>
      <c r="AX841" s="13" t="s">
        <v>71</v>
      </c>
      <c r="AY841" s="206" t="s">
        <v>153</v>
      </c>
    </row>
    <row r="842" spans="1:65" s="13" customFormat="1" ht="10.199999999999999">
      <c r="B842" s="195"/>
      <c r="C842" s="196"/>
      <c r="D842" s="197" t="s">
        <v>163</v>
      </c>
      <c r="E842" s="198" t="s">
        <v>19</v>
      </c>
      <c r="F842" s="199" t="s">
        <v>607</v>
      </c>
      <c r="G842" s="196"/>
      <c r="H842" s="200">
        <v>0.62</v>
      </c>
      <c r="I842" s="201"/>
      <c r="J842" s="196"/>
      <c r="K842" s="196"/>
      <c r="L842" s="202"/>
      <c r="M842" s="203"/>
      <c r="N842" s="204"/>
      <c r="O842" s="204"/>
      <c r="P842" s="204"/>
      <c r="Q842" s="204"/>
      <c r="R842" s="204"/>
      <c r="S842" s="204"/>
      <c r="T842" s="205"/>
      <c r="AT842" s="206" t="s">
        <v>163</v>
      </c>
      <c r="AU842" s="206" t="s">
        <v>81</v>
      </c>
      <c r="AV842" s="13" t="s">
        <v>81</v>
      </c>
      <c r="AW842" s="13" t="s">
        <v>33</v>
      </c>
      <c r="AX842" s="13" t="s">
        <v>71</v>
      </c>
      <c r="AY842" s="206" t="s">
        <v>153</v>
      </c>
    </row>
    <row r="843" spans="1:65" s="14" customFormat="1" ht="10.199999999999999">
      <c r="B843" s="207"/>
      <c r="C843" s="208"/>
      <c r="D843" s="197" t="s">
        <v>163</v>
      </c>
      <c r="E843" s="209" t="s">
        <v>19</v>
      </c>
      <c r="F843" s="210" t="s">
        <v>168</v>
      </c>
      <c r="G843" s="208"/>
      <c r="H843" s="211">
        <v>24.19</v>
      </c>
      <c r="I843" s="212"/>
      <c r="J843" s="208"/>
      <c r="K843" s="208"/>
      <c r="L843" s="213"/>
      <c r="M843" s="214"/>
      <c r="N843" s="215"/>
      <c r="O843" s="215"/>
      <c r="P843" s="215"/>
      <c r="Q843" s="215"/>
      <c r="R843" s="215"/>
      <c r="S843" s="215"/>
      <c r="T843" s="216"/>
      <c r="AT843" s="217" t="s">
        <v>163</v>
      </c>
      <c r="AU843" s="217" t="s">
        <v>81</v>
      </c>
      <c r="AV843" s="14" t="s">
        <v>159</v>
      </c>
      <c r="AW843" s="14" t="s">
        <v>33</v>
      </c>
      <c r="AX843" s="14" t="s">
        <v>71</v>
      </c>
      <c r="AY843" s="217" t="s">
        <v>153</v>
      </c>
    </row>
    <row r="844" spans="1:65" s="13" customFormat="1" ht="10.199999999999999">
      <c r="B844" s="195"/>
      <c r="C844" s="196"/>
      <c r="D844" s="197" t="s">
        <v>163</v>
      </c>
      <c r="E844" s="198" t="s">
        <v>19</v>
      </c>
      <c r="F844" s="199" t="s">
        <v>1435</v>
      </c>
      <c r="G844" s="196"/>
      <c r="H844" s="200">
        <v>25.4</v>
      </c>
      <c r="I844" s="201"/>
      <c r="J844" s="196"/>
      <c r="K844" s="196"/>
      <c r="L844" s="202"/>
      <c r="M844" s="203"/>
      <c r="N844" s="204"/>
      <c r="O844" s="204"/>
      <c r="P844" s="204"/>
      <c r="Q844" s="204"/>
      <c r="R844" s="204"/>
      <c r="S844" s="204"/>
      <c r="T844" s="205"/>
      <c r="AT844" s="206" t="s">
        <v>163</v>
      </c>
      <c r="AU844" s="206" t="s">
        <v>81</v>
      </c>
      <c r="AV844" s="13" t="s">
        <v>81</v>
      </c>
      <c r="AW844" s="13" t="s">
        <v>33</v>
      </c>
      <c r="AX844" s="13" t="s">
        <v>79</v>
      </c>
      <c r="AY844" s="206" t="s">
        <v>153</v>
      </c>
    </row>
    <row r="845" spans="1:65" s="2" customFormat="1" ht="24.15" customHeight="1">
      <c r="A845" s="36"/>
      <c r="B845" s="37"/>
      <c r="C845" s="176" t="s">
        <v>1436</v>
      </c>
      <c r="D845" s="176" t="s">
        <v>155</v>
      </c>
      <c r="E845" s="177" t="s">
        <v>1437</v>
      </c>
      <c r="F845" s="178" t="s">
        <v>1438</v>
      </c>
      <c r="G845" s="179" t="s">
        <v>196</v>
      </c>
      <c r="H845" s="180">
        <v>3.1160000000000001</v>
      </c>
      <c r="I845" s="181"/>
      <c r="J845" s="182">
        <f>ROUND(I845*H845,2)</f>
        <v>0</v>
      </c>
      <c r="K845" s="183"/>
      <c r="L845" s="41"/>
      <c r="M845" s="184" t="s">
        <v>19</v>
      </c>
      <c r="N845" s="185" t="s">
        <v>42</v>
      </c>
      <c r="O845" s="66"/>
      <c r="P845" s="186">
        <f>O845*H845</f>
        <v>0</v>
      </c>
      <c r="Q845" s="186">
        <v>0</v>
      </c>
      <c r="R845" s="186">
        <f>Q845*H845</f>
        <v>0</v>
      </c>
      <c r="S845" s="186">
        <v>0</v>
      </c>
      <c r="T845" s="187">
        <f>S845*H845</f>
        <v>0</v>
      </c>
      <c r="U845" s="36"/>
      <c r="V845" s="36"/>
      <c r="W845" s="36"/>
      <c r="X845" s="36"/>
      <c r="Y845" s="36"/>
      <c r="Z845" s="36"/>
      <c r="AA845" s="36"/>
      <c r="AB845" s="36"/>
      <c r="AC845" s="36"/>
      <c r="AD845" s="36"/>
      <c r="AE845" s="36"/>
      <c r="AR845" s="188" t="s">
        <v>255</v>
      </c>
      <c r="AT845" s="188" t="s">
        <v>155</v>
      </c>
      <c r="AU845" s="188" t="s">
        <v>81</v>
      </c>
      <c r="AY845" s="19" t="s">
        <v>153</v>
      </c>
      <c r="BE845" s="189">
        <f>IF(N845="základní",J845,0)</f>
        <v>0</v>
      </c>
      <c r="BF845" s="189">
        <f>IF(N845="snížená",J845,0)</f>
        <v>0</v>
      </c>
      <c r="BG845" s="189">
        <f>IF(N845="zákl. přenesená",J845,0)</f>
        <v>0</v>
      </c>
      <c r="BH845" s="189">
        <f>IF(N845="sníž. přenesená",J845,0)</f>
        <v>0</v>
      </c>
      <c r="BI845" s="189">
        <f>IF(N845="nulová",J845,0)</f>
        <v>0</v>
      </c>
      <c r="BJ845" s="19" t="s">
        <v>79</v>
      </c>
      <c r="BK845" s="189">
        <f>ROUND(I845*H845,2)</f>
        <v>0</v>
      </c>
      <c r="BL845" s="19" t="s">
        <v>255</v>
      </c>
      <c r="BM845" s="188" t="s">
        <v>1439</v>
      </c>
    </row>
    <row r="846" spans="1:65" s="12" customFormat="1" ht="22.8" customHeight="1">
      <c r="B846" s="160"/>
      <c r="C846" s="161"/>
      <c r="D846" s="162" t="s">
        <v>70</v>
      </c>
      <c r="E846" s="174" t="s">
        <v>1440</v>
      </c>
      <c r="F846" s="174" t="s">
        <v>1441</v>
      </c>
      <c r="G846" s="161"/>
      <c r="H846" s="161"/>
      <c r="I846" s="164"/>
      <c r="J846" s="175">
        <f>BK846</f>
        <v>0</v>
      </c>
      <c r="K846" s="161"/>
      <c r="L846" s="166"/>
      <c r="M846" s="167"/>
      <c r="N846" s="168"/>
      <c r="O846" s="168"/>
      <c r="P846" s="169">
        <f>SUM(P847:P871)</f>
        <v>0</v>
      </c>
      <c r="Q846" s="168"/>
      <c r="R846" s="169">
        <f>SUM(R847:R871)</f>
        <v>6.7750649999999996E-2</v>
      </c>
      <c r="S846" s="168"/>
      <c r="T846" s="170">
        <f>SUM(T847:T871)</f>
        <v>0</v>
      </c>
      <c r="AR846" s="171" t="s">
        <v>81</v>
      </c>
      <c r="AT846" s="172" t="s">
        <v>70</v>
      </c>
      <c r="AU846" s="172" t="s">
        <v>79</v>
      </c>
      <c r="AY846" s="171" t="s">
        <v>153</v>
      </c>
      <c r="BK846" s="173">
        <f>SUM(BK847:BK871)</f>
        <v>0</v>
      </c>
    </row>
    <row r="847" spans="1:65" s="2" customFormat="1" ht="24.15" customHeight="1">
      <c r="A847" s="36"/>
      <c r="B847" s="37"/>
      <c r="C847" s="176" t="s">
        <v>1442</v>
      </c>
      <c r="D847" s="176" t="s">
        <v>155</v>
      </c>
      <c r="E847" s="177" t="s">
        <v>1443</v>
      </c>
      <c r="F847" s="178" t="s">
        <v>1444</v>
      </c>
      <c r="G847" s="179" t="s">
        <v>204</v>
      </c>
      <c r="H847" s="180">
        <v>34.24</v>
      </c>
      <c r="I847" s="181"/>
      <c r="J847" s="182">
        <f>ROUND(I847*H847,2)</f>
        <v>0</v>
      </c>
      <c r="K847" s="183"/>
      <c r="L847" s="41"/>
      <c r="M847" s="184" t="s">
        <v>19</v>
      </c>
      <c r="N847" s="185" t="s">
        <v>42</v>
      </c>
      <c r="O847" s="66"/>
      <c r="P847" s="186">
        <f>O847*H847</f>
        <v>0</v>
      </c>
      <c r="Q847" s="186">
        <v>1.3999999999999999E-4</v>
      </c>
      <c r="R847" s="186">
        <f>Q847*H847</f>
        <v>4.7936000000000003E-3</v>
      </c>
      <c r="S847" s="186">
        <v>0</v>
      </c>
      <c r="T847" s="187">
        <f>S847*H847</f>
        <v>0</v>
      </c>
      <c r="U847" s="36"/>
      <c r="V847" s="36"/>
      <c r="W847" s="36"/>
      <c r="X847" s="36"/>
      <c r="Y847" s="36"/>
      <c r="Z847" s="36"/>
      <c r="AA847" s="36"/>
      <c r="AB847" s="36"/>
      <c r="AC847" s="36"/>
      <c r="AD847" s="36"/>
      <c r="AE847" s="36"/>
      <c r="AR847" s="188" t="s">
        <v>255</v>
      </c>
      <c r="AT847" s="188" t="s">
        <v>155</v>
      </c>
      <c r="AU847" s="188" t="s">
        <v>81</v>
      </c>
      <c r="AY847" s="19" t="s">
        <v>153</v>
      </c>
      <c r="BE847" s="189">
        <f>IF(N847="základní",J847,0)</f>
        <v>0</v>
      </c>
      <c r="BF847" s="189">
        <f>IF(N847="snížená",J847,0)</f>
        <v>0</v>
      </c>
      <c r="BG847" s="189">
        <f>IF(N847="zákl. přenesená",J847,0)</f>
        <v>0</v>
      </c>
      <c r="BH847" s="189">
        <f>IF(N847="sníž. přenesená",J847,0)</f>
        <v>0</v>
      </c>
      <c r="BI847" s="189">
        <f>IF(N847="nulová",J847,0)</f>
        <v>0</v>
      </c>
      <c r="BJ847" s="19" t="s">
        <v>79</v>
      </c>
      <c r="BK847" s="189">
        <f>ROUND(I847*H847,2)</f>
        <v>0</v>
      </c>
      <c r="BL847" s="19" t="s">
        <v>255</v>
      </c>
      <c r="BM847" s="188" t="s">
        <v>1445</v>
      </c>
    </row>
    <row r="848" spans="1:65" s="13" customFormat="1" ht="10.199999999999999">
      <c r="B848" s="195"/>
      <c r="C848" s="196"/>
      <c r="D848" s="197" t="s">
        <v>163</v>
      </c>
      <c r="E848" s="198" t="s">
        <v>19</v>
      </c>
      <c r="F848" s="199" t="s">
        <v>1446</v>
      </c>
      <c r="G848" s="196"/>
      <c r="H848" s="200">
        <v>12.528</v>
      </c>
      <c r="I848" s="201"/>
      <c r="J848" s="196"/>
      <c r="K848" s="196"/>
      <c r="L848" s="202"/>
      <c r="M848" s="203"/>
      <c r="N848" s="204"/>
      <c r="O848" s="204"/>
      <c r="P848" s="204"/>
      <c r="Q848" s="204"/>
      <c r="R848" s="204"/>
      <c r="S848" s="204"/>
      <c r="T848" s="205"/>
      <c r="AT848" s="206" t="s">
        <v>163</v>
      </c>
      <c r="AU848" s="206" t="s">
        <v>81</v>
      </c>
      <c r="AV848" s="13" t="s">
        <v>81</v>
      </c>
      <c r="AW848" s="13" t="s">
        <v>33</v>
      </c>
      <c r="AX848" s="13" t="s">
        <v>71</v>
      </c>
      <c r="AY848" s="206" t="s">
        <v>153</v>
      </c>
    </row>
    <row r="849" spans="1:65" s="13" customFormat="1" ht="10.199999999999999">
      <c r="B849" s="195"/>
      <c r="C849" s="196"/>
      <c r="D849" s="197" t="s">
        <v>163</v>
      </c>
      <c r="E849" s="198" t="s">
        <v>19</v>
      </c>
      <c r="F849" s="199" t="s">
        <v>1447</v>
      </c>
      <c r="G849" s="196"/>
      <c r="H849" s="200">
        <v>17.712</v>
      </c>
      <c r="I849" s="201"/>
      <c r="J849" s="196"/>
      <c r="K849" s="196"/>
      <c r="L849" s="202"/>
      <c r="M849" s="203"/>
      <c r="N849" s="204"/>
      <c r="O849" s="204"/>
      <c r="P849" s="204"/>
      <c r="Q849" s="204"/>
      <c r="R849" s="204"/>
      <c r="S849" s="204"/>
      <c r="T849" s="205"/>
      <c r="AT849" s="206" t="s">
        <v>163</v>
      </c>
      <c r="AU849" s="206" t="s">
        <v>81</v>
      </c>
      <c r="AV849" s="13" t="s">
        <v>81</v>
      </c>
      <c r="AW849" s="13" t="s">
        <v>33</v>
      </c>
      <c r="AX849" s="13" t="s">
        <v>71</v>
      </c>
      <c r="AY849" s="206" t="s">
        <v>153</v>
      </c>
    </row>
    <row r="850" spans="1:65" s="13" customFormat="1" ht="10.199999999999999">
      <c r="B850" s="195"/>
      <c r="C850" s="196"/>
      <c r="D850" s="197" t="s">
        <v>163</v>
      </c>
      <c r="E850" s="198" t="s">
        <v>19</v>
      </c>
      <c r="F850" s="199" t="s">
        <v>1448</v>
      </c>
      <c r="G850" s="196"/>
      <c r="H850" s="200">
        <v>4</v>
      </c>
      <c r="I850" s="201"/>
      <c r="J850" s="196"/>
      <c r="K850" s="196"/>
      <c r="L850" s="202"/>
      <c r="M850" s="203"/>
      <c r="N850" s="204"/>
      <c r="O850" s="204"/>
      <c r="P850" s="204"/>
      <c r="Q850" s="204"/>
      <c r="R850" s="204"/>
      <c r="S850" s="204"/>
      <c r="T850" s="205"/>
      <c r="AT850" s="206" t="s">
        <v>163</v>
      </c>
      <c r="AU850" s="206" t="s">
        <v>81</v>
      </c>
      <c r="AV850" s="13" t="s">
        <v>81</v>
      </c>
      <c r="AW850" s="13" t="s">
        <v>33</v>
      </c>
      <c r="AX850" s="13" t="s">
        <v>71</v>
      </c>
      <c r="AY850" s="206" t="s">
        <v>153</v>
      </c>
    </row>
    <row r="851" spans="1:65" s="14" customFormat="1" ht="10.199999999999999">
      <c r="B851" s="207"/>
      <c r="C851" s="208"/>
      <c r="D851" s="197" t="s">
        <v>163</v>
      </c>
      <c r="E851" s="209" t="s">
        <v>19</v>
      </c>
      <c r="F851" s="210" t="s">
        <v>168</v>
      </c>
      <c r="G851" s="208"/>
      <c r="H851" s="211">
        <v>34.24</v>
      </c>
      <c r="I851" s="212"/>
      <c r="J851" s="208"/>
      <c r="K851" s="208"/>
      <c r="L851" s="213"/>
      <c r="M851" s="214"/>
      <c r="N851" s="215"/>
      <c r="O851" s="215"/>
      <c r="P851" s="215"/>
      <c r="Q851" s="215"/>
      <c r="R851" s="215"/>
      <c r="S851" s="215"/>
      <c r="T851" s="216"/>
      <c r="AT851" s="217" t="s">
        <v>163</v>
      </c>
      <c r="AU851" s="217" t="s">
        <v>81</v>
      </c>
      <c r="AV851" s="14" t="s">
        <v>159</v>
      </c>
      <c r="AW851" s="14" t="s">
        <v>33</v>
      </c>
      <c r="AX851" s="14" t="s">
        <v>79</v>
      </c>
      <c r="AY851" s="217" t="s">
        <v>153</v>
      </c>
    </row>
    <row r="852" spans="1:65" s="2" customFormat="1" ht="21.75" customHeight="1">
      <c r="A852" s="36"/>
      <c r="B852" s="37"/>
      <c r="C852" s="176" t="s">
        <v>1449</v>
      </c>
      <c r="D852" s="176" t="s">
        <v>155</v>
      </c>
      <c r="E852" s="177" t="s">
        <v>1450</v>
      </c>
      <c r="F852" s="178" t="s">
        <v>1451</v>
      </c>
      <c r="G852" s="179" t="s">
        <v>204</v>
      </c>
      <c r="H852" s="180">
        <v>66.944999999999993</v>
      </c>
      <c r="I852" s="181"/>
      <c r="J852" s="182">
        <f>ROUND(I852*H852,2)</f>
        <v>0</v>
      </c>
      <c r="K852" s="183"/>
      <c r="L852" s="41"/>
      <c r="M852" s="184" t="s">
        <v>19</v>
      </c>
      <c r="N852" s="185" t="s">
        <v>42</v>
      </c>
      <c r="O852" s="66"/>
      <c r="P852" s="186">
        <f>O852*H852</f>
        <v>0</v>
      </c>
      <c r="Q852" s="186">
        <v>6.9999999999999994E-5</v>
      </c>
      <c r="R852" s="186">
        <f>Q852*H852</f>
        <v>4.6861499999999992E-3</v>
      </c>
      <c r="S852" s="186">
        <v>0</v>
      </c>
      <c r="T852" s="187">
        <f>S852*H852</f>
        <v>0</v>
      </c>
      <c r="U852" s="36"/>
      <c r="V852" s="36"/>
      <c r="W852" s="36"/>
      <c r="X852" s="36"/>
      <c r="Y852" s="36"/>
      <c r="Z852" s="36"/>
      <c r="AA852" s="36"/>
      <c r="AB852" s="36"/>
      <c r="AC852" s="36"/>
      <c r="AD852" s="36"/>
      <c r="AE852" s="36"/>
      <c r="AR852" s="188" t="s">
        <v>255</v>
      </c>
      <c r="AT852" s="188" t="s">
        <v>155</v>
      </c>
      <c r="AU852" s="188" t="s">
        <v>81</v>
      </c>
      <c r="AY852" s="19" t="s">
        <v>153</v>
      </c>
      <c r="BE852" s="189">
        <f>IF(N852="základní",J852,0)</f>
        <v>0</v>
      </c>
      <c r="BF852" s="189">
        <f>IF(N852="snížená",J852,0)</f>
        <v>0</v>
      </c>
      <c r="BG852" s="189">
        <f>IF(N852="zákl. přenesená",J852,0)</f>
        <v>0</v>
      </c>
      <c r="BH852" s="189">
        <f>IF(N852="sníž. přenesená",J852,0)</f>
        <v>0</v>
      </c>
      <c r="BI852" s="189">
        <f>IF(N852="nulová",J852,0)</f>
        <v>0</v>
      </c>
      <c r="BJ852" s="19" t="s">
        <v>79</v>
      </c>
      <c r="BK852" s="189">
        <f>ROUND(I852*H852,2)</f>
        <v>0</v>
      </c>
      <c r="BL852" s="19" t="s">
        <v>255</v>
      </c>
      <c r="BM852" s="188" t="s">
        <v>1452</v>
      </c>
    </row>
    <row r="853" spans="1:65" s="13" customFormat="1" ht="10.199999999999999">
      <c r="B853" s="195"/>
      <c r="C853" s="196"/>
      <c r="D853" s="197" t="s">
        <v>163</v>
      </c>
      <c r="E853" s="198" t="s">
        <v>19</v>
      </c>
      <c r="F853" s="199" t="s">
        <v>1453</v>
      </c>
      <c r="G853" s="196"/>
      <c r="H853" s="200">
        <v>0.58499999999999996</v>
      </c>
      <c r="I853" s="201"/>
      <c r="J853" s="196"/>
      <c r="K853" s="196"/>
      <c r="L853" s="202"/>
      <c r="M853" s="203"/>
      <c r="N853" s="204"/>
      <c r="O853" s="204"/>
      <c r="P853" s="204"/>
      <c r="Q853" s="204"/>
      <c r="R853" s="204"/>
      <c r="S853" s="204"/>
      <c r="T853" s="205"/>
      <c r="AT853" s="206" t="s">
        <v>163</v>
      </c>
      <c r="AU853" s="206" t="s">
        <v>81</v>
      </c>
      <c r="AV853" s="13" t="s">
        <v>81</v>
      </c>
      <c r="AW853" s="13" t="s">
        <v>33</v>
      </c>
      <c r="AX853" s="13" t="s">
        <v>71</v>
      </c>
      <c r="AY853" s="206" t="s">
        <v>153</v>
      </c>
    </row>
    <row r="854" spans="1:65" s="13" customFormat="1" ht="10.199999999999999">
      <c r="B854" s="195"/>
      <c r="C854" s="196"/>
      <c r="D854" s="197" t="s">
        <v>163</v>
      </c>
      <c r="E854" s="198" t="s">
        <v>19</v>
      </c>
      <c r="F854" s="199" t="s">
        <v>1454</v>
      </c>
      <c r="G854" s="196"/>
      <c r="H854" s="200">
        <v>8.25</v>
      </c>
      <c r="I854" s="201"/>
      <c r="J854" s="196"/>
      <c r="K854" s="196"/>
      <c r="L854" s="202"/>
      <c r="M854" s="203"/>
      <c r="N854" s="204"/>
      <c r="O854" s="204"/>
      <c r="P854" s="204"/>
      <c r="Q854" s="204"/>
      <c r="R854" s="204"/>
      <c r="S854" s="204"/>
      <c r="T854" s="205"/>
      <c r="AT854" s="206" t="s">
        <v>163</v>
      </c>
      <c r="AU854" s="206" t="s">
        <v>81</v>
      </c>
      <c r="AV854" s="13" t="s">
        <v>81</v>
      </c>
      <c r="AW854" s="13" t="s">
        <v>33</v>
      </c>
      <c r="AX854" s="13" t="s">
        <v>71</v>
      </c>
      <c r="AY854" s="206" t="s">
        <v>153</v>
      </c>
    </row>
    <row r="855" spans="1:65" s="13" customFormat="1" ht="10.199999999999999">
      <c r="B855" s="195"/>
      <c r="C855" s="196"/>
      <c r="D855" s="197" t="s">
        <v>163</v>
      </c>
      <c r="E855" s="198" t="s">
        <v>19</v>
      </c>
      <c r="F855" s="199" t="s">
        <v>1455</v>
      </c>
      <c r="G855" s="196"/>
      <c r="H855" s="200">
        <v>28</v>
      </c>
      <c r="I855" s="201"/>
      <c r="J855" s="196"/>
      <c r="K855" s="196"/>
      <c r="L855" s="202"/>
      <c r="M855" s="203"/>
      <c r="N855" s="204"/>
      <c r="O855" s="204"/>
      <c r="P855" s="204"/>
      <c r="Q855" s="204"/>
      <c r="R855" s="204"/>
      <c r="S855" s="204"/>
      <c r="T855" s="205"/>
      <c r="AT855" s="206" t="s">
        <v>163</v>
      </c>
      <c r="AU855" s="206" t="s">
        <v>81</v>
      </c>
      <c r="AV855" s="13" t="s">
        <v>81</v>
      </c>
      <c r="AW855" s="13" t="s">
        <v>33</v>
      </c>
      <c r="AX855" s="13" t="s">
        <v>71</v>
      </c>
      <c r="AY855" s="206" t="s">
        <v>153</v>
      </c>
    </row>
    <row r="856" spans="1:65" s="13" customFormat="1" ht="10.199999999999999">
      <c r="B856" s="195"/>
      <c r="C856" s="196"/>
      <c r="D856" s="197" t="s">
        <v>163</v>
      </c>
      <c r="E856" s="198" t="s">
        <v>19</v>
      </c>
      <c r="F856" s="199" t="s">
        <v>1456</v>
      </c>
      <c r="G856" s="196"/>
      <c r="H856" s="200">
        <v>1.85</v>
      </c>
      <c r="I856" s="201"/>
      <c r="J856" s="196"/>
      <c r="K856" s="196"/>
      <c r="L856" s="202"/>
      <c r="M856" s="203"/>
      <c r="N856" s="204"/>
      <c r="O856" s="204"/>
      <c r="P856" s="204"/>
      <c r="Q856" s="204"/>
      <c r="R856" s="204"/>
      <c r="S856" s="204"/>
      <c r="T856" s="205"/>
      <c r="AT856" s="206" t="s">
        <v>163</v>
      </c>
      <c r="AU856" s="206" t="s">
        <v>81</v>
      </c>
      <c r="AV856" s="13" t="s">
        <v>81</v>
      </c>
      <c r="AW856" s="13" t="s">
        <v>33</v>
      </c>
      <c r="AX856" s="13" t="s">
        <v>71</v>
      </c>
      <c r="AY856" s="206" t="s">
        <v>153</v>
      </c>
    </row>
    <row r="857" spans="1:65" s="15" customFormat="1" ht="10.199999999999999">
      <c r="B857" s="218"/>
      <c r="C857" s="219"/>
      <c r="D857" s="197" t="s">
        <v>163</v>
      </c>
      <c r="E857" s="220" t="s">
        <v>19</v>
      </c>
      <c r="F857" s="221" t="s">
        <v>221</v>
      </c>
      <c r="G857" s="219"/>
      <c r="H857" s="222">
        <v>38.685000000000002</v>
      </c>
      <c r="I857" s="223"/>
      <c r="J857" s="219"/>
      <c r="K857" s="219"/>
      <c r="L857" s="224"/>
      <c r="M857" s="225"/>
      <c r="N857" s="226"/>
      <c r="O857" s="226"/>
      <c r="P857" s="226"/>
      <c r="Q857" s="226"/>
      <c r="R857" s="226"/>
      <c r="S857" s="226"/>
      <c r="T857" s="227"/>
      <c r="AT857" s="228" t="s">
        <v>163</v>
      </c>
      <c r="AU857" s="228" t="s">
        <v>81</v>
      </c>
      <c r="AV857" s="15" t="s">
        <v>173</v>
      </c>
      <c r="AW857" s="15" t="s">
        <v>33</v>
      </c>
      <c r="AX857" s="15" t="s">
        <v>71</v>
      </c>
      <c r="AY857" s="228" t="s">
        <v>153</v>
      </c>
    </row>
    <row r="858" spans="1:65" s="13" customFormat="1" ht="10.199999999999999">
      <c r="B858" s="195"/>
      <c r="C858" s="196"/>
      <c r="D858" s="197" t="s">
        <v>163</v>
      </c>
      <c r="E858" s="198" t="s">
        <v>19</v>
      </c>
      <c r="F858" s="199" t="s">
        <v>1457</v>
      </c>
      <c r="G858" s="196"/>
      <c r="H858" s="200">
        <v>3.5910000000000002</v>
      </c>
      <c r="I858" s="201"/>
      <c r="J858" s="196"/>
      <c r="K858" s="196"/>
      <c r="L858" s="202"/>
      <c r="M858" s="203"/>
      <c r="N858" s="204"/>
      <c r="O858" s="204"/>
      <c r="P858" s="204"/>
      <c r="Q858" s="204"/>
      <c r="R858" s="204"/>
      <c r="S858" s="204"/>
      <c r="T858" s="205"/>
      <c r="AT858" s="206" t="s">
        <v>163</v>
      </c>
      <c r="AU858" s="206" t="s">
        <v>81</v>
      </c>
      <c r="AV858" s="13" t="s">
        <v>81</v>
      </c>
      <c r="AW858" s="13" t="s">
        <v>33</v>
      </c>
      <c r="AX858" s="13" t="s">
        <v>71</v>
      </c>
      <c r="AY858" s="206" t="s">
        <v>153</v>
      </c>
    </row>
    <row r="859" spans="1:65" s="13" customFormat="1" ht="10.199999999999999">
      <c r="B859" s="195"/>
      <c r="C859" s="196"/>
      <c r="D859" s="197" t="s">
        <v>163</v>
      </c>
      <c r="E859" s="198" t="s">
        <v>19</v>
      </c>
      <c r="F859" s="199" t="s">
        <v>1458</v>
      </c>
      <c r="G859" s="196"/>
      <c r="H859" s="200">
        <v>3.9689999999999999</v>
      </c>
      <c r="I859" s="201"/>
      <c r="J859" s="196"/>
      <c r="K859" s="196"/>
      <c r="L859" s="202"/>
      <c r="M859" s="203"/>
      <c r="N859" s="204"/>
      <c r="O859" s="204"/>
      <c r="P859" s="204"/>
      <c r="Q859" s="204"/>
      <c r="R859" s="204"/>
      <c r="S859" s="204"/>
      <c r="T859" s="205"/>
      <c r="AT859" s="206" t="s">
        <v>163</v>
      </c>
      <c r="AU859" s="206" t="s">
        <v>81</v>
      </c>
      <c r="AV859" s="13" t="s">
        <v>81</v>
      </c>
      <c r="AW859" s="13" t="s">
        <v>33</v>
      </c>
      <c r="AX859" s="13" t="s">
        <v>71</v>
      </c>
      <c r="AY859" s="206" t="s">
        <v>153</v>
      </c>
    </row>
    <row r="860" spans="1:65" s="13" customFormat="1" ht="10.199999999999999">
      <c r="B860" s="195"/>
      <c r="C860" s="196"/>
      <c r="D860" s="197" t="s">
        <v>163</v>
      </c>
      <c r="E860" s="198" t="s">
        <v>19</v>
      </c>
      <c r="F860" s="199" t="s">
        <v>1459</v>
      </c>
      <c r="G860" s="196"/>
      <c r="H860" s="200">
        <v>17.28</v>
      </c>
      <c r="I860" s="201"/>
      <c r="J860" s="196"/>
      <c r="K860" s="196"/>
      <c r="L860" s="202"/>
      <c r="M860" s="203"/>
      <c r="N860" s="204"/>
      <c r="O860" s="204"/>
      <c r="P860" s="204"/>
      <c r="Q860" s="204"/>
      <c r="R860" s="204"/>
      <c r="S860" s="204"/>
      <c r="T860" s="205"/>
      <c r="AT860" s="206" t="s">
        <v>163</v>
      </c>
      <c r="AU860" s="206" t="s">
        <v>81</v>
      </c>
      <c r="AV860" s="13" t="s">
        <v>81</v>
      </c>
      <c r="AW860" s="13" t="s">
        <v>33</v>
      </c>
      <c r="AX860" s="13" t="s">
        <v>71</v>
      </c>
      <c r="AY860" s="206" t="s">
        <v>153</v>
      </c>
    </row>
    <row r="861" spans="1:65" s="13" customFormat="1" ht="10.199999999999999">
      <c r="B861" s="195"/>
      <c r="C861" s="196"/>
      <c r="D861" s="197" t="s">
        <v>163</v>
      </c>
      <c r="E861" s="198" t="s">
        <v>19</v>
      </c>
      <c r="F861" s="199" t="s">
        <v>1460</v>
      </c>
      <c r="G861" s="196"/>
      <c r="H861" s="200">
        <v>3.42</v>
      </c>
      <c r="I861" s="201"/>
      <c r="J861" s="196"/>
      <c r="K861" s="196"/>
      <c r="L861" s="202"/>
      <c r="M861" s="203"/>
      <c r="N861" s="204"/>
      <c r="O861" s="204"/>
      <c r="P861" s="204"/>
      <c r="Q861" s="204"/>
      <c r="R861" s="204"/>
      <c r="S861" s="204"/>
      <c r="T861" s="205"/>
      <c r="AT861" s="206" t="s">
        <v>163</v>
      </c>
      <c r="AU861" s="206" t="s">
        <v>81</v>
      </c>
      <c r="AV861" s="13" t="s">
        <v>81</v>
      </c>
      <c r="AW861" s="13" t="s">
        <v>33</v>
      </c>
      <c r="AX861" s="13" t="s">
        <v>71</v>
      </c>
      <c r="AY861" s="206" t="s">
        <v>153</v>
      </c>
    </row>
    <row r="862" spans="1:65" s="15" customFormat="1" ht="10.199999999999999">
      <c r="B862" s="218"/>
      <c r="C862" s="219"/>
      <c r="D862" s="197" t="s">
        <v>163</v>
      </c>
      <c r="E862" s="220" t="s">
        <v>19</v>
      </c>
      <c r="F862" s="221" t="s">
        <v>221</v>
      </c>
      <c r="G862" s="219"/>
      <c r="H862" s="222">
        <v>28.260000000000005</v>
      </c>
      <c r="I862" s="223"/>
      <c r="J862" s="219"/>
      <c r="K862" s="219"/>
      <c r="L862" s="224"/>
      <c r="M862" s="225"/>
      <c r="N862" s="226"/>
      <c r="O862" s="226"/>
      <c r="P862" s="226"/>
      <c r="Q862" s="226"/>
      <c r="R862" s="226"/>
      <c r="S862" s="226"/>
      <c r="T862" s="227"/>
      <c r="AT862" s="228" t="s">
        <v>163</v>
      </c>
      <c r="AU862" s="228" t="s">
        <v>81</v>
      </c>
      <c r="AV862" s="15" t="s">
        <v>173</v>
      </c>
      <c r="AW862" s="15" t="s">
        <v>33</v>
      </c>
      <c r="AX862" s="15" t="s">
        <v>71</v>
      </c>
      <c r="AY862" s="228" t="s">
        <v>153</v>
      </c>
    </row>
    <row r="863" spans="1:65" s="14" customFormat="1" ht="10.199999999999999">
      <c r="B863" s="207"/>
      <c r="C863" s="208"/>
      <c r="D863" s="197" t="s">
        <v>163</v>
      </c>
      <c r="E863" s="209" t="s">
        <v>19</v>
      </c>
      <c r="F863" s="210" t="s">
        <v>168</v>
      </c>
      <c r="G863" s="208"/>
      <c r="H863" s="211">
        <v>66.945000000000007</v>
      </c>
      <c r="I863" s="212"/>
      <c r="J863" s="208"/>
      <c r="K863" s="208"/>
      <c r="L863" s="213"/>
      <c r="M863" s="214"/>
      <c r="N863" s="215"/>
      <c r="O863" s="215"/>
      <c r="P863" s="215"/>
      <c r="Q863" s="215"/>
      <c r="R863" s="215"/>
      <c r="S863" s="215"/>
      <c r="T863" s="216"/>
      <c r="AT863" s="217" t="s">
        <v>163</v>
      </c>
      <c r="AU863" s="217" t="s">
        <v>81</v>
      </c>
      <c r="AV863" s="14" t="s">
        <v>159</v>
      </c>
      <c r="AW863" s="14" t="s">
        <v>33</v>
      </c>
      <c r="AX863" s="14" t="s">
        <v>79</v>
      </c>
      <c r="AY863" s="217" t="s">
        <v>153</v>
      </c>
    </row>
    <row r="864" spans="1:65" s="2" customFormat="1" ht="16.5" customHeight="1">
      <c r="A864" s="36"/>
      <c r="B864" s="37"/>
      <c r="C864" s="176" t="s">
        <v>1461</v>
      </c>
      <c r="D864" s="176" t="s">
        <v>155</v>
      </c>
      <c r="E864" s="177" t="s">
        <v>1462</v>
      </c>
      <c r="F864" s="178" t="s">
        <v>1463</v>
      </c>
      <c r="G864" s="179" t="s">
        <v>204</v>
      </c>
      <c r="H864" s="180">
        <v>66.944999999999993</v>
      </c>
      <c r="I864" s="181"/>
      <c r="J864" s="182">
        <f>ROUND(I864*H864,2)</f>
        <v>0</v>
      </c>
      <c r="K864" s="183"/>
      <c r="L864" s="41"/>
      <c r="M864" s="184" t="s">
        <v>19</v>
      </c>
      <c r="N864" s="185" t="s">
        <v>42</v>
      </c>
      <c r="O864" s="66"/>
      <c r="P864" s="186">
        <f>O864*H864</f>
        <v>0</v>
      </c>
      <c r="Q864" s="186">
        <v>1.7000000000000001E-4</v>
      </c>
      <c r="R864" s="186">
        <f>Q864*H864</f>
        <v>1.1380649999999999E-2</v>
      </c>
      <c r="S864" s="186">
        <v>0</v>
      </c>
      <c r="T864" s="187">
        <f>S864*H864</f>
        <v>0</v>
      </c>
      <c r="U864" s="36"/>
      <c r="V864" s="36"/>
      <c r="W864" s="36"/>
      <c r="X864" s="36"/>
      <c r="Y864" s="36"/>
      <c r="Z864" s="36"/>
      <c r="AA864" s="36"/>
      <c r="AB864" s="36"/>
      <c r="AC864" s="36"/>
      <c r="AD864" s="36"/>
      <c r="AE864" s="36"/>
      <c r="AR864" s="188" t="s">
        <v>255</v>
      </c>
      <c r="AT864" s="188" t="s">
        <v>155</v>
      </c>
      <c r="AU864" s="188" t="s">
        <v>81</v>
      </c>
      <c r="AY864" s="19" t="s">
        <v>153</v>
      </c>
      <c r="BE864" s="189">
        <f>IF(N864="základní",J864,0)</f>
        <v>0</v>
      </c>
      <c r="BF864" s="189">
        <f>IF(N864="snížená",J864,0)</f>
        <v>0</v>
      </c>
      <c r="BG864" s="189">
        <f>IF(N864="zákl. přenesená",J864,0)</f>
        <v>0</v>
      </c>
      <c r="BH864" s="189">
        <f>IF(N864="sníž. přenesená",J864,0)</f>
        <v>0</v>
      </c>
      <c r="BI864" s="189">
        <f>IF(N864="nulová",J864,0)</f>
        <v>0</v>
      </c>
      <c r="BJ864" s="19" t="s">
        <v>79</v>
      </c>
      <c r="BK864" s="189">
        <f>ROUND(I864*H864,2)</f>
        <v>0</v>
      </c>
      <c r="BL864" s="19" t="s">
        <v>255</v>
      </c>
      <c r="BM864" s="188" t="s">
        <v>1464</v>
      </c>
    </row>
    <row r="865" spans="1:65" s="2" customFormat="1" ht="16.5" customHeight="1">
      <c r="A865" s="36"/>
      <c r="B865" s="37"/>
      <c r="C865" s="176" t="s">
        <v>1465</v>
      </c>
      <c r="D865" s="176" t="s">
        <v>155</v>
      </c>
      <c r="E865" s="177" t="s">
        <v>1466</v>
      </c>
      <c r="F865" s="178" t="s">
        <v>1467</v>
      </c>
      <c r="G865" s="179" t="s">
        <v>204</v>
      </c>
      <c r="H865" s="180">
        <v>66.944999999999993</v>
      </c>
      <c r="I865" s="181"/>
      <c r="J865" s="182">
        <f>ROUND(I865*H865,2)</f>
        <v>0</v>
      </c>
      <c r="K865" s="183"/>
      <c r="L865" s="41"/>
      <c r="M865" s="184" t="s">
        <v>19</v>
      </c>
      <c r="N865" s="185" t="s">
        <v>42</v>
      </c>
      <c r="O865" s="66"/>
      <c r="P865" s="186">
        <f>O865*H865</f>
        <v>0</v>
      </c>
      <c r="Q865" s="186">
        <v>1.7000000000000001E-4</v>
      </c>
      <c r="R865" s="186">
        <f>Q865*H865</f>
        <v>1.1380649999999999E-2</v>
      </c>
      <c r="S865" s="186">
        <v>0</v>
      </c>
      <c r="T865" s="187">
        <f>S865*H865</f>
        <v>0</v>
      </c>
      <c r="U865" s="36"/>
      <c r="V865" s="36"/>
      <c r="W865" s="36"/>
      <c r="X865" s="36"/>
      <c r="Y865" s="36"/>
      <c r="Z865" s="36"/>
      <c r="AA865" s="36"/>
      <c r="AB865" s="36"/>
      <c r="AC865" s="36"/>
      <c r="AD865" s="36"/>
      <c r="AE865" s="36"/>
      <c r="AR865" s="188" t="s">
        <v>255</v>
      </c>
      <c r="AT865" s="188" t="s">
        <v>155</v>
      </c>
      <c r="AU865" s="188" t="s">
        <v>81</v>
      </c>
      <c r="AY865" s="19" t="s">
        <v>153</v>
      </c>
      <c r="BE865" s="189">
        <f>IF(N865="základní",J865,0)</f>
        <v>0</v>
      </c>
      <c r="BF865" s="189">
        <f>IF(N865="snížená",J865,0)</f>
        <v>0</v>
      </c>
      <c r="BG865" s="189">
        <f>IF(N865="zákl. přenesená",J865,0)</f>
        <v>0</v>
      </c>
      <c r="BH865" s="189">
        <f>IF(N865="sníž. přenesená",J865,0)</f>
        <v>0</v>
      </c>
      <c r="BI865" s="189">
        <f>IF(N865="nulová",J865,0)</f>
        <v>0</v>
      </c>
      <c r="BJ865" s="19" t="s">
        <v>79</v>
      </c>
      <c r="BK865" s="189">
        <f>ROUND(I865*H865,2)</f>
        <v>0</v>
      </c>
      <c r="BL865" s="19" t="s">
        <v>255</v>
      </c>
      <c r="BM865" s="188" t="s">
        <v>1468</v>
      </c>
    </row>
    <row r="866" spans="1:65" s="2" customFormat="1" ht="16.5" customHeight="1">
      <c r="A866" s="36"/>
      <c r="B866" s="37"/>
      <c r="C866" s="176" t="s">
        <v>1469</v>
      </c>
      <c r="D866" s="176" t="s">
        <v>155</v>
      </c>
      <c r="E866" s="177" t="s">
        <v>1470</v>
      </c>
      <c r="F866" s="178" t="s">
        <v>1471</v>
      </c>
      <c r="G866" s="179" t="s">
        <v>204</v>
      </c>
      <c r="H866" s="180">
        <v>66.944999999999993</v>
      </c>
      <c r="I866" s="181"/>
      <c r="J866" s="182">
        <f>ROUND(I866*H866,2)</f>
        <v>0</v>
      </c>
      <c r="K866" s="183"/>
      <c r="L866" s="41"/>
      <c r="M866" s="184" t="s">
        <v>19</v>
      </c>
      <c r="N866" s="185" t="s">
        <v>42</v>
      </c>
      <c r="O866" s="66"/>
      <c r="P866" s="186">
        <f>O866*H866</f>
        <v>0</v>
      </c>
      <c r="Q866" s="186">
        <v>1.2E-4</v>
      </c>
      <c r="R866" s="186">
        <f>Q866*H866</f>
        <v>8.0333999999999996E-3</v>
      </c>
      <c r="S866" s="186">
        <v>0</v>
      </c>
      <c r="T866" s="187">
        <f>S866*H866</f>
        <v>0</v>
      </c>
      <c r="U866" s="36"/>
      <c r="V866" s="36"/>
      <c r="W866" s="36"/>
      <c r="X866" s="36"/>
      <c r="Y866" s="36"/>
      <c r="Z866" s="36"/>
      <c r="AA866" s="36"/>
      <c r="AB866" s="36"/>
      <c r="AC866" s="36"/>
      <c r="AD866" s="36"/>
      <c r="AE866" s="36"/>
      <c r="AR866" s="188" t="s">
        <v>255</v>
      </c>
      <c r="AT866" s="188" t="s">
        <v>155</v>
      </c>
      <c r="AU866" s="188" t="s">
        <v>81</v>
      </c>
      <c r="AY866" s="19" t="s">
        <v>153</v>
      </c>
      <c r="BE866" s="189">
        <f>IF(N866="základní",J866,0)</f>
        <v>0</v>
      </c>
      <c r="BF866" s="189">
        <f>IF(N866="snížená",J866,0)</f>
        <v>0</v>
      </c>
      <c r="BG866" s="189">
        <f>IF(N866="zákl. přenesená",J866,0)</f>
        <v>0</v>
      </c>
      <c r="BH866" s="189">
        <f>IF(N866="sníž. přenesená",J866,0)</f>
        <v>0</v>
      </c>
      <c r="BI866" s="189">
        <f>IF(N866="nulová",J866,0)</f>
        <v>0</v>
      </c>
      <c r="BJ866" s="19" t="s">
        <v>79</v>
      </c>
      <c r="BK866" s="189">
        <f>ROUND(I866*H866,2)</f>
        <v>0</v>
      </c>
      <c r="BL866" s="19" t="s">
        <v>255</v>
      </c>
      <c r="BM866" s="188" t="s">
        <v>1472</v>
      </c>
    </row>
    <row r="867" spans="1:65" s="2" customFormat="1" ht="24.15" customHeight="1">
      <c r="A867" s="36"/>
      <c r="B867" s="37"/>
      <c r="C867" s="176" t="s">
        <v>1473</v>
      </c>
      <c r="D867" s="176" t="s">
        <v>155</v>
      </c>
      <c r="E867" s="177" t="s">
        <v>1474</v>
      </c>
      <c r="F867" s="178" t="s">
        <v>1475</v>
      </c>
      <c r="G867" s="179" t="s">
        <v>204</v>
      </c>
      <c r="H867" s="180">
        <v>34.78</v>
      </c>
      <c r="I867" s="181"/>
      <c r="J867" s="182">
        <f>ROUND(I867*H867,2)</f>
        <v>0</v>
      </c>
      <c r="K867" s="183"/>
      <c r="L867" s="41"/>
      <c r="M867" s="184" t="s">
        <v>19</v>
      </c>
      <c r="N867" s="185" t="s">
        <v>42</v>
      </c>
      <c r="O867" s="66"/>
      <c r="P867" s="186">
        <f>O867*H867</f>
        <v>0</v>
      </c>
      <c r="Q867" s="186">
        <v>2.9E-4</v>
      </c>
      <c r="R867" s="186">
        <f>Q867*H867</f>
        <v>1.00862E-2</v>
      </c>
      <c r="S867" s="186">
        <v>0</v>
      </c>
      <c r="T867" s="187">
        <f>S867*H867</f>
        <v>0</v>
      </c>
      <c r="U867" s="36"/>
      <c r="V867" s="36"/>
      <c r="W867" s="36"/>
      <c r="X867" s="36"/>
      <c r="Y867" s="36"/>
      <c r="Z867" s="36"/>
      <c r="AA867" s="36"/>
      <c r="AB867" s="36"/>
      <c r="AC867" s="36"/>
      <c r="AD867" s="36"/>
      <c r="AE867" s="36"/>
      <c r="AR867" s="188" t="s">
        <v>255</v>
      </c>
      <c r="AT867" s="188" t="s">
        <v>155</v>
      </c>
      <c r="AU867" s="188" t="s">
        <v>81</v>
      </c>
      <c r="AY867" s="19" t="s">
        <v>153</v>
      </c>
      <c r="BE867" s="189">
        <f>IF(N867="základní",J867,0)</f>
        <v>0</v>
      </c>
      <c r="BF867" s="189">
        <f>IF(N867="snížená",J867,0)</f>
        <v>0</v>
      </c>
      <c r="BG867" s="189">
        <f>IF(N867="zákl. přenesená",J867,0)</f>
        <v>0</v>
      </c>
      <c r="BH867" s="189">
        <f>IF(N867="sníž. přenesená",J867,0)</f>
        <v>0</v>
      </c>
      <c r="BI867" s="189">
        <f>IF(N867="nulová",J867,0)</f>
        <v>0</v>
      </c>
      <c r="BJ867" s="19" t="s">
        <v>79</v>
      </c>
      <c r="BK867" s="189">
        <f>ROUND(I867*H867,2)</f>
        <v>0</v>
      </c>
      <c r="BL867" s="19" t="s">
        <v>255</v>
      </c>
      <c r="BM867" s="188" t="s">
        <v>1476</v>
      </c>
    </row>
    <row r="868" spans="1:65" s="13" customFormat="1" ht="10.199999999999999">
      <c r="B868" s="195"/>
      <c r="C868" s="196"/>
      <c r="D868" s="197" t="s">
        <v>163</v>
      </c>
      <c r="E868" s="198" t="s">
        <v>19</v>
      </c>
      <c r="F868" s="199" t="s">
        <v>1477</v>
      </c>
      <c r="G868" s="196"/>
      <c r="H868" s="200">
        <v>34.44</v>
      </c>
      <c r="I868" s="201"/>
      <c r="J868" s="196"/>
      <c r="K868" s="196"/>
      <c r="L868" s="202"/>
      <c r="M868" s="203"/>
      <c r="N868" s="204"/>
      <c r="O868" s="204"/>
      <c r="P868" s="204"/>
      <c r="Q868" s="204"/>
      <c r="R868" s="204"/>
      <c r="S868" s="204"/>
      <c r="T868" s="205"/>
      <c r="AT868" s="206" t="s">
        <v>163</v>
      </c>
      <c r="AU868" s="206" t="s">
        <v>81</v>
      </c>
      <c r="AV868" s="13" t="s">
        <v>81</v>
      </c>
      <c r="AW868" s="13" t="s">
        <v>33</v>
      </c>
      <c r="AX868" s="13" t="s">
        <v>71</v>
      </c>
      <c r="AY868" s="206" t="s">
        <v>153</v>
      </c>
    </row>
    <row r="869" spans="1:65" s="13" customFormat="1" ht="10.199999999999999">
      <c r="B869" s="195"/>
      <c r="C869" s="196"/>
      <c r="D869" s="197" t="s">
        <v>163</v>
      </c>
      <c r="E869" s="198" t="s">
        <v>19</v>
      </c>
      <c r="F869" s="199" t="s">
        <v>1478</v>
      </c>
      <c r="G869" s="196"/>
      <c r="H869" s="200">
        <v>0.34</v>
      </c>
      <c r="I869" s="201"/>
      <c r="J869" s="196"/>
      <c r="K869" s="196"/>
      <c r="L869" s="202"/>
      <c r="M869" s="203"/>
      <c r="N869" s="204"/>
      <c r="O869" s="204"/>
      <c r="P869" s="204"/>
      <c r="Q869" s="204"/>
      <c r="R869" s="204"/>
      <c r="S869" s="204"/>
      <c r="T869" s="205"/>
      <c r="AT869" s="206" t="s">
        <v>163</v>
      </c>
      <c r="AU869" s="206" t="s">
        <v>81</v>
      </c>
      <c r="AV869" s="13" t="s">
        <v>81</v>
      </c>
      <c r="AW869" s="13" t="s">
        <v>33</v>
      </c>
      <c r="AX869" s="13" t="s">
        <v>71</v>
      </c>
      <c r="AY869" s="206" t="s">
        <v>153</v>
      </c>
    </row>
    <row r="870" spans="1:65" s="14" customFormat="1" ht="10.199999999999999">
      <c r="B870" s="207"/>
      <c r="C870" s="208"/>
      <c r="D870" s="197" t="s">
        <v>163</v>
      </c>
      <c r="E870" s="209" t="s">
        <v>19</v>
      </c>
      <c r="F870" s="210" t="s">
        <v>168</v>
      </c>
      <c r="G870" s="208"/>
      <c r="H870" s="211">
        <v>34.78</v>
      </c>
      <c r="I870" s="212"/>
      <c r="J870" s="208"/>
      <c r="K870" s="208"/>
      <c r="L870" s="213"/>
      <c r="M870" s="214"/>
      <c r="N870" s="215"/>
      <c r="O870" s="215"/>
      <c r="P870" s="215"/>
      <c r="Q870" s="215"/>
      <c r="R870" s="215"/>
      <c r="S870" s="215"/>
      <c r="T870" s="216"/>
      <c r="AT870" s="217" t="s">
        <v>163</v>
      </c>
      <c r="AU870" s="217" t="s">
        <v>81</v>
      </c>
      <c r="AV870" s="14" t="s">
        <v>159</v>
      </c>
      <c r="AW870" s="14" t="s">
        <v>33</v>
      </c>
      <c r="AX870" s="14" t="s">
        <v>79</v>
      </c>
      <c r="AY870" s="217" t="s">
        <v>153</v>
      </c>
    </row>
    <row r="871" spans="1:65" s="2" customFormat="1" ht="16.5" customHeight="1">
      <c r="A871" s="36"/>
      <c r="B871" s="37"/>
      <c r="C871" s="176" t="s">
        <v>1479</v>
      </c>
      <c r="D871" s="176" t="s">
        <v>155</v>
      </c>
      <c r="E871" s="177" t="s">
        <v>1480</v>
      </c>
      <c r="F871" s="178" t="s">
        <v>1481</v>
      </c>
      <c r="G871" s="179" t="s">
        <v>204</v>
      </c>
      <c r="H871" s="180">
        <v>34.78</v>
      </c>
      <c r="I871" s="181"/>
      <c r="J871" s="182">
        <f>ROUND(I871*H871,2)</f>
        <v>0</v>
      </c>
      <c r="K871" s="183"/>
      <c r="L871" s="41"/>
      <c r="M871" s="184" t="s">
        <v>19</v>
      </c>
      <c r="N871" s="185" t="s">
        <v>42</v>
      </c>
      <c r="O871" s="66"/>
      <c r="P871" s="186">
        <f>O871*H871</f>
        <v>0</v>
      </c>
      <c r="Q871" s="186">
        <v>5.0000000000000001E-4</v>
      </c>
      <c r="R871" s="186">
        <f>Q871*H871</f>
        <v>1.7389999999999999E-2</v>
      </c>
      <c r="S871" s="186">
        <v>0</v>
      </c>
      <c r="T871" s="187">
        <f>S871*H871</f>
        <v>0</v>
      </c>
      <c r="U871" s="36"/>
      <c r="V871" s="36"/>
      <c r="W871" s="36"/>
      <c r="X871" s="36"/>
      <c r="Y871" s="36"/>
      <c r="Z871" s="36"/>
      <c r="AA871" s="36"/>
      <c r="AB871" s="36"/>
      <c r="AC871" s="36"/>
      <c r="AD871" s="36"/>
      <c r="AE871" s="36"/>
      <c r="AR871" s="188" t="s">
        <v>255</v>
      </c>
      <c r="AT871" s="188" t="s">
        <v>155</v>
      </c>
      <c r="AU871" s="188" t="s">
        <v>81</v>
      </c>
      <c r="AY871" s="19" t="s">
        <v>153</v>
      </c>
      <c r="BE871" s="189">
        <f>IF(N871="základní",J871,0)</f>
        <v>0</v>
      </c>
      <c r="BF871" s="189">
        <f>IF(N871="snížená",J871,0)</f>
        <v>0</v>
      </c>
      <c r="BG871" s="189">
        <f>IF(N871="zákl. přenesená",J871,0)</f>
        <v>0</v>
      </c>
      <c r="BH871" s="189">
        <f>IF(N871="sníž. přenesená",J871,0)</f>
        <v>0</v>
      </c>
      <c r="BI871" s="189">
        <f>IF(N871="nulová",J871,0)</f>
        <v>0</v>
      </c>
      <c r="BJ871" s="19" t="s">
        <v>79</v>
      </c>
      <c r="BK871" s="189">
        <f>ROUND(I871*H871,2)</f>
        <v>0</v>
      </c>
      <c r="BL871" s="19" t="s">
        <v>255</v>
      </c>
      <c r="BM871" s="188" t="s">
        <v>1482</v>
      </c>
    </row>
    <row r="872" spans="1:65" s="12" customFormat="1" ht="22.8" customHeight="1">
      <c r="B872" s="160"/>
      <c r="C872" s="161"/>
      <c r="D872" s="162" t="s">
        <v>70</v>
      </c>
      <c r="E872" s="174" t="s">
        <v>1483</v>
      </c>
      <c r="F872" s="174" t="s">
        <v>1484</v>
      </c>
      <c r="G872" s="161"/>
      <c r="H872" s="161"/>
      <c r="I872" s="164"/>
      <c r="J872" s="175">
        <f>BK872</f>
        <v>0</v>
      </c>
      <c r="K872" s="161"/>
      <c r="L872" s="166"/>
      <c r="M872" s="167"/>
      <c r="N872" s="168"/>
      <c r="O872" s="168"/>
      <c r="P872" s="169">
        <f>SUM(P873:P950)</f>
        <v>0</v>
      </c>
      <c r="Q872" s="168"/>
      <c r="R872" s="169">
        <f>SUM(R873:R950)</f>
        <v>1.7463425699999999</v>
      </c>
      <c r="S872" s="168"/>
      <c r="T872" s="170">
        <f>SUM(T873:T950)</f>
        <v>0.34898156999999996</v>
      </c>
      <c r="AR872" s="171" t="s">
        <v>81</v>
      </c>
      <c r="AT872" s="172" t="s">
        <v>70</v>
      </c>
      <c r="AU872" s="172" t="s">
        <v>79</v>
      </c>
      <c r="AY872" s="171" t="s">
        <v>153</v>
      </c>
      <c r="BK872" s="173">
        <f>SUM(BK873:BK950)</f>
        <v>0</v>
      </c>
    </row>
    <row r="873" spans="1:65" s="2" customFormat="1" ht="16.5" customHeight="1">
      <c r="A873" s="36"/>
      <c r="B873" s="37"/>
      <c r="C873" s="176" t="s">
        <v>1485</v>
      </c>
      <c r="D873" s="176" t="s">
        <v>155</v>
      </c>
      <c r="E873" s="177" t="s">
        <v>1486</v>
      </c>
      <c r="F873" s="178" t="s">
        <v>1487</v>
      </c>
      <c r="G873" s="179" t="s">
        <v>204</v>
      </c>
      <c r="H873" s="180">
        <v>918.10299999999995</v>
      </c>
      <c r="I873" s="181"/>
      <c r="J873" s="182">
        <f>ROUND(I873*H873,2)</f>
        <v>0</v>
      </c>
      <c r="K873" s="183"/>
      <c r="L873" s="41"/>
      <c r="M873" s="184" t="s">
        <v>19</v>
      </c>
      <c r="N873" s="185" t="s">
        <v>42</v>
      </c>
      <c r="O873" s="66"/>
      <c r="P873" s="186">
        <f>O873*H873</f>
        <v>0</v>
      </c>
      <c r="Q873" s="186">
        <v>1E-3</v>
      </c>
      <c r="R873" s="186">
        <f>Q873*H873</f>
        <v>0.918103</v>
      </c>
      <c r="S873" s="186">
        <v>3.1E-4</v>
      </c>
      <c r="T873" s="187">
        <f>S873*H873</f>
        <v>0.28461192999999996</v>
      </c>
      <c r="U873" s="36"/>
      <c r="V873" s="36"/>
      <c r="W873" s="36"/>
      <c r="X873" s="36"/>
      <c r="Y873" s="36"/>
      <c r="Z873" s="36"/>
      <c r="AA873" s="36"/>
      <c r="AB873" s="36"/>
      <c r="AC873" s="36"/>
      <c r="AD873" s="36"/>
      <c r="AE873" s="36"/>
      <c r="AR873" s="188" t="s">
        <v>255</v>
      </c>
      <c r="AT873" s="188" t="s">
        <v>155</v>
      </c>
      <c r="AU873" s="188" t="s">
        <v>81</v>
      </c>
      <c r="AY873" s="19" t="s">
        <v>153</v>
      </c>
      <c r="BE873" s="189">
        <f>IF(N873="základní",J873,0)</f>
        <v>0</v>
      </c>
      <c r="BF873" s="189">
        <f>IF(N873="snížená",J873,0)</f>
        <v>0</v>
      </c>
      <c r="BG873" s="189">
        <f>IF(N873="zákl. přenesená",J873,0)</f>
        <v>0</v>
      </c>
      <c r="BH873" s="189">
        <f>IF(N873="sníž. přenesená",J873,0)</f>
        <v>0</v>
      </c>
      <c r="BI873" s="189">
        <f>IF(N873="nulová",J873,0)</f>
        <v>0</v>
      </c>
      <c r="BJ873" s="19" t="s">
        <v>79</v>
      </c>
      <c r="BK873" s="189">
        <f>ROUND(I873*H873,2)</f>
        <v>0</v>
      </c>
      <c r="BL873" s="19" t="s">
        <v>255</v>
      </c>
      <c r="BM873" s="188" t="s">
        <v>1488</v>
      </c>
    </row>
    <row r="874" spans="1:65" s="13" customFormat="1" ht="10.199999999999999">
      <c r="B874" s="195"/>
      <c r="C874" s="196"/>
      <c r="D874" s="197" t="s">
        <v>163</v>
      </c>
      <c r="E874" s="198" t="s">
        <v>19</v>
      </c>
      <c r="F874" s="199" t="s">
        <v>1489</v>
      </c>
      <c r="G874" s="196"/>
      <c r="H874" s="200">
        <v>1067</v>
      </c>
      <c r="I874" s="201"/>
      <c r="J874" s="196"/>
      <c r="K874" s="196"/>
      <c r="L874" s="202"/>
      <c r="M874" s="203"/>
      <c r="N874" s="204"/>
      <c r="O874" s="204"/>
      <c r="P874" s="204"/>
      <c r="Q874" s="204"/>
      <c r="R874" s="204"/>
      <c r="S874" s="204"/>
      <c r="T874" s="205"/>
      <c r="AT874" s="206" t="s">
        <v>163</v>
      </c>
      <c r="AU874" s="206" t="s">
        <v>81</v>
      </c>
      <c r="AV874" s="13" t="s">
        <v>81</v>
      </c>
      <c r="AW874" s="13" t="s">
        <v>33</v>
      </c>
      <c r="AX874" s="13" t="s">
        <v>71</v>
      </c>
      <c r="AY874" s="206" t="s">
        <v>153</v>
      </c>
    </row>
    <row r="875" spans="1:65" s="13" customFormat="1" ht="10.199999999999999">
      <c r="B875" s="195"/>
      <c r="C875" s="196"/>
      <c r="D875" s="197" t="s">
        <v>163</v>
      </c>
      <c r="E875" s="198" t="s">
        <v>19</v>
      </c>
      <c r="F875" s="199" t="s">
        <v>1490</v>
      </c>
      <c r="G875" s="196"/>
      <c r="H875" s="200">
        <v>-133.87200000000001</v>
      </c>
      <c r="I875" s="201"/>
      <c r="J875" s="196"/>
      <c r="K875" s="196"/>
      <c r="L875" s="202"/>
      <c r="M875" s="203"/>
      <c r="N875" s="204"/>
      <c r="O875" s="204"/>
      <c r="P875" s="204"/>
      <c r="Q875" s="204"/>
      <c r="R875" s="204"/>
      <c r="S875" s="204"/>
      <c r="T875" s="205"/>
      <c r="AT875" s="206" t="s">
        <v>163</v>
      </c>
      <c r="AU875" s="206" t="s">
        <v>81</v>
      </c>
      <c r="AV875" s="13" t="s">
        <v>81</v>
      </c>
      <c r="AW875" s="13" t="s">
        <v>33</v>
      </c>
      <c r="AX875" s="13" t="s">
        <v>71</v>
      </c>
      <c r="AY875" s="206" t="s">
        <v>153</v>
      </c>
    </row>
    <row r="876" spans="1:65" s="13" customFormat="1" ht="10.199999999999999">
      <c r="B876" s="195"/>
      <c r="C876" s="196"/>
      <c r="D876" s="197" t="s">
        <v>163</v>
      </c>
      <c r="E876" s="198" t="s">
        <v>19</v>
      </c>
      <c r="F876" s="199" t="s">
        <v>1491</v>
      </c>
      <c r="G876" s="196"/>
      <c r="H876" s="200">
        <v>-11.58</v>
      </c>
      <c r="I876" s="201"/>
      <c r="J876" s="196"/>
      <c r="K876" s="196"/>
      <c r="L876" s="202"/>
      <c r="M876" s="203"/>
      <c r="N876" s="204"/>
      <c r="O876" s="204"/>
      <c r="P876" s="204"/>
      <c r="Q876" s="204"/>
      <c r="R876" s="204"/>
      <c r="S876" s="204"/>
      <c r="T876" s="205"/>
      <c r="AT876" s="206" t="s">
        <v>163</v>
      </c>
      <c r="AU876" s="206" t="s">
        <v>81</v>
      </c>
      <c r="AV876" s="13" t="s">
        <v>81</v>
      </c>
      <c r="AW876" s="13" t="s">
        <v>33</v>
      </c>
      <c r="AX876" s="13" t="s">
        <v>71</v>
      </c>
      <c r="AY876" s="206" t="s">
        <v>153</v>
      </c>
    </row>
    <row r="877" spans="1:65" s="13" customFormat="1" ht="10.199999999999999">
      <c r="B877" s="195"/>
      <c r="C877" s="196"/>
      <c r="D877" s="197" t="s">
        <v>163</v>
      </c>
      <c r="E877" s="198" t="s">
        <v>19</v>
      </c>
      <c r="F877" s="199" t="s">
        <v>1492</v>
      </c>
      <c r="G877" s="196"/>
      <c r="H877" s="200">
        <v>-3.4449999999999998</v>
      </c>
      <c r="I877" s="201"/>
      <c r="J877" s="196"/>
      <c r="K877" s="196"/>
      <c r="L877" s="202"/>
      <c r="M877" s="203"/>
      <c r="N877" s="204"/>
      <c r="O877" s="204"/>
      <c r="P877" s="204"/>
      <c r="Q877" s="204"/>
      <c r="R877" s="204"/>
      <c r="S877" s="204"/>
      <c r="T877" s="205"/>
      <c r="AT877" s="206" t="s">
        <v>163</v>
      </c>
      <c r="AU877" s="206" t="s">
        <v>81</v>
      </c>
      <c r="AV877" s="13" t="s">
        <v>81</v>
      </c>
      <c r="AW877" s="13" t="s">
        <v>33</v>
      </c>
      <c r="AX877" s="13" t="s">
        <v>71</v>
      </c>
      <c r="AY877" s="206" t="s">
        <v>153</v>
      </c>
    </row>
    <row r="878" spans="1:65" s="14" customFormat="1" ht="10.199999999999999">
      <c r="B878" s="207"/>
      <c r="C878" s="208"/>
      <c r="D878" s="197" t="s">
        <v>163</v>
      </c>
      <c r="E878" s="209" t="s">
        <v>19</v>
      </c>
      <c r="F878" s="210" t="s">
        <v>168</v>
      </c>
      <c r="G878" s="208"/>
      <c r="H878" s="211">
        <v>918.10299999999984</v>
      </c>
      <c r="I878" s="212"/>
      <c r="J878" s="208"/>
      <c r="K878" s="208"/>
      <c r="L878" s="213"/>
      <c r="M878" s="214"/>
      <c r="N878" s="215"/>
      <c r="O878" s="215"/>
      <c r="P878" s="215"/>
      <c r="Q878" s="215"/>
      <c r="R878" s="215"/>
      <c r="S878" s="215"/>
      <c r="T878" s="216"/>
      <c r="AT878" s="217" t="s">
        <v>163</v>
      </c>
      <c r="AU878" s="217" t="s">
        <v>81</v>
      </c>
      <c r="AV878" s="14" t="s">
        <v>159</v>
      </c>
      <c r="AW878" s="14" t="s">
        <v>33</v>
      </c>
      <c r="AX878" s="14" t="s">
        <v>79</v>
      </c>
      <c r="AY878" s="217" t="s">
        <v>153</v>
      </c>
    </row>
    <row r="879" spans="1:65" s="2" customFormat="1" ht="16.5" customHeight="1">
      <c r="A879" s="36"/>
      <c r="B879" s="37"/>
      <c r="C879" s="176" t="s">
        <v>1493</v>
      </c>
      <c r="D879" s="176" t="s">
        <v>155</v>
      </c>
      <c r="E879" s="177" t="s">
        <v>1494</v>
      </c>
      <c r="F879" s="178" t="s">
        <v>1495</v>
      </c>
      <c r="G879" s="179" t="s">
        <v>204</v>
      </c>
      <c r="H879" s="180">
        <v>207.64400000000001</v>
      </c>
      <c r="I879" s="181"/>
      <c r="J879" s="182">
        <f>ROUND(I879*H879,2)</f>
        <v>0</v>
      </c>
      <c r="K879" s="183"/>
      <c r="L879" s="41"/>
      <c r="M879" s="184" t="s">
        <v>19</v>
      </c>
      <c r="N879" s="185" t="s">
        <v>42</v>
      </c>
      <c r="O879" s="66"/>
      <c r="P879" s="186">
        <f>O879*H879</f>
        <v>0</v>
      </c>
      <c r="Q879" s="186">
        <v>1E-3</v>
      </c>
      <c r="R879" s="186">
        <f>Q879*H879</f>
        <v>0.20764400000000002</v>
      </c>
      <c r="S879" s="186">
        <v>3.1E-4</v>
      </c>
      <c r="T879" s="187">
        <f>S879*H879</f>
        <v>6.4369640000000006E-2</v>
      </c>
      <c r="U879" s="36"/>
      <c r="V879" s="36"/>
      <c r="W879" s="36"/>
      <c r="X879" s="36"/>
      <c r="Y879" s="36"/>
      <c r="Z879" s="36"/>
      <c r="AA879" s="36"/>
      <c r="AB879" s="36"/>
      <c r="AC879" s="36"/>
      <c r="AD879" s="36"/>
      <c r="AE879" s="36"/>
      <c r="AR879" s="188" t="s">
        <v>255</v>
      </c>
      <c r="AT879" s="188" t="s">
        <v>155</v>
      </c>
      <c r="AU879" s="188" t="s">
        <v>81</v>
      </c>
      <c r="AY879" s="19" t="s">
        <v>153</v>
      </c>
      <c r="BE879" s="189">
        <f>IF(N879="základní",J879,0)</f>
        <v>0</v>
      </c>
      <c r="BF879" s="189">
        <f>IF(N879="snížená",J879,0)</f>
        <v>0</v>
      </c>
      <c r="BG879" s="189">
        <f>IF(N879="zákl. přenesená",J879,0)</f>
        <v>0</v>
      </c>
      <c r="BH879" s="189">
        <f>IF(N879="sníž. přenesená",J879,0)</f>
        <v>0</v>
      </c>
      <c r="BI879" s="189">
        <f>IF(N879="nulová",J879,0)</f>
        <v>0</v>
      </c>
      <c r="BJ879" s="19" t="s">
        <v>79</v>
      </c>
      <c r="BK879" s="189">
        <f>ROUND(I879*H879,2)</f>
        <v>0</v>
      </c>
      <c r="BL879" s="19" t="s">
        <v>255</v>
      </c>
      <c r="BM879" s="188" t="s">
        <v>1496</v>
      </c>
    </row>
    <row r="880" spans="1:65" s="13" customFormat="1" ht="10.199999999999999">
      <c r="B880" s="195"/>
      <c r="C880" s="196"/>
      <c r="D880" s="197" t="s">
        <v>163</v>
      </c>
      <c r="E880" s="198" t="s">
        <v>19</v>
      </c>
      <c r="F880" s="199" t="s">
        <v>1497</v>
      </c>
      <c r="G880" s="196"/>
      <c r="H880" s="200">
        <v>207.64400000000001</v>
      </c>
      <c r="I880" s="201"/>
      <c r="J880" s="196"/>
      <c r="K880" s="196"/>
      <c r="L880" s="202"/>
      <c r="M880" s="203"/>
      <c r="N880" s="204"/>
      <c r="O880" s="204"/>
      <c r="P880" s="204"/>
      <c r="Q880" s="204"/>
      <c r="R880" s="204"/>
      <c r="S880" s="204"/>
      <c r="T880" s="205"/>
      <c r="AT880" s="206" t="s">
        <v>163</v>
      </c>
      <c r="AU880" s="206" t="s">
        <v>81</v>
      </c>
      <c r="AV880" s="13" t="s">
        <v>81</v>
      </c>
      <c r="AW880" s="13" t="s">
        <v>33</v>
      </c>
      <c r="AX880" s="13" t="s">
        <v>79</v>
      </c>
      <c r="AY880" s="206" t="s">
        <v>153</v>
      </c>
    </row>
    <row r="881" spans="1:65" s="2" customFormat="1" ht="16.5" customHeight="1">
      <c r="A881" s="36"/>
      <c r="B881" s="37"/>
      <c r="C881" s="176" t="s">
        <v>1498</v>
      </c>
      <c r="D881" s="176" t="s">
        <v>155</v>
      </c>
      <c r="E881" s="177" t="s">
        <v>1499</v>
      </c>
      <c r="F881" s="178" t="s">
        <v>1500</v>
      </c>
      <c r="G881" s="179" t="s">
        <v>204</v>
      </c>
      <c r="H881" s="180">
        <v>833.27200000000005</v>
      </c>
      <c r="I881" s="181"/>
      <c r="J881" s="182">
        <f>ROUND(I881*H881,2)</f>
        <v>0</v>
      </c>
      <c r="K881" s="183"/>
      <c r="L881" s="41"/>
      <c r="M881" s="184" t="s">
        <v>19</v>
      </c>
      <c r="N881" s="185" t="s">
        <v>42</v>
      </c>
      <c r="O881" s="66"/>
      <c r="P881" s="186">
        <f>O881*H881</f>
        <v>0</v>
      </c>
      <c r="Q881" s="186">
        <v>0</v>
      </c>
      <c r="R881" s="186">
        <f>Q881*H881</f>
        <v>0</v>
      </c>
      <c r="S881" s="186">
        <v>0</v>
      </c>
      <c r="T881" s="187">
        <f>S881*H881</f>
        <v>0</v>
      </c>
      <c r="U881" s="36"/>
      <c r="V881" s="36"/>
      <c r="W881" s="36"/>
      <c r="X881" s="36"/>
      <c r="Y881" s="36"/>
      <c r="Z881" s="36"/>
      <c r="AA881" s="36"/>
      <c r="AB881" s="36"/>
      <c r="AC881" s="36"/>
      <c r="AD881" s="36"/>
      <c r="AE881" s="36"/>
      <c r="AR881" s="188" t="s">
        <v>255</v>
      </c>
      <c r="AT881" s="188" t="s">
        <v>155</v>
      </c>
      <c r="AU881" s="188" t="s">
        <v>81</v>
      </c>
      <c r="AY881" s="19" t="s">
        <v>153</v>
      </c>
      <c r="BE881" s="189">
        <f>IF(N881="základní",J881,0)</f>
        <v>0</v>
      </c>
      <c r="BF881" s="189">
        <f>IF(N881="snížená",J881,0)</f>
        <v>0</v>
      </c>
      <c r="BG881" s="189">
        <f>IF(N881="zákl. přenesená",J881,0)</f>
        <v>0</v>
      </c>
      <c r="BH881" s="189">
        <f>IF(N881="sníž. přenesená",J881,0)</f>
        <v>0</v>
      </c>
      <c r="BI881" s="189">
        <f>IF(N881="nulová",J881,0)</f>
        <v>0</v>
      </c>
      <c r="BJ881" s="19" t="s">
        <v>79</v>
      </c>
      <c r="BK881" s="189">
        <f>ROUND(I881*H881,2)</f>
        <v>0</v>
      </c>
      <c r="BL881" s="19" t="s">
        <v>255</v>
      </c>
      <c r="BM881" s="188" t="s">
        <v>1501</v>
      </c>
    </row>
    <row r="882" spans="1:65" s="2" customFormat="1" ht="16.5" customHeight="1">
      <c r="A882" s="36"/>
      <c r="B882" s="37"/>
      <c r="C882" s="176" t="s">
        <v>1502</v>
      </c>
      <c r="D882" s="176" t="s">
        <v>155</v>
      </c>
      <c r="E882" s="177" t="s">
        <v>1503</v>
      </c>
      <c r="F882" s="178" t="s">
        <v>1504</v>
      </c>
      <c r="G882" s="179" t="s">
        <v>204</v>
      </c>
      <c r="H882" s="180">
        <v>207.64400000000001</v>
      </c>
      <c r="I882" s="181"/>
      <c r="J882" s="182">
        <f>ROUND(I882*H882,2)</f>
        <v>0</v>
      </c>
      <c r="K882" s="183"/>
      <c r="L882" s="41"/>
      <c r="M882" s="184" t="s">
        <v>19</v>
      </c>
      <c r="N882" s="185" t="s">
        <v>42</v>
      </c>
      <c r="O882" s="66"/>
      <c r="P882" s="186">
        <f>O882*H882</f>
        <v>0</v>
      </c>
      <c r="Q882" s="186">
        <v>0</v>
      </c>
      <c r="R882" s="186">
        <f>Q882*H882</f>
        <v>0</v>
      </c>
      <c r="S882" s="186">
        <v>0</v>
      </c>
      <c r="T882" s="187">
        <f>S882*H882</f>
        <v>0</v>
      </c>
      <c r="U882" s="36"/>
      <c r="V882" s="36"/>
      <c r="W882" s="36"/>
      <c r="X882" s="36"/>
      <c r="Y882" s="36"/>
      <c r="Z882" s="36"/>
      <c r="AA882" s="36"/>
      <c r="AB882" s="36"/>
      <c r="AC882" s="36"/>
      <c r="AD882" s="36"/>
      <c r="AE882" s="36"/>
      <c r="AR882" s="188" t="s">
        <v>255</v>
      </c>
      <c r="AT882" s="188" t="s">
        <v>155</v>
      </c>
      <c r="AU882" s="188" t="s">
        <v>81</v>
      </c>
      <c r="AY882" s="19" t="s">
        <v>153</v>
      </c>
      <c r="BE882" s="189">
        <f>IF(N882="základní",J882,0)</f>
        <v>0</v>
      </c>
      <c r="BF882" s="189">
        <f>IF(N882="snížená",J882,0)</f>
        <v>0</v>
      </c>
      <c r="BG882" s="189">
        <f>IF(N882="zákl. přenesená",J882,0)</f>
        <v>0</v>
      </c>
      <c r="BH882" s="189">
        <f>IF(N882="sníž. přenesená",J882,0)</f>
        <v>0</v>
      </c>
      <c r="BI882" s="189">
        <f>IF(N882="nulová",J882,0)</f>
        <v>0</v>
      </c>
      <c r="BJ882" s="19" t="s">
        <v>79</v>
      </c>
      <c r="BK882" s="189">
        <f>ROUND(I882*H882,2)</f>
        <v>0</v>
      </c>
      <c r="BL882" s="19" t="s">
        <v>255</v>
      </c>
      <c r="BM882" s="188" t="s">
        <v>1505</v>
      </c>
    </row>
    <row r="883" spans="1:65" s="2" customFormat="1" ht="16.5" customHeight="1">
      <c r="A883" s="36"/>
      <c r="B883" s="37"/>
      <c r="C883" s="176" t="s">
        <v>1506</v>
      </c>
      <c r="D883" s="176" t="s">
        <v>155</v>
      </c>
      <c r="E883" s="177" t="s">
        <v>1507</v>
      </c>
      <c r="F883" s="178" t="s">
        <v>1508</v>
      </c>
      <c r="G883" s="179" t="s">
        <v>204</v>
      </c>
      <c r="H883" s="180">
        <v>259.23</v>
      </c>
      <c r="I883" s="181"/>
      <c r="J883" s="182">
        <f>ROUND(I883*H883,2)</f>
        <v>0</v>
      </c>
      <c r="K883" s="183"/>
      <c r="L883" s="41"/>
      <c r="M883" s="184" t="s">
        <v>19</v>
      </c>
      <c r="N883" s="185" t="s">
        <v>42</v>
      </c>
      <c r="O883" s="66"/>
      <c r="P883" s="186">
        <f>O883*H883</f>
        <v>0</v>
      </c>
      <c r="Q883" s="186">
        <v>0</v>
      </c>
      <c r="R883" s="186">
        <f>Q883*H883</f>
        <v>0</v>
      </c>
      <c r="S883" s="186">
        <v>0</v>
      </c>
      <c r="T883" s="187">
        <f>S883*H883</f>
        <v>0</v>
      </c>
      <c r="U883" s="36"/>
      <c r="V883" s="36"/>
      <c r="W883" s="36"/>
      <c r="X883" s="36"/>
      <c r="Y883" s="36"/>
      <c r="Z883" s="36"/>
      <c r="AA883" s="36"/>
      <c r="AB883" s="36"/>
      <c r="AC883" s="36"/>
      <c r="AD883" s="36"/>
      <c r="AE883" s="36"/>
      <c r="AR883" s="188" t="s">
        <v>255</v>
      </c>
      <c r="AT883" s="188" t="s">
        <v>155</v>
      </c>
      <c r="AU883" s="188" t="s">
        <v>81</v>
      </c>
      <c r="AY883" s="19" t="s">
        <v>153</v>
      </c>
      <c r="BE883" s="189">
        <f>IF(N883="základní",J883,0)</f>
        <v>0</v>
      </c>
      <c r="BF883" s="189">
        <f>IF(N883="snížená",J883,0)</f>
        <v>0</v>
      </c>
      <c r="BG883" s="189">
        <f>IF(N883="zákl. přenesená",J883,0)</f>
        <v>0</v>
      </c>
      <c r="BH883" s="189">
        <f>IF(N883="sníž. přenesená",J883,0)</f>
        <v>0</v>
      </c>
      <c r="BI883" s="189">
        <f>IF(N883="nulová",J883,0)</f>
        <v>0</v>
      </c>
      <c r="BJ883" s="19" t="s">
        <v>79</v>
      </c>
      <c r="BK883" s="189">
        <f>ROUND(I883*H883,2)</f>
        <v>0</v>
      </c>
      <c r="BL883" s="19" t="s">
        <v>255</v>
      </c>
      <c r="BM883" s="188" t="s">
        <v>1509</v>
      </c>
    </row>
    <row r="884" spans="1:65" s="13" customFormat="1" ht="10.199999999999999">
      <c r="B884" s="195"/>
      <c r="C884" s="196"/>
      <c r="D884" s="197" t="s">
        <v>163</v>
      </c>
      <c r="E884" s="198" t="s">
        <v>19</v>
      </c>
      <c r="F884" s="199" t="s">
        <v>1510</v>
      </c>
      <c r="G884" s="196"/>
      <c r="H884" s="200">
        <v>259.23</v>
      </c>
      <c r="I884" s="201"/>
      <c r="J884" s="196"/>
      <c r="K884" s="196"/>
      <c r="L884" s="202"/>
      <c r="M884" s="203"/>
      <c r="N884" s="204"/>
      <c r="O884" s="204"/>
      <c r="P884" s="204"/>
      <c r="Q884" s="204"/>
      <c r="R884" s="204"/>
      <c r="S884" s="204"/>
      <c r="T884" s="205"/>
      <c r="AT884" s="206" t="s">
        <v>163</v>
      </c>
      <c r="AU884" s="206" t="s">
        <v>81</v>
      </c>
      <c r="AV884" s="13" t="s">
        <v>81</v>
      </c>
      <c r="AW884" s="13" t="s">
        <v>33</v>
      </c>
      <c r="AX884" s="13" t="s">
        <v>79</v>
      </c>
      <c r="AY884" s="206" t="s">
        <v>153</v>
      </c>
    </row>
    <row r="885" spans="1:65" s="2" customFormat="1" ht="24.15" customHeight="1">
      <c r="A885" s="36"/>
      <c r="B885" s="37"/>
      <c r="C885" s="176" t="s">
        <v>1511</v>
      </c>
      <c r="D885" s="176" t="s">
        <v>155</v>
      </c>
      <c r="E885" s="177" t="s">
        <v>1512</v>
      </c>
      <c r="F885" s="178" t="s">
        <v>1513</v>
      </c>
      <c r="G885" s="179" t="s">
        <v>204</v>
      </c>
      <c r="H885" s="180">
        <v>98.47</v>
      </c>
      <c r="I885" s="181"/>
      <c r="J885" s="182">
        <f>ROUND(I885*H885,2)</f>
        <v>0</v>
      </c>
      <c r="K885" s="183"/>
      <c r="L885" s="41"/>
      <c r="M885" s="184" t="s">
        <v>19</v>
      </c>
      <c r="N885" s="185" t="s">
        <v>42</v>
      </c>
      <c r="O885" s="66"/>
      <c r="P885" s="186">
        <f>O885*H885</f>
        <v>0</v>
      </c>
      <c r="Q885" s="186">
        <v>0</v>
      </c>
      <c r="R885" s="186">
        <f>Q885*H885</f>
        <v>0</v>
      </c>
      <c r="S885" s="186">
        <v>0</v>
      </c>
      <c r="T885" s="187">
        <f>S885*H885</f>
        <v>0</v>
      </c>
      <c r="U885" s="36"/>
      <c r="V885" s="36"/>
      <c r="W885" s="36"/>
      <c r="X885" s="36"/>
      <c r="Y885" s="36"/>
      <c r="Z885" s="36"/>
      <c r="AA885" s="36"/>
      <c r="AB885" s="36"/>
      <c r="AC885" s="36"/>
      <c r="AD885" s="36"/>
      <c r="AE885" s="36"/>
      <c r="AR885" s="188" t="s">
        <v>255</v>
      </c>
      <c r="AT885" s="188" t="s">
        <v>155</v>
      </c>
      <c r="AU885" s="188" t="s">
        <v>81</v>
      </c>
      <c r="AY885" s="19" t="s">
        <v>153</v>
      </c>
      <c r="BE885" s="189">
        <f>IF(N885="základní",J885,0)</f>
        <v>0</v>
      </c>
      <c r="BF885" s="189">
        <f>IF(N885="snížená",J885,0)</f>
        <v>0</v>
      </c>
      <c r="BG885" s="189">
        <f>IF(N885="zákl. přenesená",J885,0)</f>
        <v>0</v>
      </c>
      <c r="BH885" s="189">
        <f>IF(N885="sníž. přenesená",J885,0)</f>
        <v>0</v>
      </c>
      <c r="BI885" s="189">
        <f>IF(N885="nulová",J885,0)</f>
        <v>0</v>
      </c>
      <c r="BJ885" s="19" t="s">
        <v>79</v>
      </c>
      <c r="BK885" s="189">
        <f>ROUND(I885*H885,2)</f>
        <v>0</v>
      </c>
      <c r="BL885" s="19" t="s">
        <v>255</v>
      </c>
      <c r="BM885" s="188" t="s">
        <v>1514</v>
      </c>
    </row>
    <row r="886" spans="1:65" s="2" customFormat="1" ht="16.5" customHeight="1">
      <c r="A886" s="36"/>
      <c r="B886" s="37"/>
      <c r="C886" s="229" t="s">
        <v>1515</v>
      </c>
      <c r="D886" s="229" t="s">
        <v>256</v>
      </c>
      <c r="E886" s="230" t="s">
        <v>1516</v>
      </c>
      <c r="F886" s="231" t="s">
        <v>1517</v>
      </c>
      <c r="G886" s="232" t="s">
        <v>204</v>
      </c>
      <c r="H886" s="233">
        <v>375.9</v>
      </c>
      <c r="I886" s="234"/>
      <c r="J886" s="235">
        <f>ROUND(I886*H886,2)</f>
        <v>0</v>
      </c>
      <c r="K886" s="236"/>
      <c r="L886" s="237"/>
      <c r="M886" s="238" t="s">
        <v>19</v>
      </c>
      <c r="N886" s="239" t="s">
        <v>42</v>
      </c>
      <c r="O886" s="66"/>
      <c r="P886" s="186">
        <f>O886*H886</f>
        <v>0</v>
      </c>
      <c r="Q886" s="186">
        <v>0</v>
      </c>
      <c r="R886" s="186">
        <f>Q886*H886</f>
        <v>0</v>
      </c>
      <c r="S886" s="186">
        <v>0</v>
      </c>
      <c r="T886" s="187">
        <f>S886*H886</f>
        <v>0</v>
      </c>
      <c r="U886" s="36"/>
      <c r="V886" s="36"/>
      <c r="W886" s="36"/>
      <c r="X886" s="36"/>
      <c r="Y886" s="36"/>
      <c r="Z886" s="36"/>
      <c r="AA886" s="36"/>
      <c r="AB886" s="36"/>
      <c r="AC886" s="36"/>
      <c r="AD886" s="36"/>
      <c r="AE886" s="36"/>
      <c r="AR886" s="188" t="s">
        <v>365</v>
      </c>
      <c r="AT886" s="188" t="s">
        <v>256</v>
      </c>
      <c r="AU886" s="188" t="s">
        <v>81</v>
      </c>
      <c r="AY886" s="19" t="s">
        <v>153</v>
      </c>
      <c r="BE886" s="189">
        <f>IF(N886="základní",J886,0)</f>
        <v>0</v>
      </c>
      <c r="BF886" s="189">
        <f>IF(N886="snížená",J886,0)</f>
        <v>0</v>
      </c>
      <c r="BG886" s="189">
        <f>IF(N886="zákl. přenesená",J886,0)</f>
        <v>0</v>
      </c>
      <c r="BH886" s="189">
        <f>IF(N886="sníž. přenesená",J886,0)</f>
        <v>0</v>
      </c>
      <c r="BI886" s="189">
        <f>IF(N886="nulová",J886,0)</f>
        <v>0</v>
      </c>
      <c r="BJ886" s="19" t="s">
        <v>79</v>
      </c>
      <c r="BK886" s="189">
        <f>ROUND(I886*H886,2)</f>
        <v>0</v>
      </c>
      <c r="BL886" s="19" t="s">
        <v>255</v>
      </c>
      <c r="BM886" s="188" t="s">
        <v>1518</v>
      </c>
    </row>
    <row r="887" spans="1:65" s="13" customFormat="1" ht="10.199999999999999">
      <c r="B887" s="195"/>
      <c r="C887" s="196"/>
      <c r="D887" s="197" t="s">
        <v>163</v>
      </c>
      <c r="E887" s="198" t="s">
        <v>19</v>
      </c>
      <c r="F887" s="199" t="s">
        <v>1519</v>
      </c>
      <c r="G887" s="196"/>
      <c r="H887" s="200">
        <v>358</v>
      </c>
      <c r="I887" s="201"/>
      <c r="J887" s="196"/>
      <c r="K887" s="196"/>
      <c r="L887" s="202"/>
      <c r="M887" s="203"/>
      <c r="N887" s="204"/>
      <c r="O887" s="204"/>
      <c r="P887" s="204"/>
      <c r="Q887" s="204"/>
      <c r="R887" s="204"/>
      <c r="S887" s="204"/>
      <c r="T887" s="205"/>
      <c r="AT887" s="206" t="s">
        <v>163</v>
      </c>
      <c r="AU887" s="206" t="s">
        <v>81</v>
      </c>
      <c r="AV887" s="13" t="s">
        <v>81</v>
      </c>
      <c r="AW887" s="13" t="s">
        <v>33</v>
      </c>
      <c r="AX887" s="13" t="s">
        <v>71</v>
      </c>
      <c r="AY887" s="206" t="s">
        <v>153</v>
      </c>
    </row>
    <row r="888" spans="1:65" s="13" customFormat="1" ht="10.199999999999999">
      <c r="B888" s="195"/>
      <c r="C888" s="196"/>
      <c r="D888" s="197" t="s">
        <v>163</v>
      </c>
      <c r="E888" s="198" t="s">
        <v>19</v>
      </c>
      <c r="F888" s="199" t="s">
        <v>1520</v>
      </c>
      <c r="G888" s="196"/>
      <c r="H888" s="200">
        <v>375.9</v>
      </c>
      <c r="I888" s="201"/>
      <c r="J888" s="196"/>
      <c r="K888" s="196"/>
      <c r="L888" s="202"/>
      <c r="M888" s="203"/>
      <c r="N888" s="204"/>
      <c r="O888" s="204"/>
      <c r="P888" s="204"/>
      <c r="Q888" s="204"/>
      <c r="R888" s="204"/>
      <c r="S888" s="204"/>
      <c r="T888" s="205"/>
      <c r="AT888" s="206" t="s">
        <v>163</v>
      </c>
      <c r="AU888" s="206" t="s">
        <v>81</v>
      </c>
      <c r="AV888" s="13" t="s">
        <v>81</v>
      </c>
      <c r="AW888" s="13" t="s">
        <v>33</v>
      </c>
      <c r="AX888" s="13" t="s">
        <v>79</v>
      </c>
      <c r="AY888" s="206" t="s">
        <v>153</v>
      </c>
    </row>
    <row r="889" spans="1:65" s="2" customFormat="1" ht="16.5" customHeight="1">
      <c r="A889" s="36"/>
      <c r="B889" s="37"/>
      <c r="C889" s="176" t="s">
        <v>1521</v>
      </c>
      <c r="D889" s="176" t="s">
        <v>155</v>
      </c>
      <c r="E889" s="177" t="s">
        <v>1522</v>
      </c>
      <c r="F889" s="178" t="s">
        <v>1523</v>
      </c>
      <c r="G889" s="179" t="s">
        <v>204</v>
      </c>
      <c r="H889" s="180">
        <v>982.16899999999998</v>
      </c>
      <c r="I889" s="181"/>
      <c r="J889" s="182">
        <f>ROUND(I889*H889,2)</f>
        <v>0</v>
      </c>
      <c r="K889" s="183"/>
      <c r="L889" s="41"/>
      <c r="M889" s="184" t="s">
        <v>19</v>
      </c>
      <c r="N889" s="185" t="s">
        <v>42</v>
      </c>
      <c r="O889" s="66"/>
      <c r="P889" s="186">
        <f>O889*H889</f>
        <v>0</v>
      </c>
      <c r="Q889" s="186">
        <v>2.0000000000000001E-4</v>
      </c>
      <c r="R889" s="186">
        <f>Q889*H889</f>
        <v>0.19643380000000002</v>
      </c>
      <c r="S889" s="186">
        <v>0</v>
      </c>
      <c r="T889" s="187">
        <f>S889*H889</f>
        <v>0</v>
      </c>
      <c r="U889" s="36"/>
      <c r="V889" s="36"/>
      <c r="W889" s="36"/>
      <c r="X889" s="36"/>
      <c r="Y889" s="36"/>
      <c r="Z889" s="36"/>
      <c r="AA889" s="36"/>
      <c r="AB889" s="36"/>
      <c r="AC889" s="36"/>
      <c r="AD889" s="36"/>
      <c r="AE889" s="36"/>
      <c r="AR889" s="188" t="s">
        <v>255</v>
      </c>
      <c r="AT889" s="188" t="s">
        <v>155</v>
      </c>
      <c r="AU889" s="188" t="s">
        <v>81</v>
      </c>
      <c r="AY889" s="19" t="s">
        <v>153</v>
      </c>
      <c r="BE889" s="189">
        <f>IF(N889="základní",J889,0)</f>
        <v>0</v>
      </c>
      <c r="BF889" s="189">
        <f>IF(N889="snížená",J889,0)</f>
        <v>0</v>
      </c>
      <c r="BG889" s="189">
        <f>IF(N889="zákl. přenesená",J889,0)</f>
        <v>0</v>
      </c>
      <c r="BH889" s="189">
        <f>IF(N889="sníž. přenesená",J889,0)</f>
        <v>0</v>
      </c>
      <c r="BI889" s="189">
        <f>IF(N889="nulová",J889,0)</f>
        <v>0</v>
      </c>
      <c r="BJ889" s="19" t="s">
        <v>79</v>
      </c>
      <c r="BK889" s="189">
        <f>ROUND(I889*H889,2)</f>
        <v>0</v>
      </c>
      <c r="BL889" s="19" t="s">
        <v>255</v>
      </c>
      <c r="BM889" s="188" t="s">
        <v>1524</v>
      </c>
    </row>
    <row r="890" spans="1:65" s="2" customFormat="1" ht="16.5" customHeight="1">
      <c r="A890" s="36"/>
      <c r="B890" s="37"/>
      <c r="C890" s="176" t="s">
        <v>1525</v>
      </c>
      <c r="D890" s="176" t="s">
        <v>155</v>
      </c>
      <c r="E890" s="177" t="s">
        <v>1526</v>
      </c>
      <c r="F890" s="178" t="s">
        <v>1527</v>
      </c>
      <c r="G890" s="179" t="s">
        <v>204</v>
      </c>
      <c r="H890" s="180">
        <v>233.64400000000001</v>
      </c>
      <c r="I890" s="181"/>
      <c r="J890" s="182">
        <f>ROUND(I890*H890,2)</f>
        <v>0</v>
      </c>
      <c r="K890" s="183"/>
      <c r="L890" s="41"/>
      <c r="M890" s="184" t="s">
        <v>19</v>
      </c>
      <c r="N890" s="185" t="s">
        <v>42</v>
      </c>
      <c r="O890" s="66"/>
      <c r="P890" s="186">
        <f>O890*H890</f>
        <v>0</v>
      </c>
      <c r="Q890" s="186">
        <v>2.0000000000000001E-4</v>
      </c>
      <c r="R890" s="186">
        <f>Q890*H890</f>
        <v>4.6728800000000001E-2</v>
      </c>
      <c r="S890" s="186">
        <v>0</v>
      </c>
      <c r="T890" s="187">
        <f>S890*H890</f>
        <v>0</v>
      </c>
      <c r="U890" s="36"/>
      <c r="V890" s="36"/>
      <c r="W890" s="36"/>
      <c r="X890" s="36"/>
      <c r="Y890" s="36"/>
      <c r="Z890" s="36"/>
      <c r="AA890" s="36"/>
      <c r="AB890" s="36"/>
      <c r="AC890" s="36"/>
      <c r="AD890" s="36"/>
      <c r="AE890" s="36"/>
      <c r="AR890" s="188" t="s">
        <v>255</v>
      </c>
      <c r="AT890" s="188" t="s">
        <v>155</v>
      </c>
      <c r="AU890" s="188" t="s">
        <v>81</v>
      </c>
      <c r="AY890" s="19" t="s">
        <v>153</v>
      </c>
      <c r="BE890" s="189">
        <f>IF(N890="základní",J890,0)</f>
        <v>0</v>
      </c>
      <c r="BF890" s="189">
        <f>IF(N890="snížená",J890,0)</f>
        <v>0</v>
      </c>
      <c r="BG890" s="189">
        <f>IF(N890="zákl. přenesená",J890,0)</f>
        <v>0</v>
      </c>
      <c r="BH890" s="189">
        <f>IF(N890="sníž. přenesená",J890,0)</f>
        <v>0</v>
      </c>
      <c r="BI890" s="189">
        <f>IF(N890="nulová",J890,0)</f>
        <v>0</v>
      </c>
      <c r="BJ890" s="19" t="s">
        <v>79</v>
      </c>
      <c r="BK890" s="189">
        <f>ROUND(I890*H890,2)</f>
        <v>0</v>
      </c>
      <c r="BL890" s="19" t="s">
        <v>255</v>
      </c>
      <c r="BM890" s="188" t="s">
        <v>1528</v>
      </c>
    </row>
    <row r="891" spans="1:65" s="2" customFormat="1" ht="24.15" customHeight="1">
      <c r="A891" s="36"/>
      <c r="B891" s="37"/>
      <c r="C891" s="176" t="s">
        <v>1529</v>
      </c>
      <c r="D891" s="176" t="s">
        <v>155</v>
      </c>
      <c r="E891" s="177" t="s">
        <v>1530</v>
      </c>
      <c r="F891" s="178" t="s">
        <v>1531</v>
      </c>
      <c r="G891" s="179" t="s">
        <v>204</v>
      </c>
      <c r="H891" s="180">
        <v>1067.8489999999999</v>
      </c>
      <c r="I891" s="181"/>
      <c r="J891" s="182">
        <f>ROUND(I891*H891,2)</f>
        <v>0</v>
      </c>
      <c r="K891" s="183"/>
      <c r="L891" s="41"/>
      <c r="M891" s="184" t="s">
        <v>19</v>
      </c>
      <c r="N891" s="185" t="s">
        <v>42</v>
      </c>
      <c r="O891" s="66"/>
      <c r="P891" s="186">
        <f>O891*H891</f>
        <v>0</v>
      </c>
      <c r="Q891" s="186">
        <v>2.9E-4</v>
      </c>
      <c r="R891" s="186">
        <f>Q891*H891</f>
        <v>0.30967621000000001</v>
      </c>
      <c r="S891" s="186">
        <v>0</v>
      </c>
      <c r="T891" s="187">
        <f>S891*H891</f>
        <v>0</v>
      </c>
      <c r="U891" s="36"/>
      <c r="V891" s="36"/>
      <c r="W891" s="36"/>
      <c r="X891" s="36"/>
      <c r="Y891" s="36"/>
      <c r="Z891" s="36"/>
      <c r="AA891" s="36"/>
      <c r="AB891" s="36"/>
      <c r="AC891" s="36"/>
      <c r="AD891" s="36"/>
      <c r="AE891" s="36"/>
      <c r="AR891" s="188" t="s">
        <v>255</v>
      </c>
      <c r="AT891" s="188" t="s">
        <v>155</v>
      </c>
      <c r="AU891" s="188" t="s">
        <v>81</v>
      </c>
      <c r="AY891" s="19" t="s">
        <v>153</v>
      </c>
      <c r="BE891" s="189">
        <f>IF(N891="základní",J891,0)</f>
        <v>0</v>
      </c>
      <c r="BF891" s="189">
        <f>IF(N891="snížená",J891,0)</f>
        <v>0</v>
      </c>
      <c r="BG891" s="189">
        <f>IF(N891="zákl. přenesená",J891,0)</f>
        <v>0</v>
      </c>
      <c r="BH891" s="189">
        <f>IF(N891="sníž. přenesená",J891,0)</f>
        <v>0</v>
      </c>
      <c r="BI891" s="189">
        <f>IF(N891="nulová",J891,0)</f>
        <v>0</v>
      </c>
      <c r="BJ891" s="19" t="s">
        <v>79</v>
      </c>
      <c r="BK891" s="189">
        <f>ROUND(I891*H891,2)</f>
        <v>0</v>
      </c>
      <c r="BL891" s="19" t="s">
        <v>255</v>
      </c>
      <c r="BM891" s="188" t="s">
        <v>1532</v>
      </c>
    </row>
    <row r="892" spans="1:65" s="13" customFormat="1" ht="10.199999999999999">
      <c r="B892" s="195"/>
      <c r="C892" s="196"/>
      <c r="D892" s="197" t="s">
        <v>163</v>
      </c>
      <c r="E892" s="198" t="s">
        <v>19</v>
      </c>
      <c r="F892" s="199" t="s">
        <v>1533</v>
      </c>
      <c r="G892" s="196"/>
      <c r="H892" s="200">
        <v>18.28</v>
      </c>
      <c r="I892" s="201"/>
      <c r="J892" s="196"/>
      <c r="K892" s="196"/>
      <c r="L892" s="202"/>
      <c r="M892" s="203"/>
      <c r="N892" s="204"/>
      <c r="O892" s="204"/>
      <c r="P892" s="204"/>
      <c r="Q892" s="204"/>
      <c r="R892" s="204"/>
      <c r="S892" s="204"/>
      <c r="T892" s="205"/>
      <c r="AT892" s="206" t="s">
        <v>163</v>
      </c>
      <c r="AU892" s="206" t="s">
        <v>81</v>
      </c>
      <c r="AV892" s="13" t="s">
        <v>81</v>
      </c>
      <c r="AW892" s="13" t="s">
        <v>33</v>
      </c>
      <c r="AX892" s="13" t="s">
        <v>71</v>
      </c>
      <c r="AY892" s="206" t="s">
        <v>153</v>
      </c>
    </row>
    <row r="893" spans="1:65" s="13" customFormat="1" ht="10.199999999999999">
      <c r="B893" s="195"/>
      <c r="C893" s="196"/>
      <c r="D893" s="197" t="s">
        <v>163</v>
      </c>
      <c r="E893" s="198" t="s">
        <v>19</v>
      </c>
      <c r="F893" s="199" t="s">
        <v>1534</v>
      </c>
      <c r="G893" s="196"/>
      <c r="H893" s="200">
        <v>96.26</v>
      </c>
      <c r="I893" s="201"/>
      <c r="J893" s="196"/>
      <c r="K893" s="196"/>
      <c r="L893" s="202"/>
      <c r="M893" s="203"/>
      <c r="N893" s="204"/>
      <c r="O893" s="204"/>
      <c r="P893" s="204"/>
      <c r="Q893" s="204"/>
      <c r="R893" s="204"/>
      <c r="S893" s="204"/>
      <c r="T893" s="205"/>
      <c r="AT893" s="206" t="s">
        <v>163</v>
      </c>
      <c r="AU893" s="206" t="s">
        <v>81</v>
      </c>
      <c r="AV893" s="13" t="s">
        <v>81</v>
      </c>
      <c r="AW893" s="13" t="s">
        <v>33</v>
      </c>
      <c r="AX893" s="13" t="s">
        <v>71</v>
      </c>
      <c r="AY893" s="206" t="s">
        <v>153</v>
      </c>
    </row>
    <row r="894" spans="1:65" s="13" customFormat="1" ht="10.199999999999999">
      <c r="B894" s="195"/>
      <c r="C894" s="196"/>
      <c r="D894" s="197" t="s">
        <v>163</v>
      </c>
      <c r="E894" s="198" t="s">
        <v>19</v>
      </c>
      <c r="F894" s="199" t="s">
        <v>1535</v>
      </c>
      <c r="G894" s="196"/>
      <c r="H894" s="200">
        <v>93.91</v>
      </c>
      <c r="I894" s="201"/>
      <c r="J894" s="196"/>
      <c r="K894" s="196"/>
      <c r="L894" s="202"/>
      <c r="M894" s="203"/>
      <c r="N894" s="204"/>
      <c r="O894" s="204"/>
      <c r="P894" s="204"/>
      <c r="Q894" s="204"/>
      <c r="R894" s="204"/>
      <c r="S894" s="204"/>
      <c r="T894" s="205"/>
      <c r="AT894" s="206" t="s">
        <v>163</v>
      </c>
      <c r="AU894" s="206" t="s">
        <v>81</v>
      </c>
      <c r="AV894" s="13" t="s">
        <v>81</v>
      </c>
      <c r="AW894" s="13" t="s">
        <v>33</v>
      </c>
      <c r="AX894" s="13" t="s">
        <v>71</v>
      </c>
      <c r="AY894" s="206" t="s">
        <v>153</v>
      </c>
    </row>
    <row r="895" spans="1:65" s="13" customFormat="1" ht="10.199999999999999">
      <c r="B895" s="195"/>
      <c r="C895" s="196"/>
      <c r="D895" s="197" t="s">
        <v>163</v>
      </c>
      <c r="E895" s="198" t="s">
        <v>19</v>
      </c>
      <c r="F895" s="199" t="s">
        <v>1536</v>
      </c>
      <c r="G895" s="196"/>
      <c r="H895" s="200">
        <v>50.73</v>
      </c>
      <c r="I895" s="201"/>
      <c r="J895" s="196"/>
      <c r="K895" s="196"/>
      <c r="L895" s="202"/>
      <c r="M895" s="203"/>
      <c r="N895" s="204"/>
      <c r="O895" s="204"/>
      <c r="P895" s="204"/>
      <c r="Q895" s="204"/>
      <c r="R895" s="204"/>
      <c r="S895" s="204"/>
      <c r="T895" s="205"/>
      <c r="AT895" s="206" t="s">
        <v>163</v>
      </c>
      <c r="AU895" s="206" t="s">
        <v>81</v>
      </c>
      <c r="AV895" s="13" t="s">
        <v>81</v>
      </c>
      <c r="AW895" s="13" t="s">
        <v>33</v>
      </c>
      <c r="AX895" s="13" t="s">
        <v>71</v>
      </c>
      <c r="AY895" s="206" t="s">
        <v>153</v>
      </c>
    </row>
    <row r="896" spans="1:65" s="15" customFormat="1" ht="10.199999999999999">
      <c r="B896" s="218"/>
      <c r="C896" s="219"/>
      <c r="D896" s="197" t="s">
        <v>163</v>
      </c>
      <c r="E896" s="220" t="s">
        <v>19</v>
      </c>
      <c r="F896" s="221" t="s">
        <v>221</v>
      </c>
      <c r="G896" s="219"/>
      <c r="H896" s="222">
        <v>259.18</v>
      </c>
      <c r="I896" s="223"/>
      <c r="J896" s="219"/>
      <c r="K896" s="219"/>
      <c r="L896" s="224"/>
      <c r="M896" s="225"/>
      <c r="N896" s="226"/>
      <c r="O896" s="226"/>
      <c r="P896" s="226"/>
      <c r="Q896" s="226"/>
      <c r="R896" s="226"/>
      <c r="S896" s="226"/>
      <c r="T896" s="227"/>
      <c r="AT896" s="228" t="s">
        <v>163</v>
      </c>
      <c r="AU896" s="228" t="s">
        <v>81</v>
      </c>
      <c r="AV896" s="15" t="s">
        <v>173</v>
      </c>
      <c r="AW896" s="15" t="s">
        <v>33</v>
      </c>
      <c r="AX896" s="15" t="s">
        <v>71</v>
      </c>
      <c r="AY896" s="228" t="s">
        <v>153</v>
      </c>
    </row>
    <row r="897" spans="2:51" s="13" customFormat="1" ht="10.199999999999999">
      <c r="B897" s="195"/>
      <c r="C897" s="196"/>
      <c r="D897" s="197" t="s">
        <v>163</v>
      </c>
      <c r="E897" s="198" t="s">
        <v>19</v>
      </c>
      <c r="F897" s="199" t="s">
        <v>480</v>
      </c>
      <c r="G897" s="196"/>
      <c r="H897" s="200">
        <v>24.192</v>
      </c>
      <c r="I897" s="201"/>
      <c r="J897" s="196"/>
      <c r="K897" s="196"/>
      <c r="L897" s="202"/>
      <c r="M897" s="203"/>
      <c r="N897" s="204"/>
      <c r="O897" s="204"/>
      <c r="P897" s="204"/>
      <c r="Q897" s="204"/>
      <c r="R897" s="204"/>
      <c r="S897" s="204"/>
      <c r="T897" s="205"/>
      <c r="AT897" s="206" t="s">
        <v>163</v>
      </c>
      <c r="AU897" s="206" t="s">
        <v>81</v>
      </c>
      <c r="AV897" s="13" t="s">
        <v>81</v>
      </c>
      <c r="AW897" s="13" t="s">
        <v>33</v>
      </c>
      <c r="AX897" s="13" t="s">
        <v>71</v>
      </c>
      <c r="AY897" s="206" t="s">
        <v>153</v>
      </c>
    </row>
    <row r="898" spans="2:51" s="13" customFormat="1" ht="10.199999999999999">
      <c r="B898" s="195"/>
      <c r="C898" s="196"/>
      <c r="D898" s="197" t="s">
        <v>163</v>
      </c>
      <c r="E898" s="198" t="s">
        <v>19</v>
      </c>
      <c r="F898" s="199" t="s">
        <v>481</v>
      </c>
      <c r="G898" s="196"/>
      <c r="H898" s="200">
        <v>2.2949999999999999</v>
      </c>
      <c r="I898" s="201"/>
      <c r="J898" s="196"/>
      <c r="K898" s="196"/>
      <c r="L898" s="202"/>
      <c r="M898" s="203"/>
      <c r="N898" s="204"/>
      <c r="O898" s="204"/>
      <c r="P898" s="204"/>
      <c r="Q898" s="204"/>
      <c r="R898" s="204"/>
      <c r="S898" s="204"/>
      <c r="T898" s="205"/>
      <c r="AT898" s="206" t="s">
        <v>163</v>
      </c>
      <c r="AU898" s="206" t="s">
        <v>81</v>
      </c>
      <c r="AV898" s="13" t="s">
        <v>81</v>
      </c>
      <c r="AW898" s="13" t="s">
        <v>33</v>
      </c>
      <c r="AX898" s="13" t="s">
        <v>71</v>
      </c>
      <c r="AY898" s="206" t="s">
        <v>153</v>
      </c>
    </row>
    <row r="899" spans="2:51" s="13" customFormat="1" ht="10.199999999999999">
      <c r="B899" s="195"/>
      <c r="C899" s="196"/>
      <c r="D899" s="197" t="s">
        <v>163</v>
      </c>
      <c r="E899" s="198" t="s">
        <v>19</v>
      </c>
      <c r="F899" s="199" t="s">
        <v>482</v>
      </c>
      <c r="G899" s="196"/>
      <c r="H899" s="200">
        <v>15.318</v>
      </c>
      <c r="I899" s="201"/>
      <c r="J899" s="196"/>
      <c r="K899" s="196"/>
      <c r="L899" s="202"/>
      <c r="M899" s="203"/>
      <c r="N899" s="204"/>
      <c r="O899" s="204"/>
      <c r="P899" s="204"/>
      <c r="Q899" s="204"/>
      <c r="R899" s="204"/>
      <c r="S899" s="204"/>
      <c r="T899" s="205"/>
      <c r="AT899" s="206" t="s">
        <v>163</v>
      </c>
      <c r="AU899" s="206" t="s">
        <v>81</v>
      </c>
      <c r="AV899" s="13" t="s">
        <v>81</v>
      </c>
      <c r="AW899" s="13" t="s">
        <v>33</v>
      </c>
      <c r="AX899" s="13" t="s">
        <v>71</v>
      </c>
      <c r="AY899" s="206" t="s">
        <v>153</v>
      </c>
    </row>
    <row r="900" spans="2:51" s="13" customFormat="1" ht="10.199999999999999">
      <c r="B900" s="195"/>
      <c r="C900" s="196"/>
      <c r="D900" s="197" t="s">
        <v>163</v>
      </c>
      <c r="E900" s="198" t="s">
        <v>19</v>
      </c>
      <c r="F900" s="199" t="s">
        <v>483</v>
      </c>
      <c r="G900" s="196"/>
      <c r="H900" s="200">
        <v>3.43</v>
      </c>
      <c r="I900" s="201"/>
      <c r="J900" s="196"/>
      <c r="K900" s="196"/>
      <c r="L900" s="202"/>
      <c r="M900" s="203"/>
      <c r="N900" s="204"/>
      <c r="O900" s="204"/>
      <c r="P900" s="204"/>
      <c r="Q900" s="204"/>
      <c r="R900" s="204"/>
      <c r="S900" s="204"/>
      <c r="T900" s="205"/>
      <c r="AT900" s="206" t="s">
        <v>163</v>
      </c>
      <c r="AU900" s="206" t="s">
        <v>81</v>
      </c>
      <c r="AV900" s="13" t="s">
        <v>81</v>
      </c>
      <c r="AW900" s="13" t="s">
        <v>33</v>
      </c>
      <c r="AX900" s="13" t="s">
        <v>71</v>
      </c>
      <c r="AY900" s="206" t="s">
        <v>153</v>
      </c>
    </row>
    <row r="901" spans="2:51" s="13" customFormat="1" ht="10.199999999999999">
      <c r="B901" s="195"/>
      <c r="C901" s="196"/>
      <c r="D901" s="197" t="s">
        <v>163</v>
      </c>
      <c r="E901" s="198" t="s">
        <v>19</v>
      </c>
      <c r="F901" s="199" t="s">
        <v>484</v>
      </c>
      <c r="G901" s="196"/>
      <c r="H901" s="200">
        <v>16.015000000000001</v>
      </c>
      <c r="I901" s="201"/>
      <c r="J901" s="196"/>
      <c r="K901" s="196"/>
      <c r="L901" s="202"/>
      <c r="M901" s="203"/>
      <c r="N901" s="204"/>
      <c r="O901" s="204"/>
      <c r="P901" s="204"/>
      <c r="Q901" s="204"/>
      <c r="R901" s="204"/>
      <c r="S901" s="204"/>
      <c r="T901" s="205"/>
      <c r="AT901" s="206" t="s">
        <v>163</v>
      </c>
      <c r="AU901" s="206" t="s">
        <v>81</v>
      </c>
      <c r="AV901" s="13" t="s">
        <v>81</v>
      </c>
      <c r="AW901" s="13" t="s">
        <v>33</v>
      </c>
      <c r="AX901" s="13" t="s">
        <v>71</v>
      </c>
      <c r="AY901" s="206" t="s">
        <v>153</v>
      </c>
    </row>
    <row r="902" spans="2:51" s="13" customFormat="1" ht="10.199999999999999">
      <c r="B902" s="195"/>
      <c r="C902" s="196"/>
      <c r="D902" s="197" t="s">
        <v>163</v>
      </c>
      <c r="E902" s="198" t="s">
        <v>19</v>
      </c>
      <c r="F902" s="199" t="s">
        <v>485</v>
      </c>
      <c r="G902" s="196"/>
      <c r="H902" s="200">
        <v>16.664000000000001</v>
      </c>
      <c r="I902" s="201"/>
      <c r="J902" s="196"/>
      <c r="K902" s="196"/>
      <c r="L902" s="202"/>
      <c r="M902" s="203"/>
      <c r="N902" s="204"/>
      <c r="O902" s="204"/>
      <c r="P902" s="204"/>
      <c r="Q902" s="204"/>
      <c r="R902" s="204"/>
      <c r="S902" s="204"/>
      <c r="T902" s="205"/>
      <c r="AT902" s="206" t="s">
        <v>163</v>
      </c>
      <c r="AU902" s="206" t="s">
        <v>81</v>
      </c>
      <c r="AV902" s="13" t="s">
        <v>81</v>
      </c>
      <c r="AW902" s="13" t="s">
        <v>33</v>
      </c>
      <c r="AX902" s="13" t="s">
        <v>71</v>
      </c>
      <c r="AY902" s="206" t="s">
        <v>153</v>
      </c>
    </row>
    <row r="903" spans="2:51" s="15" customFormat="1" ht="10.199999999999999">
      <c r="B903" s="218"/>
      <c r="C903" s="219"/>
      <c r="D903" s="197" t="s">
        <v>163</v>
      </c>
      <c r="E903" s="220" t="s">
        <v>19</v>
      </c>
      <c r="F903" s="221" t="s">
        <v>221</v>
      </c>
      <c r="G903" s="219"/>
      <c r="H903" s="222">
        <v>77.914000000000001</v>
      </c>
      <c r="I903" s="223"/>
      <c r="J903" s="219"/>
      <c r="K903" s="219"/>
      <c r="L903" s="224"/>
      <c r="M903" s="225"/>
      <c r="N903" s="226"/>
      <c r="O903" s="226"/>
      <c r="P903" s="226"/>
      <c r="Q903" s="226"/>
      <c r="R903" s="226"/>
      <c r="S903" s="226"/>
      <c r="T903" s="227"/>
      <c r="AT903" s="228" t="s">
        <v>163</v>
      </c>
      <c r="AU903" s="228" t="s">
        <v>81</v>
      </c>
      <c r="AV903" s="15" t="s">
        <v>173</v>
      </c>
      <c r="AW903" s="15" t="s">
        <v>33</v>
      </c>
      <c r="AX903" s="15" t="s">
        <v>71</v>
      </c>
      <c r="AY903" s="228" t="s">
        <v>153</v>
      </c>
    </row>
    <row r="904" spans="2:51" s="13" customFormat="1" ht="10.199999999999999">
      <c r="B904" s="195"/>
      <c r="C904" s="196"/>
      <c r="D904" s="197" t="s">
        <v>163</v>
      </c>
      <c r="E904" s="198" t="s">
        <v>19</v>
      </c>
      <c r="F904" s="199" t="s">
        <v>488</v>
      </c>
      <c r="G904" s="196"/>
      <c r="H904" s="200">
        <v>32.768999999999998</v>
      </c>
      <c r="I904" s="201"/>
      <c r="J904" s="196"/>
      <c r="K904" s="196"/>
      <c r="L904" s="202"/>
      <c r="M904" s="203"/>
      <c r="N904" s="204"/>
      <c r="O904" s="204"/>
      <c r="P904" s="204"/>
      <c r="Q904" s="204"/>
      <c r="R904" s="204"/>
      <c r="S904" s="204"/>
      <c r="T904" s="205"/>
      <c r="AT904" s="206" t="s">
        <v>163</v>
      </c>
      <c r="AU904" s="206" t="s">
        <v>81</v>
      </c>
      <c r="AV904" s="13" t="s">
        <v>81</v>
      </c>
      <c r="AW904" s="13" t="s">
        <v>33</v>
      </c>
      <c r="AX904" s="13" t="s">
        <v>71</v>
      </c>
      <c r="AY904" s="206" t="s">
        <v>153</v>
      </c>
    </row>
    <row r="905" spans="2:51" s="13" customFormat="1" ht="10.199999999999999">
      <c r="B905" s="195"/>
      <c r="C905" s="196"/>
      <c r="D905" s="197" t="s">
        <v>163</v>
      </c>
      <c r="E905" s="198" t="s">
        <v>19</v>
      </c>
      <c r="F905" s="199" t="s">
        <v>489</v>
      </c>
      <c r="G905" s="196"/>
      <c r="H905" s="200">
        <v>39.902999999999999</v>
      </c>
      <c r="I905" s="201"/>
      <c r="J905" s="196"/>
      <c r="K905" s="196"/>
      <c r="L905" s="202"/>
      <c r="M905" s="203"/>
      <c r="N905" s="204"/>
      <c r="O905" s="204"/>
      <c r="P905" s="204"/>
      <c r="Q905" s="204"/>
      <c r="R905" s="204"/>
      <c r="S905" s="204"/>
      <c r="T905" s="205"/>
      <c r="AT905" s="206" t="s">
        <v>163</v>
      </c>
      <c r="AU905" s="206" t="s">
        <v>81</v>
      </c>
      <c r="AV905" s="13" t="s">
        <v>81</v>
      </c>
      <c r="AW905" s="13" t="s">
        <v>33</v>
      </c>
      <c r="AX905" s="13" t="s">
        <v>71</v>
      </c>
      <c r="AY905" s="206" t="s">
        <v>153</v>
      </c>
    </row>
    <row r="906" spans="2:51" s="13" customFormat="1" ht="10.199999999999999">
      <c r="B906" s="195"/>
      <c r="C906" s="196"/>
      <c r="D906" s="197" t="s">
        <v>163</v>
      </c>
      <c r="E906" s="198" t="s">
        <v>19</v>
      </c>
      <c r="F906" s="199" t="s">
        <v>490</v>
      </c>
      <c r="G906" s="196"/>
      <c r="H906" s="200">
        <v>49.582999999999998</v>
      </c>
      <c r="I906" s="201"/>
      <c r="J906" s="196"/>
      <c r="K906" s="196"/>
      <c r="L906" s="202"/>
      <c r="M906" s="203"/>
      <c r="N906" s="204"/>
      <c r="O906" s="204"/>
      <c r="P906" s="204"/>
      <c r="Q906" s="204"/>
      <c r="R906" s="204"/>
      <c r="S906" s="204"/>
      <c r="T906" s="205"/>
      <c r="AT906" s="206" t="s">
        <v>163</v>
      </c>
      <c r="AU906" s="206" t="s">
        <v>81</v>
      </c>
      <c r="AV906" s="13" t="s">
        <v>81</v>
      </c>
      <c r="AW906" s="13" t="s">
        <v>33</v>
      </c>
      <c r="AX906" s="13" t="s">
        <v>71</v>
      </c>
      <c r="AY906" s="206" t="s">
        <v>153</v>
      </c>
    </row>
    <row r="907" spans="2:51" s="13" customFormat="1" ht="10.199999999999999">
      <c r="B907" s="195"/>
      <c r="C907" s="196"/>
      <c r="D907" s="197" t="s">
        <v>163</v>
      </c>
      <c r="E907" s="198" t="s">
        <v>19</v>
      </c>
      <c r="F907" s="199" t="s">
        <v>491</v>
      </c>
      <c r="G907" s="196"/>
      <c r="H907" s="200">
        <v>4.1849999999999996</v>
      </c>
      <c r="I907" s="201"/>
      <c r="J907" s="196"/>
      <c r="K907" s="196"/>
      <c r="L907" s="202"/>
      <c r="M907" s="203"/>
      <c r="N907" s="204"/>
      <c r="O907" s="204"/>
      <c r="P907" s="204"/>
      <c r="Q907" s="204"/>
      <c r="R907" s="204"/>
      <c r="S907" s="204"/>
      <c r="T907" s="205"/>
      <c r="AT907" s="206" t="s">
        <v>163</v>
      </c>
      <c r="AU907" s="206" t="s">
        <v>81</v>
      </c>
      <c r="AV907" s="13" t="s">
        <v>81</v>
      </c>
      <c r="AW907" s="13" t="s">
        <v>33</v>
      </c>
      <c r="AX907" s="13" t="s">
        <v>71</v>
      </c>
      <c r="AY907" s="206" t="s">
        <v>153</v>
      </c>
    </row>
    <row r="908" spans="2:51" s="13" customFormat="1" ht="10.199999999999999">
      <c r="B908" s="195"/>
      <c r="C908" s="196"/>
      <c r="D908" s="197" t="s">
        <v>163</v>
      </c>
      <c r="E908" s="198" t="s">
        <v>19</v>
      </c>
      <c r="F908" s="199" t="s">
        <v>492</v>
      </c>
      <c r="G908" s="196"/>
      <c r="H908" s="200">
        <v>6.1879999999999997</v>
      </c>
      <c r="I908" s="201"/>
      <c r="J908" s="196"/>
      <c r="K908" s="196"/>
      <c r="L908" s="202"/>
      <c r="M908" s="203"/>
      <c r="N908" s="204"/>
      <c r="O908" s="204"/>
      <c r="P908" s="204"/>
      <c r="Q908" s="204"/>
      <c r="R908" s="204"/>
      <c r="S908" s="204"/>
      <c r="T908" s="205"/>
      <c r="AT908" s="206" t="s">
        <v>163</v>
      </c>
      <c r="AU908" s="206" t="s">
        <v>81</v>
      </c>
      <c r="AV908" s="13" t="s">
        <v>81</v>
      </c>
      <c r="AW908" s="13" t="s">
        <v>33</v>
      </c>
      <c r="AX908" s="13" t="s">
        <v>71</v>
      </c>
      <c r="AY908" s="206" t="s">
        <v>153</v>
      </c>
    </row>
    <row r="909" spans="2:51" s="13" customFormat="1" ht="10.199999999999999">
      <c r="B909" s="195"/>
      <c r="C909" s="196"/>
      <c r="D909" s="197" t="s">
        <v>163</v>
      </c>
      <c r="E909" s="198" t="s">
        <v>19</v>
      </c>
      <c r="F909" s="199" t="s">
        <v>493</v>
      </c>
      <c r="G909" s="196"/>
      <c r="H909" s="200">
        <v>30.03</v>
      </c>
      <c r="I909" s="201"/>
      <c r="J909" s="196"/>
      <c r="K909" s="196"/>
      <c r="L909" s="202"/>
      <c r="M909" s="203"/>
      <c r="N909" s="204"/>
      <c r="O909" s="204"/>
      <c r="P909" s="204"/>
      <c r="Q909" s="204"/>
      <c r="R909" s="204"/>
      <c r="S909" s="204"/>
      <c r="T909" s="205"/>
      <c r="AT909" s="206" t="s">
        <v>163</v>
      </c>
      <c r="AU909" s="206" t="s">
        <v>81</v>
      </c>
      <c r="AV909" s="13" t="s">
        <v>81</v>
      </c>
      <c r="AW909" s="13" t="s">
        <v>33</v>
      </c>
      <c r="AX909" s="13" t="s">
        <v>71</v>
      </c>
      <c r="AY909" s="206" t="s">
        <v>153</v>
      </c>
    </row>
    <row r="910" spans="2:51" s="13" customFormat="1" ht="10.199999999999999">
      <c r="B910" s="195"/>
      <c r="C910" s="196"/>
      <c r="D910" s="197" t="s">
        <v>163</v>
      </c>
      <c r="E910" s="198" t="s">
        <v>19</v>
      </c>
      <c r="F910" s="199" t="s">
        <v>494</v>
      </c>
      <c r="G910" s="196"/>
      <c r="H910" s="200">
        <v>9.23</v>
      </c>
      <c r="I910" s="201"/>
      <c r="J910" s="196"/>
      <c r="K910" s="196"/>
      <c r="L910" s="202"/>
      <c r="M910" s="203"/>
      <c r="N910" s="204"/>
      <c r="O910" s="204"/>
      <c r="P910" s="204"/>
      <c r="Q910" s="204"/>
      <c r="R910" s="204"/>
      <c r="S910" s="204"/>
      <c r="T910" s="205"/>
      <c r="AT910" s="206" t="s">
        <v>163</v>
      </c>
      <c r="AU910" s="206" t="s">
        <v>81</v>
      </c>
      <c r="AV910" s="13" t="s">
        <v>81</v>
      </c>
      <c r="AW910" s="13" t="s">
        <v>33</v>
      </c>
      <c r="AX910" s="13" t="s">
        <v>71</v>
      </c>
      <c r="AY910" s="206" t="s">
        <v>153</v>
      </c>
    </row>
    <row r="911" spans="2:51" s="13" customFormat="1" ht="10.199999999999999">
      <c r="B911" s="195"/>
      <c r="C911" s="196"/>
      <c r="D911" s="197" t="s">
        <v>163</v>
      </c>
      <c r="E911" s="198" t="s">
        <v>19</v>
      </c>
      <c r="F911" s="199" t="s">
        <v>495</v>
      </c>
      <c r="G911" s="196"/>
      <c r="H911" s="200">
        <v>49.896000000000001</v>
      </c>
      <c r="I911" s="201"/>
      <c r="J911" s="196"/>
      <c r="K911" s="196"/>
      <c r="L911" s="202"/>
      <c r="M911" s="203"/>
      <c r="N911" s="204"/>
      <c r="O911" s="204"/>
      <c r="P911" s="204"/>
      <c r="Q911" s="204"/>
      <c r="R911" s="204"/>
      <c r="S911" s="204"/>
      <c r="T911" s="205"/>
      <c r="AT911" s="206" t="s">
        <v>163</v>
      </c>
      <c r="AU911" s="206" t="s">
        <v>81</v>
      </c>
      <c r="AV911" s="13" t="s">
        <v>81</v>
      </c>
      <c r="AW911" s="13" t="s">
        <v>33</v>
      </c>
      <c r="AX911" s="13" t="s">
        <v>71</v>
      </c>
      <c r="AY911" s="206" t="s">
        <v>153</v>
      </c>
    </row>
    <row r="912" spans="2:51" s="13" customFormat="1" ht="10.199999999999999">
      <c r="B912" s="195"/>
      <c r="C912" s="196"/>
      <c r="D912" s="197" t="s">
        <v>163</v>
      </c>
      <c r="E912" s="198" t="s">
        <v>19</v>
      </c>
      <c r="F912" s="199" t="s">
        <v>496</v>
      </c>
      <c r="G912" s="196"/>
      <c r="H912" s="200">
        <v>61.808999999999997</v>
      </c>
      <c r="I912" s="201"/>
      <c r="J912" s="196"/>
      <c r="K912" s="196"/>
      <c r="L912" s="202"/>
      <c r="M912" s="203"/>
      <c r="N912" s="204"/>
      <c r="O912" s="204"/>
      <c r="P912" s="204"/>
      <c r="Q912" s="204"/>
      <c r="R912" s="204"/>
      <c r="S912" s="204"/>
      <c r="T912" s="205"/>
      <c r="AT912" s="206" t="s">
        <v>163</v>
      </c>
      <c r="AU912" s="206" t="s">
        <v>81</v>
      </c>
      <c r="AV912" s="13" t="s">
        <v>81</v>
      </c>
      <c r="AW912" s="13" t="s">
        <v>33</v>
      </c>
      <c r="AX912" s="13" t="s">
        <v>71</v>
      </c>
      <c r="AY912" s="206" t="s">
        <v>153</v>
      </c>
    </row>
    <row r="913" spans="2:51" s="13" customFormat="1" ht="10.199999999999999">
      <c r="B913" s="195"/>
      <c r="C913" s="196"/>
      <c r="D913" s="197" t="s">
        <v>163</v>
      </c>
      <c r="E913" s="198" t="s">
        <v>19</v>
      </c>
      <c r="F913" s="199" t="s">
        <v>497</v>
      </c>
      <c r="G913" s="196"/>
      <c r="H913" s="200">
        <v>41.018999999999998</v>
      </c>
      <c r="I913" s="201"/>
      <c r="J913" s="196"/>
      <c r="K913" s="196"/>
      <c r="L913" s="202"/>
      <c r="M913" s="203"/>
      <c r="N913" s="204"/>
      <c r="O913" s="204"/>
      <c r="P913" s="204"/>
      <c r="Q913" s="204"/>
      <c r="R913" s="204"/>
      <c r="S913" s="204"/>
      <c r="T913" s="205"/>
      <c r="AT913" s="206" t="s">
        <v>163</v>
      </c>
      <c r="AU913" s="206" t="s">
        <v>81</v>
      </c>
      <c r="AV913" s="13" t="s">
        <v>81</v>
      </c>
      <c r="AW913" s="13" t="s">
        <v>33</v>
      </c>
      <c r="AX913" s="13" t="s">
        <v>71</v>
      </c>
      <c r="AY913" s="206" t="s">
        <v>153</v>
      </c>
    </row>
    <row r="914" spans="2:51" s="13" customFormat="1" ht="10.199999999999999">
      <c r="B914" s="195"/>
      <c r="C914" s="196"/>
      <c r="D914" s="197" t="s">
        <v>163</v>
      </c>
      <c r="E914" s="198" t="s">
        <v>19</v>
      </c>
      <c r="F914" s="199" t="s">
        <v>498</v>
      </c>
      <c r="G914" s="196"/>
      <c r="H914" s="200">
        <v>41.481000000000002</v>
      </c>
      <c r="I914" s="201"/>
      <c r="J914" s="196"/>
      <c r="K914" s="196"/>
      <c r="L914" s="202"/>
      <c r="M914" s="203"/>
      <c r="N914" s="204"/>
      <c r="O914" s="204"/>
      <c r="P914" s="204"/>
      <c r="Q914" s="204"/>
      <c r="R914" s="204"/>
      <c r="S914" s="204"/>
      <c r="T914" s="205"/>
      <c r="AT914" s="206" t="s">
        <v>163</v>
      </c>
      <c r="AU914" s="206" t="s">
        <v>81</v>
      </c>
      <c r="AV914" s="13" t="s">
        <v>81</v>
      </c>
      <c r="AW914" s="13" t="s">
        <v>33</v>
      </c>
      <c r="AX914" s="13" t="s">
        <v>71</v>
      </c>
      <c r="AY914" s="206" t="s">
        <v>153</v>
      </c>
    </row>
    <row r="915" spans="2:51" s="13" customFormat="1" ht="10.199999999999999">
      <c r="B915" s="195"/>
      <c r="C915" s="196"/>
      <c r="D915" s="197" t="s">
        <v>163</v>
      </c>
      <c r="E915" s="198" t="s">
        <v>19</v>
      </c>
      <c r="F915" s="199" t="s">
        <v>499</v>
      </c>
      <c r="G915" s="196"/>
      <c r="H915" s="200">
        <v>2.08</v>
      </c>
      <c r="I915" s="201"/>
      <c r="J915" s="196"/>
      <c r="K915" s="196"/>
      <c r="L915" s="202"/>
      <c r="M915" s="203"/>
      <c r="N915" s="204"/>
      <c r="O915" s="204"/>
      <c r="P915" s="204"/>
      <c r="Q915" s="204"/>
      <c r="R915" s="204"/>
      <c r="S915" s="204"/>
      <c r="T915" s="205"/>
      <c r="AT915" s="206" t="s">
        <v>163</v>
      </c>
      <c r="AU915" s="206" t="s">
        <v>81</v>
      </c>
      <c r="AV915" s="13" t="s">
        <v>81</v>
      </c>
      <c r="AW915" s="13" t="s">
        <v>33</v>
      </c>
      <c r="AX915" s="13" t="s">
        <v>71</v>
      </c>
      <c r="AY915" s="206" t="s">
        <v>153</v>
      </c>
    </row>
    <row r="916" spans="2:51" s="13" customFormat="1" ht="10.199999999999999">
      <c r="B916" s="195"/>
      <c r="C916" s="196"/>
      <c r="D916" s="197" t="s">
        <v>163</v>
      </c>
      <c r="E916" s="198" t="s">
        <v>19</v>
      </c>
      <c r="F916" s="199" t="s">
        <v>500</v>
      </c>
      <c r="G916" s="196"/>
      <c r="H916" s="200">
        <v>1.53</v>
      </c>
      <c r="I916" s="201"/>
      <c r="J916" s="196"/>
      <c r="K916" s="196"/>
      <c r="L916" s="202"/>
      <c r="M916" s="203"/>
      <c r="N916" s="204"/>
      <c r="O916" s="204"/>
      <c r="P916" s="204"/>
      <c r="Q916" s="204"/>
      <c r="R916" s="204"/>
      <c r="S916" s="204"/>
      <c r="T916" s="205"/>
      <c r="AT916" s="206" t="s">
        <v>163</v>
      </c>
      <c r="AU916" s="206" t="s">
        <v>81</v>
      </c>
      <c r="AV916" s="13" t="s">
        <v>81</v>
      </c>
      <c r="AW916" s="13" t="s">
        <v>33</v>
      </c>
      <c r="AX916" s="13" t="s">
        <v>71</v>
      </c>
      <c r="AY916" s="206" t="s">
        <v>153</v>
      </c>
    </row>
    <row r="917" spans="2:51" s="13" customFormat="1" ht="10.199999999999999">
      <c r="B917" s="195"/>
      <c r="C917" s="196"/>
      <c r="D917" s="197" t="s">
        <v>163</v>
      </c>
      <c r="E917" s="198" t="s">
        <v>19</v>
      </c>
      <c r="F917" s="199" t="s">
        <v>501</v>
      </c>
      <c r="G917" s="196"/>
      <c r="H917" s="200">
        <v>5</v>
      </c>
      <c r="I917" s="201"/>
      <c r="J917" s="196"/>
      <c r="K917" s="196"/>
      <c r="L917" s="202"/>
      <c r="M917" s="203"/>
      <c r="N917" s="204"/>
      <c r="O917" s="204"/>
      <c r="P917" s="204"/>
      <c r="Q917" s="204"/>
      <c r="R917" s="204"/>
      <c r="S917" s="204"/>
      <c r="T917" s="205"/>
      <c r="AT917" s="206" t="s">
        <v>163</v>
      </c>
      <c r="AU917" s="206" t="s">
        <v>81</v>
      </c>
      <c r="AV917" s="13" t="s">
        <v>81</v>
      </c>
      <c r="AW917" s="13" t="s">
        <v>33</v>
      </c>
      <c r="AX917" s="13" t="s">
        <v>71</v>
      </c>
      <c r="AY917" s="206" t="s">
        <v>153</v>
      </c>
    </row>
    <row r="918" spans="2:51" s="13" customFormat="1" ht="10.199999999999999">
      <c r="B918" s="195"/>
      <c r="C918" s="196"/>
      <c r="D918" s="197" t="s">
        <v>163</v>
      </c>
      <c r="E918" s="198" t="s">
        <v>19</v>
      </c>
      <c r="F918" s="199" t="s">
        <v>502</v>
      </c>
      <c r="G918" s="196"/>
      <c r="H918" s="200">
        <v>2.04</v>
      </c>
      <c r="I918" s="201"/>
      <c r="J918" s="196"/>
      <c r="K918" s="196"/>
      <c r="L918" s="202"/>
      <c r="M918" s="203"/>
      <c r="N918" s="204"/>
      <c r="O918" s="204"/>
      <c r="P918" s="204"/>
      <c r="Q918" s="204"/>
      <c r="R918" s="204"/>
      <c r="S918" s="204"/>
      <c r="T918" s="205"/>
      <c r="AT918" s="206" t="s">
        <v>163</v>
      </c>
      <c r="AU918" s="206" t="s">
        <v>81</v>
      </c>
      <c r="AV918" s="13" t="s">
        <v>81</v>
      </c>
      <c r="AW918" s="13" t="s">
        <v>33</v>
      </c>
      <c r="AX918" s="13" t="s">
        <v>71</v>
      </c>
      <c r="AY918" s="206" t="s">
        <v>153</v>
      </c>
    </row>
    <row r="919" spans="2:51" s="15" customFormat="1" ht="10.199999999999999">
      <c r="B919" s="218"/>
      <c r="C919" s="219"/>
      <c r="D919" s="197" t="s">
        <v>163</v>
      </c>
      <c r="E919" s="220" t="s">
        <v>19</v>
      </c>
      <c r="F919" s="221" t="s">
        <v>221</v>
      </c>
      <c r="G919" s="219"/>
      <c r="H919" s="222">
        <v>376.74299999999994</v>
      </c>
      <c r="I919" s="223"/>
      <c r="J919" s="219"/>
      <c r="K919" s="219"/>
      <c r="L919" s="224"/>
      <c r="M919" s="225"/>
      <c r="N919" s="226"/>
      <c r="O919" s="226"/>
      <c r="P919" s="226"/>
      <c r="Q919" s="226"/>
      <c r="R919" s="226"/>
      <c r="S919" s="226"/>
      <c r="T919" s="227"/>
      <c r="AT919" s="228" t="s">
        <v>163</v>
      </c>
      <c r="AU919" s="228" t="s">
        <v>81</v>
      </c>
      <c r="AV919" s="15" t="s">
        <v>173</v>
      </c>
      <c r="AW919" s="15" t="s">
        <v>33</v>
      </c>
      <c r="AX919" s="15" t="s">
        <v>71</v>
      </c>
      <c r="AY919" s="228" t="s">
        <v>153</v>
      </c>
    </row>
    <row r="920" spans="2:51" s="13" customFormat="1" ht="10.199999999999999">
      <c r="B920" s="195"/>
      <c r="C920" s="196"/>
      <c r="D920" s="197" t="s">
        <v>163</v>
      </c>
      <c r="E920" s="198" t="s">
        <v>19</v>
      </c>
      <c r="F920" s="199" t="s">
        <v>508</v>
      </c>
      <c r="G920" s="196"/>
      <c r="H920" s="200">
        <v>41.174999999999997</v>
      </c>
      <c r="I920" s="201"/>
      <c r="J920" s="196"/>
      <c r="K920" s="196"/>
      <c r="L920" s="202"/>
      <c r="M920" s="203"/>
      <c r="N920" s="204"/>
      <c r="O920" s="204"/>
      <c r="P920" s="204"/>
      <c r="Q920" s="204"/>
      <c r="R920" s="204"/>
      <c r="S920" s="204"/>
      <c r="T920" s="205"/>
      <c r="AT920" s="206" t="s">
        <v>163</v>
      </c>
      <c r="AU920" s="206" t="s">
        <v>81</v>
      </c>
      <c r="AV920" s="13" t="s">
        <v>81</v>
      </c>
      <c r="AW920" s="13" t="s">
        <v>33</v>
      </c>
      <c r="AX920" s="13" t="s">
        <v>71</v>
      </c>
      <c r="AY920" s="206" t="s">
        <v>153</v>
      </c>
    </row>
    <row r="921" spans="2:51" s="13" customFormat="1" ht="10.199999999999999">
      <c r="B921" s="195"/>
      <c r="C921" s="196"/>
      <c r="D921" s="197" t="s">
        <v>163</v>
      </c>
      <c r="E921" s="198" t="s">
        <v>19</v>
      </c>
      <c r="F921" s="199" t="s">
        <v>509</v>
      </c>
      <c r="G921" s="196"/>
      <c r="H921" s="200">
        <v>5.952</v>
      </c>
      <c r="I921" s="201"/>
      <c r="J921" s="196"/>
      <c r="K921" s="196"/>
      <c r="L921" s="202"/>
      <c r="M921" s="203"/>
      <c r="N921" s="204"/>
      <c r="O921" s="204"/>
      <c r="P921" s="204"/>
      <c r="Q921" s="204"/>
      <c r="R921" s="204"/>
      <c r="S921" s="204"/>
      <c r="T921" s="205"/>
      <c r="AT921" s="206" t="s">
        <v>163</v>
      </c>
      <c r="AU921" s="206" t="s">
        <v>81</v>
      </c>
      <c r="AV921" s="13" t="s">
        <v>81</v>
      </c>
      <c r="AW921" s="13" t="s">
        <v>33</v>
      </c>
      <c r="AX921" s="13" t="s">
        <v>71</v>
      </c>
      <c r="AY921" s="206" t="s">
        <v>153</v>
      </c>
    </row>
    <row r="922" spans="2:51" s="13" customFormat="1" ht="10.199999999999999">
      <c r="B922" s="195"/>
      <c r="C922" s="196"/>
      <c r="D922" s="197" t="s">
        <v>163</v>
      </c>
      <c r="E922" s="198" t="s">
        <v>19</v>
      </c>
      <c r="F922" s="199" t="s">
        <v>510</v>
      </c>
      <c r="G922" s="196"/>
      <c r="H922" s="200">
        <v>5.4740000000000002</v>
      </c>
      <c r="I922" s="201"/>
      <c r="J922" s="196"/>
      <c r="K922" s="196"/>
      <c r="L922" s="202"/>
      <c r="M922" s="203"/>
      <c r="N922" s="204"/>
      <c r="O922" s="204"/>
      <c r="P922" s="204"/>
      <c r="Q922" s="204"/>
      <c r="R922" s="204"/>
      <c r="S922" s="204"/>
      <c r="T922" s="205"/>
      <c r="AT922" s="206" t="s">
        <v>163</v>
      </c>
      <c r="AU922" s="206" t="s">
        <v>81</v>
      </c>
      <c r="AV922" s="13" t="s">
        <v>81</v>
      </c>
      <c r="AW922" s="13" t="s">
        <v>33</v>
      </c>
      <c r="AX922" s="13" t="s">
        <v>71</v>
      </c>
      <c r="AY922" s="206" t="s">
        <v>153</v>
      </c>
    </row>
    <row r="923" spans="2:51" s="13" customFormat="1" ht="10.199999999999999">
      <c r="B923" s="195"/>
      <c r="C923" s="196"/>
      <c r="D923" s="197" t="s">
        <v>163</v>
      </c>
      <c r="E923" s="198" t="s">
        <v>19</v>
      </c>
      <c r="F923" s="199" t="s">
        <v>511</v>
      </c>
      <c r="G923" s="196"/>
      <c r="H923" s="200">
        <v>34.83</v>
      </c>
      <c r="I923" s="201"/>
      <c r="J923" s="196"/>
      <c r="K923" s="196"/>
      <c r="L923" s="202"/>
      <c r="M923" s="203"/>
      <c r="N923" s="204"/>
      <c r="O923" s="204"/>
      <c r="P923" s="204"/>
      <c r="Q923" s="204"/>
      <c r="R923" s="204"/>
      <c r="S923" s="204"/>
      <c r="T923" s="205"/>
      <c r="AT923" s="206" t="s">
        <v>163</v>
      </c>
      <c r="AU923" s="206" t="s">
        <v>81</v>
      </c>
      <c r="AV923" s="13" t="s">
        <v>81</v>
      </c>
      <c r="AW923" s="13" t="s">
        <v>33</v>
      </c>
      <c r="AX923" s="13" t="s">
        <v>71</v>
      </c>
      <c r="AY923" s="206" t="s">
        <v>153</v>
      </c>
    </row>
    <row r="924" spans="2:51" s="13" customFormat="1" ht="10.199999999999999">
      <c r="B924" s="195"/>
      <c r="C924" s="196"/>
      <c r="D924" s="197" t="s">
        <v>163</v>
      </c>
      <c r="E924" s="198" t="s">
        <v>19</v>
      </c>
      <c r="F924" s="199" t="s">
        <v>512</v>
      </c>
      <c r="G924" s="196"/>
      <c r="H924" s="200">
        <v>45.441000000000003</v>
      </c>
      <c r="I924" s="201"/>
      <c r="J924" s="196"/>
      <c r="K924" s="196"/>
      <c r="L924" s="202"/>
      <c r="M924" s="203"/>
      <c r="N924" s="204"/>
      <c r="O924" s="204"/>
      <c r="P924" s="204"/>
      <c r="Q924" s="204"/>
      <c r="R924" s="204"/>
      <c r="S924" s="204"/>
      <c r="T924" s="205"/>
      <c r="AT924" s="206" t="s">
        <v>163</v>
      </c>
      <c r="AU924" s="206" t="s">
        <v>81</v>
      </c>
      <c r="AV924" s="13" t="s">
        <v>81</v>
      </c>
      <c r="AW924" s="13" t="s">
        <v>33</v>
      </c>
      <c r="AX924" s="13" t="s">
        <v>71</v>
      </c>
      <c r="AY924" s="206" t="s">
        <v>153</v>
      </c>
    </row>
    <row r="925" spans="2:51" s="13" customFormat="1" ht="10.199999999999999">
      <c r="B925" s="195"/>
      <c r="C925" s="196"/>
      <c r="D925" s="197" t="s">
        <v>163</v>
      </c>
      <c r="E925" s="198" t="s">
        <v>19</v>
      </c>
      <c r="F925" s="199" t="s">
        <v>513</v>
      </c>
      <c r="G925" s="196"/>
      <c r="H925" s="200">
        <v>39.231000000000002</v>
      </c>
      <c r="I925" s="201"/>
      <c r="J925" s="196"/>
      <c r="K925" s="196"/>
      <c r="L925" s="202"/>
      <c r="M925" s="203"/>
      <c r="N925" s="204"/>
      <c r="O925" s="204"/>
      <c r="P925" s="204"/>
      <c r="Q925" s="204"/>
      <c r="R925" s="204"/>
      <c r="S925" s="204"/>
      <c r="T925" s="205"/>
      <c r="AT925" s="206" t="s">
        <v>163</v>
      </c>
      <c r="AU925" s="206" t="s">
        <v>81</v>
      </c>
      <c r="AV925" s="13" t="s">
        <v>81</v>
      </c>
      <c r="AW925" s="13" t="s">
        <v>33</v>
      </c>
      <c r="AX925" s="13" t="s">
        <v>71</v>
      </c>
      <c r="AY925" s="206" t="s">
        <v>153</v>
      </c>
    </row>
    <row r="926" spans="2:51" s="13" customFormat="1" ht="10.199999999999999">
      <c r="B926" s="195"/>
      <c r="C926" s="196"/>
      <c r="D926" s="197" t="s">
        <v>163</v>
      </c>
      <c r="E926" s="198" t="s">
        <v>19</v>
      </c>
      <c r="F926" s="199" t="s">
        <v>514</v>
      </c>
      <c r="G926" s="196"/>
      <c r="H926" s="200">
        <v>34.209000000000003</v>
      </c>
      <c r="I926" s="201"/>
      <c r="J926" s="196"/>
      <c r="K926" s="196"/>
      <c r="L926" s="202"/>
      <c r="M926" s="203"/>
      <c r="N926" s="204"/>
      <c r="O926" s="204"/>
      <c r="P926" s="204"/>
      <c r="Q926" s="204"/>
      <c r="R926" s="204"/>
      <c r="S926" s="204"/>
      <c r="T926" s="205"/>
      <c r="AT926" s="206" t="s">
        <v>163</v>
      </c>
      <c r="AU926" s="206" t="s">
        <v>81</v>
      </c>
      <c r="AV926" s="13" t="s">
        <v>81</v>
      </c>
      <c r="AW926" s="13" t="s">
        <v>33</v>
      </c>
      <c r="AX926" s="13" t="s">
        <v>71</v>
      </c>
      <c r="AY926" s="206" t="s">
        <v>153</v>
      </c>
    </row>
    <row r="927" spans="2:51" s="13" customFormat="1" ht="10.199999999999999">
      <c r="B927" s="195"/>
      <c r="C927" s="196"/>
      <c r="D927" s="197" t="s">
        <v>163</v>
      </c>
      <c r="E927" s="198" t="s">
        <v>19</v>
      </c>
      <c r="F927" s="199" t="s">
        <v>515</v>
      </c>
      <c r="G927" s="196"/>
      <c r="H927" s="200">
        <v>0.74</v>
      </c>
      <c r="I927" s="201"/>
      <c r="J927" s="196"/>
      <c r="K927" s="196"/>
      <c r="L927" s="202"/>
      <c r="M927" s="203"/>
      <c r="N927" s="204"/>
      <c r="O927" s="204"/>
      <c r="P927" s="204"/>
      <c r="Q927" s="204"/>
      <c r="R927" s="204"/>
      <c r="S927" s="204"/>
      <c r="T927" s="205"/>
      <c r="AT927" s="206" t="s">
        <v>163</v>
      </c>
      <c r="AU927" s="206" t="s">
        <v>81</v>
      </c>
      <c r="AV927" s="13" t="s">
        <v>81</v>
      </c>
      <c r="AW927" s="13" t="s">
        <v>33</v>
      </c>
      <c r="AX927" s="13" t="s">
        <v>71</v>
      </c>
      <c r="AY927" s="206" t="s">
        <v>153</v>
      </c>
    </row>
    <row r="928" spans="2:51" s="13" customFormat="1" ht="10.199999999999999">
      <c r="B928" s="195"/>
      <c r="C928" s="196"/>
      <c r="D928" s="197" t="s">
        <v>163</v>
      </c>
      <c r="E928" s="198" t="s">
        <v>19</v>
      </c>
      <c r="F928" s="199" t="s">
        <v>524</v>
      </c>
      <c r="G928" s="196"/>
      <c r="H928" s="200">
        <v>3.375</v>
      </c>
      <c r="I928" s="201"/>
      <c r="J928" s="196"/>
      <c r="K928" s="196"/>
      <c r="L928" s="202"/>
      <c r="M928" s="203"/>
      <c r="N928" s="204"/>
      <c r="O928" s="204"/>
      <c r="P928" s="204"/>
      <c r="Q928" s="204"/>
      <c r="R928" s="204"/>
      <c r="S928" s="204"/>
      <c r="T928" s="205"/>
      <c r="AT928" s="206" t="s">
        <v>163</v>
      </c>
      <c r="AU928" s="206" t="s">
        <v>81</v>
      </c>
      <c r="AV928" s="13" t="s">
        <v>81</v>
      </c>
      <c r="AW928" s="13" t="s">
        <v>33</v>
      </c>
      <c r="AX928" s="13" t="s">
        <v>71</v>
      </c>
      <c r="AY928" s="206" t="s">
        <v>153</v>
      </c>
    </row>
    <row r="929" spans="1:65" s="13" customFormat="1" ht="10.199999999999999">
      <c r="B929" s="195"/>
      <c r="C929" s="196"/>
      <c r="D929" s="197" t="s">
        <v>163</v>
      </c>
      <c r="E929" s="198" t="s">
        <v>19</v>
      </c>
      <c r="F929" s="199" t="s">
        <v>525</v>
      </c>
      <c r="G929" s="196"/>
      <c r="H929" s="200">
        <v>1.17</v>
      </c>
      <c r="I929" s="201"/>
      <c r="J929" s="196"/>
      <c r="K929" s="196"/>
      <c r="L929" s="202"/>
      <c r="M929" s="203"/>
      <c r="N929" s="204"/>
      <c r="O929" s="204"/>
      <c r="P929" s="204"/>
      <c r="Q929" s="204"/>
      <c r="R929" s="204"/>
      <c r="S929" s="204"/>
      <c r="T929" s="205"/>
      <c r="AT929" s="206" t="s">
        <v>163</v>
      </c>
      <c r="AU929" s="206" t="s">
        <v>81</v>
      </c>
      <c r="AV929" s="13" t="s">
        <v>81</v>
      </c>
      <c r="AW929" s="13" t="s">
        <v>33</v>
      </c>
      <c r="AX929" s="13" t="s">
        <v>71</v>
      </c>
      <c r="AY929" s="206" t="s">
        <v>153</v>
      </c>
    </row>
    <row r="930" spans="1:65" s="13" customFormat="1" ht="10.199999999999999">
      <c r="B930" s="195"/>
      <c r="C930" s="196"/>
      <c r="D930" s="197" t="s">
        <v>163</v>
      </c>
      <c r="E930" s="198" t="s">
        <v>19</v>
      </c>
      <c r="F930" s="199" t="s">
        <v>526</v>
      </c>
      <c r="G930" s="196"/>
      <c r="H930" s="200">
        <v>1.26</v>
      </c>
      <c r="I930" s="201"/>
      <c r="J930" s="196"/>
      <c r="K930" s="196"/>
      <c r="L930" s="202"/>
      <c r="M930" s="203"/>
      <c r="N930" s="204"/>
      <c r="O930" s="204"/>
      <c r="P930" s="204"/>
      <c r="Q930" s="204"/>
      <c r="R930" s="204"/>
      <c r="S930" s="204"/>
      <c r="T930" s="205"/>
      <c r="AT930" s="206" t="s">
        <v>163</v>
      </c>
      <c r="AU930" s="206" t="s">
        <v>81</v>
      </c>
      <c r="AV930" s="13" t="s">
        <v>81</v>
      </c>
      <c r="AW930" s="13" t="s">
        <v>33</v>
      </c>
      <c r="AX930" s="13" t="s">
        <v>71</v>
      </c>
      <c r="AY930" s="206" t="s">
        <v>153</v>
      </c>
    </row>
    <row r="931" spans="1:65" s="15" customFormat="1" ht="10.199999999999999">
      <c r="B931" s="218"/>
      <c r="C931" s="219"/>
      <c r="D931" s="197" t="s">
        <v>163</v>
      </c>
      <c r="E931" s="220" t="s">
        <v>19</v>
      </c>
      <c r="F931" s="221" t="s">
        <v>221</v>
      </c>
      <c r="G931" s="219"/>
      <c r="H931" s="222">
        <v>212.857</v>
      </c>
      <c r="I931" s="223"/>
      <c r="J931" s="219"/>
      <c r="K931" s="219"/>
      <c r="L931" s="224"/>
      <c r="M931" s="225"/>
      <c r="N931" s="226"/>
      <c r="O931" s="226"/>
      <c r="P931" s="226"/>
      <c r="Q931" s="226"/>
      <c r="R931" s="226"/>
      <c r="S931" s="226"/>
      <c r="T931" s="227"/>
      <c r="AT931" s="228" t="s">
        <v>163</v>
      </c>
      <c r="AU931" s="228" t="s">
        <v>81</v>
      </c>
      <c r="AV931" s="15" t="s">
        <v>173</v>
      </c>
      <c r="AW931" s="15" t="s">
        <v>33</v>
      </c>
      <c r="AX931" s="15" t="s">
        <v>71</v>
      </c>
      <c r="AY931" s="228" t="s">
        <v>153</v>
      </c>
    </row>
    <row r="932" spans="1:65" s="13" customFormat="1" ht="10.199999999999999">
      <c r="B932" s="195"/>
      <c r="C932" s="196"/>
      <c r="D932" s="197" t="s">
        <v>163</v>
      </c>
      <c r="E932" s="198" t="s">
        <v>19</v>
      </c>
      <c r="F932" s="199" t="s">
        <v>527</v>
      </c>
      <c r="G932" s="196"/>
      <c r="H932" s="200">
        <v>16.481999999999999</v>
      </c>
      <c r="I932" s="201"/>
      <c r="J932" s="196"/>
      <c r="K932" s="196"/>
      <c r="L932" s="202"/>
      <c r="M932" s="203"/>
      <c r="N932" s="204"/>
      <c r="O932" s="204"/>
      <c r="P932" s="204"/>
      <c r="Q932" s="204"/>
      <c r="R932" s="204"/>
      <c r="S932" s="204"/>
      <c r="T932" s="205"/>
      <c r="AT932" s="206" t="s">
        <v>163</v>
      </c>
      <c r="AU932" s="206" t="s">
        <v>81</v>
      </c>
      <c r="AV932" s="13" t="s">
        <v>81</v>
      </c>
      <c r="AW932" s="13" t="s">
        <v>33</v>
      </c>
      <c r="AX932" s="13" t="s">
        <v>71</v>
      </c>
      <c r="AY932" s="206" t="s">
        <v>153</v>
      </c>
    </row>
    <row r="933" spans="1:65" s="13" customFormat="1" ht="10.199999999999999">
      <c r="B933" s="195"/>
      <c r="C933" s="196"/>
      <c r="D933" s="197" t="s">
        <v>163</v>
      </c>
      <c r="E933" s="198" t="s">
        <v>19</v>
      </c>
      <c r="F933" s="199" t="s">
        <v>528</v>
      </c>
      <c r="G933" s="196"/>
      <c r="H933" s="200">
        <v>15.252000000000001</v>
      </c>
      <c r="I933" s="201"/>
      <c r="J933" s="196"/>
      <c r="K933" s="196"/>
      <c r="L933" s="202"/>
      <c r="M933" s="203"/>
      <c r="N933" s="204"/>
      <c r="O933" s="204"/>
      <c r="P933" s="204"/>
      <c r="Q933" s="204"/>
      <c r="R933" s="204"/>
      <c r="S933" s="204"/>
      <c r="T933" s="205"/>
      <c r="AT933" s="206" t="s">
        <v>163</v>
      </c>
      <c r="AU933" s="206" t="s">
        <v>81</v>
      </c>
      <c r="AV933" s="13" t="s">
        <v>81</v>
      </c>
      <c r="AW933" s="13" t="s">
        <v>33</v>
      </c>
      <c r="AX933" s="13" t="s">
        <v>71</v>
      </c>
      <c r="AY933" s="206" t="s">
        <v>153</v>
      </c>
    </row>
    <row r="934" spans="1:65" s="13" customFormat="1" ht="10.199999999999999">
      <c r="B934" s="195"/>
      <c r="C934" s="196"/>
      <c r="D934" s="197" t="s">
        <v>163</v>
      </c>
      <c r="E934" s="198" t="s">
        <v>19</v>
      </c>
      <c r="F934" s="199" t="s">
        <v>529</v>
      </c>
      <c r="G934" s="196"/>
      <c r="H934" s="200">
        <v>23.765000000000001</v>
      </c>
      <c r="I934" s="201"/>
      <c r="J934" s="196"/>
      <c r="K934" s="196"/>
      <c r="L934" s="202"/>
      <c r="M934" s="203"/>
      <c r="N934" s="204"/>
      <c r="O934" s="204"/>
      <c r="P934" s="204"/>
      <c r="Q934" s="204"/>
      <c r="R934" s="204"/>
      <c r="S934" s="204"/>
      <c r="T934" s="205"/>
      <c r="AT934" s="206" t="s">
        <v>163</v>
      </c>
      <c r="AU934" s="206" t="s">
        <v>81</v>
      </c>
      <c r="AV934" s="13" t="s">
        <v>81</v>
      </c>
      <c r="AW934" s="13" t="s">
        <v>33</v>
      </c>
      <c r="AX934" s="13" t="s">
        <v>71</v>
      </c>
      <c r="AY934" s="206" t="s">
        <v>153</v>
      </c>
    </row>
    <row r="935" spans="1:65" s="13" customFormat="1" ht="10.199999999999999">
      <c r="B935" s="195"/>
      <c r="C935" s="196"/>
      <c r="D935" s="197" t="s">
        <v>163</v>
      </c>
      <c r="E935" s="198" t="s">
        <v>19</v>
      </c>
      <c r="F935" s="199" t="s">
        <v>530</v>
      </c>
      <c r="G935" s="196"/>
      <c r="H935" s="200">
        <v>3.7349999999999999</v>
      </c>
      <c r="I935" s="201"/>
      <c r="J935" s="196"/>
      <c r="K935" s="196"/>
      <c r="L935" s="202"/>
      <c r="M935" s="203"/>
      <c r="N935" s="204"/>
      <c r="O935" s="204"/>
      <c r="P935" s="204"/>
      <c r="Q935" s="204"/>
      <c r="R935" s="204"/>
      <c r="S935" s="204"/>
      <c r="T935" s="205"/>
      <c r="AT935" s="206" t="s">
        <v>163</v>
      </c>
      <c r="AU935" s="206" t="s">
        <v>81</v>
      </c>
      <c r="AV935" s="13" t="s">
        <v>81</v>
      </c>
      <c r="AW935" s="13" t="s">
        <v>33</v>
      </c>
      <c r="AX935" s="13" t="s">
        <v>71</v>
      </c>
      <c r="AY935" s="206" t="s">
        <v>153</v>
      </c>
    </row>
    <row r="936" spans="1:65" s="13" customFormat="1" ht="10.199999999999999">
      <c r="B936" s="195"/>
      <c r="C936" s="196"/>
      <c r="D936" s="197" t="s">
        <v>163</v>
      </c>
      <c r="E936" s="198" t="s">
        <v>19</v>
      </c>
      <c r="F936" s="199" t="s">
        <v>531</v>
      </c>
      <c r="G936" s="196"/>
      <c r="H936" s="200">
        <v>16.905000000000001</v>
      </c>
      <c r="I936" s="201"/>
      <c r="J936" s="196"/>
      <c r="K936" s="196"/>
      <c r="L936" s="202"/>
      <c r="M936" s="203"/>
      <c r="N936" s="204"/>
      <c r="O936" s="204"/>
      <c r="P936" s="204"/>
      <c r="Q936" s="204"/>
      <c r="R936" s="204"/>
      <c r="S936" s="204"/>
      <c r="T936" s="205"/>
      <c r="AT936" s="206" t="s">
        <v>163</v>
      </c>
      <c r="AU936" s="206" t="s">
        <v>81</v>
      </c>
      <c r="AV936" s="13" t="s">
        <v>81</v>
      </c>
      <c r="AW936" s="13" t="s">
        <v>33</v>
      </c>
      <c r="AX936" s="13" t="s">
        <v>71</v>
      </c>
      <c r="AY936" s="206" t="s">
        <v>153</v>
      </c>
    </row>
    <row r="937" spans="1:65" s="13" customFormat="1" ht="10.199999999999999">
      <c r="B937" s="195"/>
      <c r="C937" s="196"/>
      <c r="D937" s="197" t="s">
        <v>163</v>
      </c>
      <c r="E937" s="198" t="s">
        <v>19</v>
      </c>
      <c r="F937" s="199" t="s">
        <v>532</v>
      </c>
      <c r="G937" s="196"/>
      <c r="H937" s="200">
        <v>46.55</v>
      </c>
      <c r="I937" s="201"/>
      <c r="J937" s="196"/>
      <c r="K937" s="196"/>
      <c r="L937" s="202"/>
      <c r="M937" s="203"/>
      <c r="N937" s="204"/>
      <c r="O937" s="204"/>
      <c r="P937" s="204"/>
      <c r="Q937" s="204"/>
      <c r="R937" s="204"/>
      <c r="S937" s="204"/>
      <c r="T937" s="205"/>
      <c r="AT937" s="206" t="s">
        <v>163</v>
      </c>
      <c r="AU937" s="206" t="s">
        <v>81</v>
      </c>
      <c r="AV937" s="13" t="s">
        <v>81</v>
      </c>
      <c r="AW937" s="13" t="s">
        <v>33</v>
      </c>
      <c r="AX937" s="13" t="s">
        <v>71</v>
      </c>
      <c r="AY937" s="206" t="s">
        <v>153</v>
      </c>
    </row>
    <row r="938" spans="1:65" s="13" customFormat="1" ht="10.199999999999999">
      <c r="B938" s="195"/>
      <c r="C938" s="196"/>
      <c r="D938" s="197" t="s">
        <v>163</v>
      </c>
      <c r="E938" s="198" t="s">
        <v>19</v>
      </c>
      <c r="F938" s="199" t="s">
        <v>533</v>
      </c>
      <c r="G938" s="196"/>
      <c r="H938" s="200">
        <v>14.753</v>
      </c>
      <c r="I938" s="201"/>
      <c r="J938" s="196"/>
      <c r="K938" s="196"/>
      <c r="L938" s="202"/>
      <c r="M938" s="203"/>
      <c r="N938" s="204"/>
      <c r="O938" s="204"/>
      <c r="P938" s="204"/>
      <c r="Q938" s="204"/>
      <c r="R938" s="204"/>
      <c r="S938" s="204"/>
      <c r="T938" s="205"/>
      <c r="AT938" s="206" t="s">
        <v>163</v>
      </c>
      <c r="AU938" s="206" t="s">
        <v>81</v>
      </c>
      <c r="AV938" s="13" t="s">
        <v>81</v>
      </c>
      <c r="AW938" s="13" t="s">
        <v>33</v>
      </c>
      <c r="AX938" s="13" t="s">
        <v>71</v>
      </c>
      <c r="AY938" s="206" t="s">
        <v>153</v>
      </c>
    </row>
    <row r="939" spans="1:65" s="13" customFormat="1" ht="10.199999999999999">
      <c r="B939" s="195"/>
      <c r="C939" s="196"/>
      <c r="D939" s="197" t="s">
        <v>163</v>
      </c>
      <c r="E939" s="198" t="s">
        <v>19</v>
      </c>
      <c r="F939" s="199" t="s">
        <v>534</v>
      </c>
      <c r="G939" s="196"/>
      <c r="H939" s="200">
        <v>1.913</v>
      </c>
      <c r="I939" s="201"/>
      <c r="J939" s="196"/>
      <c r="K939" s="196"/>
      <c r="L939" s="202"/>
      <c r="M939" s="203"/>
      <c r="N939" s="204"/>
      <c r="O939" s="204"/>
      <c r="P939" s="204"/>
      <c r="Q939" s="204"/>
      <c r="R939" s="204"/>
      <c r="S939" s="204"/>
      <c r="T939" s="205"/>
      <c r="AT939" s="206" t="s">
        <v>163</v>
      </c>
      <c r="AU939" s="206" t="s">
        <v>81</v>
      </c>
      <c r="AV939" s="13" t="s">
        <v>81</v>
      </c>
      <c r="AW939" s="13" t="s">
        <v>33</v>
      </c>
      <c r="AX939" s="13" t="s">
        <v>71</v>
      </c>
      <c r="AY939" s="206" t="s">
        <v>153</v>
      </c>
    </row>
    <row r="940" spans="1:65" s="13" customFormat="1" ht="10.199999999999999">
      <c r="B940" s="195"/>
      <c r="C940" s="196"/>
      <c r="D940" s="197" t="s">
        <v>163</v>
      </c>
      <c r="E940" s="198" t="s">
        <v>19</v>
      </c>
      <c r="F940" s="199" t="s">
        <v>535</v>
      </c>
      <c r="G940" s="196"/>
      <c r="H940" s="200">
        <v>1.32</v>
      </c>
      <c r="I940" s="201"/>
      <c r="J940" s="196"/>
      <c r="K940" s="196"/>
      <c r="L940" s="202"/>
      <c r="M940" s="203"/>
      <c r="N940" s="204"/>
      <c r="O940" s="204"/>
      <c r="P940" s="204"/>
      <c r="Q940" s="204"/>
      <c r="R940" s="204"/>
      <c r="S940" s="204"/>
      <c r="T940" s="205"/>
      <c r="AT940" s="206" t="s">
        <v>163</v>
      </c>
      <c r="AU940" s="206" t="s">
        <v>81</v>
      </c>
      <c r="AV940" s="13" t="s">
        <v>81</v>
      </c>
      <c r="AW940" s="13" t="s">
        <v>33</v>
      </c>
      <c r="AX940" s="13" t="s">
        <v>71</v>
      </c>
      <c r="AY940" s="206" t="s">
        <v>153</v>
      </c>
    </row>
    <row r="941" spans="1:65" s="13" customFormat="1" ht="10.199999999999999">
      <c r="B941" s="195"/>
      <c r="C941" s="196"/>
      <c r="D941" s="197" t="s">
        <v>163</v>
      </c>
      <c r="E941" s="198" t="s">
        <v>19</v>
      </c>
      <c r="F941" s="199" t="s">
        <v>536</v>
      </c>
      <c r="G941" s="196"/>
      <c r="H941" s="200">
        <v>0.48</v>
      </c>
      <c r="I941" s="201"/>
      <c r="J941" s="196"/>
      <c r="K941" s="196"/>
      <c r="L941" s="202"/>
      <c r="M941" s="203"/>
      <c r="N941" s="204"/>
      <c r="O941" s="204"/>
      <c r="P941" s="204"/>
      <c r="Q941" s="204"/>
      <c r="R941" s="204"/>
      <c r="S941" s="204"/>
      <c r="T941" s="205"/>
      <c r="AT941" s="206" t="s">
        <v>163</v>
      </c>
      <c r="AU941" s="206" t="s">
        <v>81</v>
      </c>
      <c r="AV941" s="13" t="s">
        <v>81</v>
      </c>
      <c r="AW941" s="13" t="s">
        <v>33</v>
      </c>
      <c r="AX941" s="13" t="s">
        <v>71</v>
      </c>
      <c r="AY941" s="206" t="s">
        <v>153</v>
      </c>
    </row>
    <row r="942" spans="1:65" s="15" customFormat="1" ht="10.199999999999999">
      <c r="B942" s="218"/>
      <c r="C942" s="219"/>
      <c r="D942" s="197" t="s">
        <v>163</v>
      </c>
      <c r="E942" s="220" t="s">
        <v>19</v>
      </c>
      <c r="F942" s="221" t="s">
        <v>221</v>
      </c>
      <c r="G942" s="219"/>
      <c r="H942" s="222">
        <v>141.155</v>
      </c>
      <c r="I942" s="223"/>
      <c r="J942" s="219"/>
      <c r="K942" s="219"/>
      <c r="L942" s="224"/>
      <c r="M942" s="225"/>
      <c r="N942" s="226"/>
      <c r="O942" s="226"/>
      <c r="P942" s="226"/>
      <c r="Q942" s="226"/>
      <c r="R942" s="226"/>
      <c r="S942" s="226"/>
      <c r="T942" s="227"/>
      <c r="AT942" s="228" t="s">
        <v>163</v>
      </c>
      <c r="AU942" s="228" t="s">
        <v>81</v>
      </c>
      <c r="AV942" s="15" t="s">
        <v>173</v>
      </c>
      <c r="AW942" s="15" t="s">
        <v>33</v>
      </c>
      <c r="AX942" s="15" t="s">
        <v>71</v>
      </c>
      <c r="AY942" s="228" t="s">
        <v>153</v>
      </c>
    </row>
    <row r="943" spans="1:65" s="14" customFormat="1" ht="10.199999999999999">
      <c r="B943" s="207"/>
      <c r="C943" s="208"/>
      <c r="D943" s="197" t="s">
        <v>163</v>
      </c>
      <c r="E943" s="209" t="s">
        <v>19</v>
      </c>
      <c r="F943" s="210" t="s">
        <v>168</v>
      </c>
      <c r="G943" s="208"/>
      <c r="H943" s="211">
        <v>1067.8489999999999</v>
      </c>
      <c r="I943" s="212"/>
      <c r="J943" s="208"/>
      <c r="K943" s="208"/>
      <c r="L943" s="213"/>
      <c r="M943" s="214"/>
      <c r="N943" s="215"/>
      <c r="O943" s="215"/>
      <c r="P943" s="215"/>
      <c r="Q943" s="215"/>
      <c r="R943" s="215"/>
      <c r="S943" s="215"/>
      <c r="T943" s="216"/>
      <c r="AT943" s="217" t="s">
        <v>163</v>
      </c>
      <c r="AU943" s="217" t="s">
        <v>81</v>
      </c>
      <c r="AV943" s="14" t="s">
        <v>159</v>
      </c>
      <c r="AW943" s="14" t="s">
        <v>33</v>
      </c>
      <c r="AX943" s="14" t="s">
        <v>79</v>
      </c>
      <c r="AY943" s="217" t="s">
        <v>153</v>
      </c>
    </row>
    <row r="944" spans="1:65" s="2" customFormat="1" ht="24.15" customHeight="1">
      <c r="A944" s="36"/>
      <c r="B944" s="37"/>
      <c r="C944" s="176" t="s">
        <v>1537</v>
      </c>
      <c r="D944" s="176" t="s">
        <v>155</v>
      </c>
      <c r="E944" s="177" t="s">
        <v>1538</v>
      </c>
      <c r="F944" s="178" t="s">
        <v>1539</v>
      </c>
      <c r="G944" s="179" t="s">
        <v>204</v>
      </c>
      <c r="H944" s="180">
        <v>233.64400000000001</v>
      </c>
      <c r="I944" s="181"/>
      <c r="J944" s="182">
        <f>ROUND(I944*H944,2)</f>
        <v>0</v>
      </c>
      <c r="K944" s="183"/>
      <c r="L944" s="41"/>
      <c r="M944" s="184" t="s">
        <v>19</v>
      </c>
      <c r="N944" s="185" t="s">
        <v>42</v>
      </c>
      <c r="O944" s="66"/>
      <c r="P944" s="186">
        <f>O944*H944</f>
        <v>0</v>
      </c>
      <c r="Q944" s="186">
        <v>2.9E-4</v>
      </c>
      <c r="R944" s="186">
        <f>Q944*H944</f>
        <v>6.7756759999999999E-2</v>
      </c>
      <c r="S944" s="186">
        <v>0</v>
      </c>
      <c r="T944" s="187">
        <f>S944*H944</f>
        <v>0</v>
      </c>
      <c r="U944" s="36"/>
      <c r="V944" s="36"/>
      <c r="W944" s="36"/>
      <c r="X944" s="36"/>
      <c r="Y944" s="36"/>
      <c r="Z944" s="36"/>
      <c r="AA944" s="36"/>
      <c r="AB944" s="36"/>
      <c r="AC944" s="36"/>
      <c r="AD944" s="36"/>
      <c r="AE944" s="36"/>
      <c r="AR944" s="188" t="s">
        <v>255</v>
      </c>
      <c r="AT944" s="188" t="s">
        <v>155</v>
      </c>
      <c r="AU944" s="188" t="s">
        <v>81</v>
      </c>
      <c r="AY944" s="19" t="s">
        <v>153</v>
      </c>
      <c r="BE944" s="189">
        <f>IF(N944="základní",J944,0)</f>
        <v>0</v>
      </c>
      <c r="BF944" s="189">
        <f>IF(N944="snížená",J944,0)</f>
        <v>0</v>
      </c>
      <c r="BG944" s="189">
        <f>IF(N944="zákl. přenesená",J944,0)</f>
        <v>0</v>
      </c>
      <c r="BH944" s="189">
        <f>IF(N944="sníž. přenesená",J944,0)</f>
        <v>0</v>
      </c>
      <c r="BI944" s="189">
        <f>IF(N944="nulová",J944,0)</f>
        <v>0</v>
      </c>
      <c r="BJ944" s="19" t="s">
        <v>79</v>
      </c>
      <c r="BK944" s="189">
        <f>ROUND(I944*H944,2)</f>
        <v>0</v>
      </c>
      <c r="BL944" s="19" t="s">
        <v>255</v>
      </c>
      <c r="BM944" s="188" t="s">
        <v>1540</v>
      </c>
    </row>
    <row r="945" spans="1:51" s="13" customFormat="1" ht="10.199999999999999">
      <c r="B945" s="195"/>
      <c r="C945" s="196"/>
      <c r="D945" s="197" t="s">
        <v>163</v>
      </c>
      <c r="E945" s="198" t="s">
        <v>19</v>
      </c>
      <c r="F945" s="199" t="s">
        <v>1541</v>
      </c>
      <c r="G945" s="196"/>
      <c r="H945" s="200">
        <v>31.64</v>
      </c>
      <c r="I945" s="201"/>
      <c r="J945" s="196"/>
      <c r="K945" s="196"/>
      <c r="L945" s="202"/>
      <c r="M945" s="203"/>
      <c r="N945" s="204"/>
      <c r="O945" s="204"/>
      <c r="P945" s="204"/>
      <c r="Q945" s="204"/>
      <c r="R945" s="204"/>
      <c r="S945" s="204"/>
      <c r="T945" s="205"/>
      <c r="AT945" s="206" t="s">
        <v>163</v>
      </c>
      <c r="AU945" s="206" t="s">
        <v>81</v>
      </c>
      <c r="AV945" s="13" t="s">
        <v>81</v>
      </c>
      <c r="AW945" s="13" t="s">
        <v>33</v>
      </c>
      <c r="AX945" s="13" t="s">
        <v>71</v>
      </c>
      <c r="AY945" s="206" t="s">
        <v>153</v>
      </c>
    </row>
    <row r="946" spans="1:51" s="13" customFormat="1" ht="10.199999999999999">
      <c r="B946" s="195"/>
      <c r="C946" s="196"/>
      <c r="D946" s="197" t="s">
        <v>163</v>
      </c>
      <c r="E946" s="198" t="s">
        <v>19</v>
      </c>
      <c r="F946" s="199" t="s">
        <v>1542</v>
      </c>
      <c r="G946" s="196"/>
      <c r="H946" s="200">
        <v>40.112000000000002</v>
      </c>
      <c r="I946" s="201"/>
      <c r="J946" s="196"/>
      <c r="K946" s="196"/>
      <c r="L946" s="202"/>
      <c r="M946" s="203"/>
      <c r="N946" s="204"/>
      <c r="O946" s="204"/>
      <c r="P946" s="204"/>
      <c r="Q946" s="204"/>
      <c r="R946" s="204"/>
      <c r="S946" s="204"/>
      <c r="T946" s="205"/>
      <c r="AT946" s="206" t="s">
        <v>163</v>
      </c>
      <c r="AU946" s="206" t="s">
        <v>81</v>
      </c>
      <c r="AV946" s="13" t="s">
        <v>81</v>
      </c>
      <c r="AW946" s="13" t="s">
        <v>33</v>
      </c>
      <c r="AX946" s="13" t="s">
        <v>71</v>
      </c>
      <c r="AY946" s="206" t="s">
        <v>153</v>
      </c>
    </row>
    <row r="947" spans="1:51" s="13" customFormat="1" ht="10.199999999999999">
      <c r="B947" s="195"/>
      <c r="C947" s="196"/>
      <c r="D947" s="197" t="s">
        <v>163</v>
      </c>
      <c r="E947" s="198" t="s">
        <v>19</v>
      </c>
      <c r="F947" s="199" t="s">
        <v>1543</v>
      </c>
      <c r="G947" s="196"/>
      <c r="H947" s="200">
        <v>81.792000000000002</v>
      </c>
      <c r="I947" s="201"/>
      <c r="J947" s="196"/>
      <c r="K947" s="196"/>
      <c r="L947" s="202"/>
      <c r="M947" s="203"/>
      <c r="N947" s="204"/>
      <c r="O947" s="204"/>
      <c r="P947" s="204"/>
      <c r="Q947" s="204"/>
      <c r="R947" s="204"/>
      <c r="S947" s="204"/>
      <c r="T947" s="205"/>
      <c r="AT947" s="206" t="s">
        <v>163</v>
      </c>
      <c r="AU947" s="206" t="s">
        <v>81</v>
      </c>
      <c r="AV947" s="13" t="s">
        <v>81</v>
      </c>
      <c r="AW947" s="13" t="s">
        <v>33</v>
      </c>
      <c r="AX947" s="13" t="s">
        <v>71</v>
      </c>
      <c r="AY947" s="206" t="s">
        <v>153</v>
      </c>
    </row>
    <row r="948" spans="1:51" s="13" customFormat="1" ht="10.199999999999999">
      <c r="B948" s="195"/>
      <c r="C948" s="196"/>
      <c r="D948" s="197" t="s">
        <v>163</v>
      </c>
      <c r="E948" s="198" t="s">
        <v>19</v>
      </c>
      <c r="F948" s="199" t="s">
        <v>1544</v>
      </c>
      <c r="G948" s="196"/>
      <c r="H948" s="200">
        <v>43.2</v>
      </c>
      <c r="I948" s="201"/>
      <c r="J948" s="196"/>
      <c r="K948" s="196"/>
      <c r="L948" s="202"/>
      <c r="M948" s="203"/>
      <c r="N948" s="204"/>
      <c r="O948" s="204"/>
      <c r="P948" s="204"/>
      <c r="Q948" s="204"/>
      <c r="R948" s="204"/>
      <c r="S948" s="204"/>
      <c r="T948" s="205"/>
      <c r="AT948" s="206" t="s">
        <v>163</v>
      </c>
      <c r="AU948" s="206" t="s">
        <v>81</v>
      </c>
      <c r="AV948" s="13" t="s">
        <v>81</v>
      </c>
      <c r="AW948" s="13" t="s">
        <v>33</v>
      </c>
      <c r="AX948" s="13" t="s">
        <v>71</v>
      </c>
      <c r="AY948" s="206" t="s">
        <v>153</v>
      </c>
    </row>
    <row r="949" spans="1:51" s="13" customFormat="1" ht="10.199999999999999">
      <c r="B949" s="195"/>
      <c r="C949" s="196"/>
      <c r="D949" s="197" t="s">
        <v>163</v>
      </c>
      <c r="E949" s="198" t="s">
        <v>19</v>
      </c>
      <c r="F949" s="199" t="s">
        <v>1545</v>
      </c>
      <c r="G949" s="196"/>
      <c r="H949" s="200">
        <v>36.9</v>
      </c>
      <c r="I949" s="201"/>
      <c r="J949" s="196"/>
      <c r="K949" s="196"/>
      <c r="L949" s="202"/>
      <c r="M949" s="203"/>
      <c r="N949" s="204"/>
      <c r="O949" s="204"/>
      <c r="P949" s="204"/>
      <c r="Q949" s="204"/>
      <c r="R949" s="204"/>
      <c r="S949" s="204"/>
      <c r="T949" s="205"/>
      <c r="AT949" s="206" t="s">
        <v>163</v>
      </c>
      <c r="AU949" s="206" t="s">
        <v>81</v>
      </c>
      <c r="AV949" s="13" t="s">
        <v>81</v>
      </c>
      <c r="AW949" s="13" t="s">
        <v>33</v>
      </c>
      <c r="AX949" s="13" t="s">
        <v>71</v>
      </c>
      <c r="AY949" s="206" t="s">
        <v>153</v>
      </c>
    </row>
    <row r="950" spans="1:51" s="14" customFormat="1" ht="10.199999999999999">
      <c r="B950" s="207"/>
      <c r="C950" s="208"/>
      <c r="D950" s="197" t="s">
        <v>163</v>
      </c>
      <c r="E950" s="209" t="s">
        <v>19</v>
      </c>
      <c r="F950" s="210" t="s">
        <v>168</v>
      </c>
      <c r="G950" s="208"/>
      <c r="H950" s="211">
        <v>233.64400000000003</v>
      </c>
      <c r="I950" s="212"/>
      <c r="J950" s="208"/>
      <c r="K950" s="208"/>
      <c r="L950" s="213"/>
      <c r="M950" s="252"/>
      <c r="N950" s="253"/>
      <c r="O950" s="253"/>
      <c r="P950" s="253"/>
      <c r="Q950" s="253"/>
      <c r="R950" s="253"/>
      <c r="S950" s="253"/>
      <c r="T950" s="254"/>
      <c r="AT950" s="217" t="s">
        <v>163</v>
      </c>
      <c r="AU950" s="217" t="s">
        <v>81</v>
      </c>
      <c r="AV950" s="14" t="s">
        <v>159</v>
      </c>
      <c r="AW950" s="14" t="s">
        <v>33</v>
      </c>
      <c r="AX950" s="14" t="s">
        <v>79</v>
      </c>
      <c r="AY950" s="217" t="s">
        <v>153</v>
      </c>
    </row>
    <row r="951" spans="1:51" s="2" customFormat="1" ht="6.9" customHeight="1">
      <c r="A951" s="36"/>
      <c r="B951" s="49"/>
      <c r="C951" s="50"/>
      <c r="D951" s="50"/>
      <c r="E951" s="50"/>
      <c r="F951" s="50"/>
      <c r="G951" s="50"/>
      <c r="H951" s="50"/>
      <c r="I951" s="50"/>
      <c r="J951" s="50"/>
      <c r="K951" s="50"/>
      <c r="L951" s="41"/>
      <c r="M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  <c r="AA951" s="36"/>
      <c r="AB951" s="36"/>
      <c r="AC951" s="36"/>
      <c r="AD951" s="36"/>
      <c r="AE951" s="36"/>
    </row>
  </sheetData>
  <sheetProtection algorithmName="SHA-512" hashValue="Hl5pbbnh0Zzc+U99nV3t1fnqxpF8B9bAtmIDfAGxMA8tPDYXHcNZPblfMx6es6s1mVI6sd8aSLe8dZwdUxK6xA==" saltValue="a+3k5RN9YkQu1H5wk/322QvpgiJ5lo9wcA/Q00rR98i3KnnF6aMDi6SCefdpzyEfNUgIiVy5y7qiVgmQYCe5HQ==" spinCount="100000" sheet="1" objects="1" scenarios="1" formatColumns="0" formatRows="0" autoFilter="0"/>
  <autoFilter ref="C111:K950" xr:uid="{00000000-0009-0000-0000-000001000000}"/>
  <mergeCells count="9">
    <mergeCell ref="E50:H50"/>
    <mergeCell ref="E102:H102"/>
    <mergeCell ref="E104:H104"/>
    <mergeCell ref="L2:V2"/>
    <mergeCell ref="E7:H7"/>
    <mergeCell ref="E9:H9"/>
    <mergeCell ref="E18:H18"/>
    <mergeCell ref="E27:H27"/>
    <mergeCell ref="E48:H48"/>
  </mergeCells>
  <hyperlinks>
    <hyperlink ref="F116" r:id="rId1" xr:uid="{00000000-0004-0000-0100-000000000000}"/>
    <hyperlink ref="F123" r:id="rId2" xr:uid="{00000000-0004-0000-0100-000001000000}"/>
    <hyperlink ref="F125" r:id="rId3" xr:uid="{00000000-0004-0000-0100-000002000000}"/>
    <hyperlink ref="F127" r:id="rId4" xr:uid="{00000000-0004-0000-0100-000003000000}"/>
    <hyperlink ref="F129" r:id="rId5" xr:uid="{00000000-0004-0000-0100-000004000000}"/>
    <hyperlink ref="F132" r:id="rId6" xr:uid="{00000000-0004-0000-0100-000005000000}"/>
    <hyperlink ref="F134" r:id="rId7" xr:uid="{00000000-0004-0000-0100-000006000000}"/>
    <hyperlink ref="F138" r:id="rId8" xr:uid="{00000000-0004-0000-0100-000007000000}"/>
    <hyperlink ref="F143" r:id="rId9" xr:uid="{00000000-0004-0000-0100-000008000000}"/>
    <hyperlink ref="F171" r:id="rId10" xr:uid="{00000000-0004-0000-0100-000009000000}"/>
    <hyperlink ref="F181" r:id="rId11" xr:uid="{00000000-0004-0000-0100-00000A000000}"/>
    <hyperlink ref="F204" r:id="rId12" xr:uid="{00000000-0004-0000-0100-00000B000000}"/>
    <hyperlink ref="F240" r:id="rId13" xr:uid="{00000000-0004-0000-0100-00000C000000}"/>
    <hyperlink ref="F245" r:id="rId14" xr:uid="{00000000-0004-0000-0100-00000D000000}"/>
    <hyperlink ref="F247" r:id="rId15" xr:uid="{00000000-0004-0000-0100-00000E000000}"/>
    <hyperlink ref="F250" r:id="rId16" xr:uid="{00000000-0004-0000-0100-00000F000000}"/>
    <hyperlink ref="F272" r:id="rId17" xr:uid="{00000000-0004-0000-0100-000010000000}"/>
    <hyperlink ref="F590" r:id="rId18" xr:uid="{00000000-0004-0000-0100-000011000000}"/>
    <hyperlink ref="F592" r:id="rId19" xr:uid="{00000000-0004-0000-0100-000012000000}"/>
    <hyperlink ref="F667" r:id="rId20" xr:uid="{00000000-0004-0000-0100-000013000000}"/>
    <hyperlink ref="F724" r:id="rId21" xr:uid="{00000000-0004-0000-0100-000014000000}"/>
    <hyperlink ref="F737" r:id="rId22" xr:uid="{00000000-0004-0000-0100-000015000000}"/>
    <hyperlink ref="F739" r:id="rId23" xr:uid="{00000000-0004-0000-0100-000016000000}"/>
    <hyperlink ref="F741" r:id="rId24" xr:uid="{00000000-0004-0000-0100-000017000000}"/>
    <hyperlink ref="F745" r:id="rId25" xr:uid="{00000000-0004-0000-0100-000018000000}"/>
    <hyperlink ref="F751" r:id="rId26" xr:uid="{00000000-0004-0000-0100-000019000000}"/>
    <hyperlink ref="F761" r:id="rId27" xr:uid="{00000000-0004-0000-0100-00001A000000}"/>
    <hyperlink ref="F790" r:id="rId28" xr:uid="{00000000-0004-0000-0100-00001B000000}"/>
    <hyperlink ref="F809" r:id="rId29" xr:uid="{00000000-0004-0000-0100-00001C000000}"/>
    <hyperlink ref="F820" r:id="rId30" xr:uid="{00000000-0004-0000-0100-00001D000000}"/>
    <hyperlink ref="F822" r:id="rId31" xr:uid="{00000000-0004-0000-0100-00001E000000}"/>
    <hyperlink ref="F824" r:id="rId32" xr:uid="{00000000-0004-0000-0100-00001F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66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AT2" s="19" t="s">
        <v>84</v>
      </c>
    </row>
    <row r="3" spans="1:46" s="1" customFormat="1" ht="6.9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81</v>
      </c>
    </row>
    <row r="4" spans="1:46" s="1" customFormat="1" ht="24.9" customHeight="1">
      <c r="B4" s="22"/>
      <c r="D4" s="105" t="s">
        <v>98</v>
      </c>
      <c r="L4" s="22"/>
      <c r="M4" s="106" t="s">
        <v>10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83" t="str">
        <f>'Rekapitulace stavby'!K6</f>
        <v>Správní budova VD Plumlov-rekonstrukce zázemí pro dělníky</v>
      </c>
      <c r="F7" s="384"/>
      <c r="G7" s="384"/>
      <c r="H7" s="384"/>
      <c r="L7" s="22"/>
    </row>
    <row r="8" spans="1:46" s="2" customFormat="1" ht="12" customHeight="1">
      <c r="A8" s="36"/>
      <c r="B8" s="41"/>
      <c r="C8" s="36"/>
      <c r="D8" s="107" t="s">
        <v>99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5" t="s">
        <v>1546</v>
      </c>
      <c r="F9" s="386"/>
      <c r="G9" s="386"/>
      <c r="H9" s="386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85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20. 12. 2017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7" t="str">
        <f>'Rekapitulace stavby'!E14</f>
        <v>Vyplň údaj</v>
      </c>
      <c r="F18" s="388"/>
      <c r="G18" s="388"/>
      <c r="H18" s="388"/>
      <c r="I18" s="107" t="s">
        <v>28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32</v>
      </c>
      <c r="F21" s="36"/>
      <c r="G21" s="36"/>
      <c r="H21" s="36"/>
      <c r="I21" s="107" t="s">
        <v>28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34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28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36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9" t="s">
        <v>19</v>
      </c>
      <c r="F27" s="389"/>
      <c r="G27" s="389"/>
      <c r="H27" s="389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37</v>
      </c>
      <c r="E30" s="36"/>
      <c r="F30" s="36"/>
      <c r="G30" s="36"/>
      <c r="H30" s="36"/>
      <c r="I30" s="36"/>
      <c r="J30" s="116">
        <f>ROUND(J96,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17" t="s">
        <v>39</v>
      </c>
      <c r="G32" s="36"/>
      <c r="H32" s="36"/>
      <c r="I32" s="117" t="s">
        <v>38</v>
      </c>
      <c r="J32" s="117" t="s">
        <v>40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18" t="s">
        <v>41</v>
      </c>
      <c r="E33" s="107" t="s">
        <v>42</v>
      </c>
      <c r="F33" s="119">
        <f>ROUND((SUM(BE96:BE265)),  2)</f>
        <v>0</v>
      </c>
      <c r="G33" s="36"/>
      <c r="H33" s="36"/>
      <c r="I33" s="120">
        <v>0.21</v>
      </c>
      <c r="J33" s="119">
        <f>ROUND(((SUM(BE96:BE265))*I33),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07" t="s">
        <v>43</v>
      </c>
      <c r="F34" s="119">
        <f>ROUND((SUM(BF96:BF265)),  2)</f>
        <v>0</v>
      </c>
      <c r="G34" s="36"/>
      <c r="H34" s="36"/>
      <c r="I34" s="120">
        <v>0.15</v>
      </c>
      <c r="J34" s="119">
        <f>ROUND(((SUM(BF96:BF265))*I34),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07" t="s">
        <v>44</v>
      </c>
      <c r="F35" s="119">
        <f>ROUND((SUM(BG96:BG265)),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07" t="s">
        <v>45</v>
      </c>
      <c r="F36" s="119">
        <f>ROUND((SUM(BH96:BH265)),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07" t="s">
        <v>46</v>
      </c>
      <c r="F37" s="119">
        <f>ROUND((SUM(BI96:BI265)),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47</v>
      </c>
      <c r="E39" s="123"/>
      <c r="F39" s="123"/>
      <c r="G39" s="124" t="s">
        <v>48</v>
      </c>
      <c r="H39" s="125" t="s">
        <v>49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5" t="s">
        <v>101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0" t="str">
        <f>E7</f>
        <v>Správní budova VD Plumlov-rekonstrukce zázemí pro dělníky</v>
      </c>
      <c r="F48" s="391"/>
      <c r="G48" s="391"/>
      <c r="H48" s="391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99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3" t="str">
        <f>E9</f>
        <v>02 - Zdravotní instalace</v>
      </c>
      <c r="F50" s="392"/>
      <c r="G50" s="392"/>
      <c r="H50" s="392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Plumlov</v>
      </c>
      <c r="G52" s="38"/>
      <c r="H52" s="38"/>
      <c r="I52" s="31" t="s">
        <v>23</v>
      </c>
      <c r="J52" s="61" t="str">
        <f>IF(J12="","",J12)</f>
        <v>20. 12. 2017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1" t="s">
        <v>25</v>
      </c>
      <c r="D54" s="38"/>
      <c r="E54" s="38"/>
      <c r="F54" s="29" t="str">
        <f>E15</f>
        <v>Povodí Moravy s.p. Dřevařská 932/11,Brno</v>
      </c>
      <c r="G54" s="38"/>
      <c r="H54" s="38"/>
      <c r="I54" s="31" t="s">
        <v>31</v>
      </c>
      <c r="J54" s="34" t="str">
        <f>E21</f>
        <v>ing.arch.Lukáš Doubrava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102</v>
      </c>
      <c r="D57" s="133"/>
      <c r="E57" s="133"/>
      <c r="F57" s="133"/>
      <c r="G57" s="133"/>
      <c r="H57" s="133"/>
      <c r="I57" s="133"/>
      <c r="J57" s="134" t="s">
        <v>103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35" t="s">
        <v>69</v>
      </c>
      <c r="D59" s="38"/>
      <c r="E59" s="38"/>
      <c r="F59" s="38"/>
      <c r="G59" s="38"/>
      <c r="H59" s="38"/>
      <c r="I59" s="38"/>
      <c r="J59" s="79">
        <f>J96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104</v>
      </c>
    </row>
    <row r="60" spans="1:47" s="9" customFormat="1" ht="24.9" customHeight="1">
      <c r="B60" s="136"/>
      <c r="C60" s="137"/>
      <c r="D60" s="138" t="s">
        <v>105</v>
      </c>
      <c r="E60" s="139"/>
      <c r="F60" s="139"/>
      <c r="G60" s="139"/>
      <c r="H60" s="139"/>
      <c r="I60" s="139"/>
      <c r="J60" s="140">
        <f>J97</f>
        <v>0</v>
      </c>
      <c r="K60" s="137"/>
      <c r="L60" s="141"/>
    </row>
    <row r="61" spans="1:47" s="10" customFormat="1" ht="19.95" customHeight="1">
      <c r="B61" s="142"/>
      <c r="C61" s="143"/>
      <c r="D61" s="144" t="s">
        <v>106</v>
      </c>
      <c r="E61" s="145"/>
      <c r="F61" s="145"/>
      <c r="G61" s="145"/>
      <c r="H61" s="145"/>
      <c r="I61" s="145"/>
      <c r="J61" s="146">
        <f>J98</f>
        <v>0</v>
      </c>
      <c r="K61" s="143"/>
      <c r="L61" s="147"/>
    </row>
    <row r="62" spans="1:47" s="10" customFormat="1" ht="19.95" customHeight="1">
      <c r="B62" s="142"/>
      <c r="C62" s="143"/>
      <c r="D62" s="144" t="s">
        <v>107</v>
      </c>
      <c r="E62" s="145"/>
      <c r="F62" s="145"/>
      <c r="G62" s="145"/>
      <c r="H62" s="145"/>
      <c r="I62" s="145"/>
      <c r="J62" s="146">
        <f>J116</f>
        <v>0</v>
      </c>
      <c r="K62" s="143"/>
      <c r="L62" s="147"/>
    </row>
    <row r="63" spans="1:47" s="10" customFormat="1" ht="19.95" customHeight="1">
      <c r="B63" s="142"/>
      <c r="C63" s="143"/>
      <c r="D63" s="144" t="s">
        <v>1547</v>
      </c>
      <c r="E63" s="145"/>
      <c r="F63" s="145"/>
      <c r="G63" s="145"/>
      <c r="H63" s="145"/>
      <c r="I63" s="145"/>
      <c r="J63" s="146">
        <f>J119</f>
        <v>0</v>
      </c>
      <c r="K63" s="143"/>
      <c r="L63" s="147"/>
    </row>
    <row r="64" spans="1:47" s="10" customFormat="1" ht="19.95" customHeight="1">
      <c r="B64" s="142"/>
      <c r="C64" s="143"/>
      <c r="D64" s="144" t="s">
        <v>110</v>
      </c>
      <c r="E64" s="145"/>
      <c r="F64" s="145"/>
      <c r="G64" s="145"/>
      <c r="H64" s="145"/>
      <c r="I64" s="145"/>
      <c r="J64" s="146">
        <f>J129</f>
        <v>0</v>
      </c>
      <c r="K64" s="143"/>
      <c r="L64" s="147"/>
    </row>
    <row r="65" spans="1:31" s="10" customFormat="1" ht="19.95" customHeight="1">
      <c r="B65" s="142"/>
      <c r="C65" s="143"/>
      <c r="D65" s="144" t="s">
        <v>1548</v>
      </c>
      <c r="E65" s="145"/>
      <c r="F65" s="145"/>
      <c r="G65" s="145"/>
      <c r="H65" s="145"/>
      <c r="I65" s="145"/>
      <c r="J65" s="146">
        <f>J134</f>
        <v>0</v>
      </c>
      <c r="K65" s="143"/>
      <c r="L65" s="147"/>
    </row>
    <row r="66" spans="1:31" s="10" customFormat="1" ht="19.95" customHeight="1">
      <c r="B66" s="142"/>
      <c r="C66" s="143"/>
      <c r="D66" s="144" t="s">
        <v>117</v>
      </c>
      <c r="E66" s="145"/>
      <c r="F66" s="145"/>
      <c r="G66" s="145"/>
      <c r="H66" s="145"/>
      <c r="I66" s="145"/>
      <c r="J66" s="146">
        <f>J136</f>
        <v>0</v>
      </c>
      <c r="K66" s="143"/>
      <c r="L66" s="147"/>
    </row>
    <row r="67" spans="1:31" s="10" customFormat="1" ht="19.95" customHeight="1">
      <c r="B67" s="142"/>
      <c r="C67" s="143"/>
      <c r="D67" s="144" t="s">
        <v>1549</v>
      </c>
      <c r="E67" s="145"/>
      <c r="F67" s="145"/>
      <c r="G67" s="145"/>
      <c r="H67" s="145"/>
      <c r="I67" s="145"/>
      <c r="J67" s="146">
        <f>J154</f>
        <v>0</v>
      </c>
      <c r="K67" s="143"/>
      <c r="L67" s="147"/>
    </row>
    <row r="68" spans="1:31" s="10" customFormat="1" ht="19.95" customHeight="1">
      <c r="B68" s="142"/>
      <c r="C68" s="143"/>
      <c r="D68" s="144" t="s">
        <v>1549</v>
      </c>
      <c r="E68" s="145"/>
      <c r="F68" s="145"/>
      <c r="G68" s="145"/>
      <c r="H68" s="145"/>
      <c r="I68" s="145"/>
      <c r="J68" s="146">
        <f>J156</f>
        <v>0</v>
      </c>
      <c r="K68" s="143"/>
      <c r="L68" s="147"/>
    </row>
    <row r="69" spans="1:31" s="10" customFormat="1" ht="14.85" customHeight="1">
      <c r="B69" s="142"/>
      <c r="C69" s="143"/>
      <c r="D69" s="144" t="s">
        <v>1550</v>
      </c>
      <c r="E69" s="145"/>
      <c r="F69" s="145"/>
      <c r="G69" s="145"/>
      <c r="H69" s="145"/>
      <c r="I69" s="145"/>
      <c r="J69" s="146">
        <f>J162</f>
        <v>0</v>
      </c>
      <c r="K69" s="143"/>
      <c r="L69" s="147"/>
    </row>
    <row r="70" spans="1:31" s="9" customFormat="1" ht="24.9" customHeight="1">
      <c r="B70" s="136"/>
      <c r="C70" s="137"/>
      <c r="D70" s="138" t="s">
        <v>123</v>
      </c>
      <c r="E70" s="139"/>
      <c r="F70" s="139"/>
      <c r="G70" s="139"/>
      <c r="H70" s="139"/>
      <c r="I70" s="139"/>
      <c r="J70" s="140">
        <f>J171</f>
        <v>0</v>
      </c>
      <c r="K70" s="137"/>
      <c r="L70" s="141"/>
    </row>
    <row r="71" spans="1:31" s="10" customFormat="1" ht="19.95" customHeight="1">
      <c r="B71" s="142"/>
      <c r="C71" s="143"/>
      <c r="D71" s="144" t="s">
        <v>1551</v>
      </c>
      <c r="E71" s="145"/>
      <c r="F71" s="145"/>
      <c r="G71" s="145"/>
      <c r="H71" s="145"/>
      <c r="I71" s="145"/>
      <c r="J71" s="146">
        <f>J172</f>
        <v>0</v>
      </c>
      <c r="K71" s="143"/>
      <c r="L71" s="147"/>
    </row>
    <row r="72" spans="1:31" s="10" customFormat="1" ht="19.95" customHeight="1">
      <c r="B72" s="142"/>
      <c r="C72" s="143"/>
      <c r="D72" s="144" t="s">
        <v>1552</v>
      </c>
      <c r="E72" s="145"/>
      <c r="F72" s="145"/>
      <c r="G72" s="145"/>
      <c r="H72" s="145"/>
      <c r="I72" s="145"/>
      <c r="J72" s="146">
        <f>J185</f>
        <v>0</v>
      </c>
      <c r="K72" s="143"/>
      <c r="L72" s="147"/>
    </row>
    <row r="73" spans="1:31" s="10" customFormat="1" ht="19.95" customHeight="1">
      <c r="B73" s="142"/>
      <c r="C73" s="143"/>
      <c r="D73" s="144" t="s">
        <v>1553</v>
      </c>
      <c r="E73" s="145"/>
      <c r="F73" s="145"/>
      <c r="G73" s="145"/>
      <c r="H73" s="145"/>
      <c r="I73" s="145"/>
      <c r="J73" s="146">
        <f>J202</f>
        <v>0</v>
      </c>
      <c r="K73" s="143"/>
      <c r="L73" s="147"/>
    </row>
    <row r="74" spans="1:31" s="10" customFormat="1" ht="19.95" customHeight="1">
      <c r="B74" s="142"/>
      <c r="C74" s="143"/>
      <c r="D74" s="144" t="s">
        <v>1554</v>
      </c>
      <c r="E74" s="145"/>
      <c r="F74" s="145"/>
      <c r="G74" s="145"/>
      <c r="H74" s="145"/>
      <c r="I74" s="145"/>
      <c r="J74" s="146">
        <f>J207</f>
        <v>0</v>
      </c>
      <c r="K74" s="143"/>
      <c r="L74" s="147"/>
    </row>
    <row r="75" spans="1:31" s="10" customFormat="1" ht="19.95" customHeight="1">
      <c r="B75" s="142"/>
      <c r="C75" s="143"/>
      <c r="D75" s="144" t="s">
        <v>1555</v>
      </c>
      <c r="E75" s="145"/>
      <c r="F75" s="145"/>
      <c r="G75" s="145"/>
      <c r="H75" s="145"/>
      <c r="I75" s="145"/>
      <c r="J75" s="146">
        <f>J252</f>
        <v>0</v>
      </c>
      <c r="K75" s="143"/>
      <c r="L75" s="147"/>
    </row>
    <row r="76" spans="1:31" s="10" customFormat="1" ht="19.95" customHeight="1">
      <c r="B76" s="142"/>
      <c r="C76" s="143"/>
      <c r="D76" s="144" t="s">
        <v>130</v>
      </c>
      <c r="E76" s="145"/>
      <c r="F76" s="145"/>
      <c r="G76" s="145"/>
      <c r="H76" s="145"/>
      <c r="I76" s="145"/>
      <c r="J76" s="146">
        <f>J255</f>
        <v>0</v>
      </c>
      <c r="K76" s="143"/>
      <c r="L76" s="147"/>
    </row>
    <row r="77" spans="1:31" s="2" customFormat="1" ht="21.7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" customHeight="1">
      <c r="A78" s="36"/>
      <c r="B78" s="49"/>
      <c r="C78" s="50"/>
      <c r="D78" s="50"/>
      <c r="E78" s="50"/>
      <c r="F78" s="50"/>
      <c r="G78" s="50"/>
      <c r="H78" s="50"/>
      <c r="I78" s="50"/>
      <c r="J78" s="50"/>
      <c r="K78" s="50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82" spans="1:63" s="2" customFormat="1" ht="6.9" customHeight="1">
      <c r="A82" s="36"/>
      <c r="B82" s="51"/>
      <c r="C82" s="52"/>
      <c r="D82" s="52"/>
      <c r="E82" s="52"/>
      <c r="F82" s="52"/>
      <c r="G82" s="52"/>
      <c r="H82" s="52"/>
      <c r="I82" s="52"/>
      <c r="J82" s="52"/>
      <c r="K82" s="52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24.9" customHeight="1">
      <c r="A83" s="36"/>
      <c r="B83" s="37"/>
      <c r="C83" s="25" t="s">
        <v>138</v>
      </c>
      <c r="D83" s="38"/>
      <c r="E83" s="38"/>
      <c r="F83" s="38"/>
      <c r="G83" s="38"/>
      <c r="H83" s="3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2" customFormat="1" ht="6.9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1" t="s">
        <v>16</v>
      </c>
      <c r="D85" s="38"/>
      <c r="E85" s="38"/>
      <c r="F85" s="38"/>
      <c r="G85" s="38"/>
      <c r="H85" s="38"/>
      <c r="I85" s="38"/>
      <c r="J85" s="38"/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90" t="str">
        <f>E7</f>
        <v>Správní budova VD Plumlov-rekonstrukce zázemí pro dělníky</v>
      </c>
      <c r="F86" s="391"/>
      <c r="G86" s="391"/>
      <c r="H86" s="391"/>
      <c r="I86" s="38"/>
      <c r="J86" s="38"/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2" customHeight="1">
      <c r="A87" s="36"/>
      <c r="B87" s="37"/>
      <c r="C87" s="31" t="s">
        <v>99</v>
      </c>
      <c r="D87" s="38"/>
      <c r="E87" s="38"/>
      <c r="F87" s="38"/>
      <c r="G87" s="38"/>
      <c r="H87" s="38"/>
      <c r="I87" s="38"/>
      <c r="J87" s="38"/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6.5" customHeight="1">
      <c r="A88" s="36"/>
      <c r="B88" s="37"/>
      <c r="C88" s="38"/>
      <c r="D88" s="38"/>
      <c r="E88" s="343" t="str">
        <f>E9</f>
        <v>02 - Zdravotní instalace</v>
      </c>
      <c r="F88" s="392"/>
      <c r="G88" s="392"/>
      <c r="H88" s="392"/>
      <c r="I88" s="38"/>
      <c r="J88" s="38"/>
      <c r="K88" s="38"/>
      <c r="L88" s="10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0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2" customHeight="1">
      <c r="A90" s="36"/>
      <c r="B90" s="37"/>
      <c r="C90" s="31" t="s">
        <v>21</v>
      </c>
      <c r="D90" s="38"/>
      <c r="E90" s="38"/>
      <c r="F90" s="29" t="str">
        <f>F12</f>
        <v>Plumlov</v>
      </c>
      <c r="G90" s="38"/>
      <c r="H90" s="38"/>
      <c r="I90" s="31" t="s">
        <v>23</v>
      </c>
      <c r="J90" s="61" t="str">
        <f>IF(J12="","",J12)</f>
        <v>20. 12. 2017</v>
      </c>
      <c r="K90" s="38"/>
      <c r="L90" s="10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6.9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08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25.65" customHeight="1">
      <c r="A92" s="36"/>
      <c r="B92" s="37"/>
      <c r="C92" s="31" t="s">
        <v>25</v>
      </c>
      <c r="D92" s="38"/>
      <c r="E92" s="38"/>
      <c r="F92" s="29" t="str">
        <f>E15</f>
        <v>Povodí Moravy s.p. Dřevařská 932/11,Brno</v>
      </c>
      <c r="G92" s="38"/>
      <c r="H92" s="38"/>
      <c r="I92" s="31" t="s">
        <v>31</v>
      </c>
      <c r="J92" s="34" t="str">
        <f>E21</f>
        <v>ing.arch.Lukáš Doubrava</v>
      </c>
      <c r="K92" s="38"/>
      <c r="L92" s="108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5.15" customHeight="1">
      <c r="A93" s="36"/>
      <c r="B93" s="37"/>
      <c r="C93" s="31" t="s">
        <v>29</v>
      </c>
      <c r="D93" s="38"/>
      <c r="E93" s="38"/>
      <c r="F93" s="29" t="str">
        <f>IF(E18="","",E18)</f>
        <v>Vyplň údaj</v>
      </c>
      <c r="G93" s="38"/>
      <c r="H93" s="38"/>
      <c r="I93" s="31" t="s">
        <v>34</v>
      </c>
      <c r="J93" s="34" t="str">
        <f>E24</f>
        <v xml:space="preserve"> </v>
      </c>
      <c r="K93" s="38"/>
      <c r="L93" s="108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2" customFormat="1" ht="10.3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08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63" s="11" customFormat="1" ht="29.25" customHeight="1">
      <c r="A95" s="148"/>
      <c r="B95" s="149"/>
      <c r="C95" s="150" t="s">
        <v>139</v>
      </c>
      <c r="D95" s="151" t="s">
        <v>56</v>
      </c>
      <c r="E95" s="151" t="s">
        <v>52</v>
      </c>
      <c r="F95" s="151" t="s">
        <v>53</v>
      </c>
      <c r="G95" s="151" t="s">
        <v>140</v>
      </c>
      <c r="H95" s="151" t="s">
        <v>141</v>
      </c>
      <c r="I95" s="151" t="s">
        <v>142</v>
      </c>
      <c r="J95" s="152" t="s">
        <v>103</v>
      </c>
      <c r="K95" s="153" t="s">
        <v>143</v>
      </c>
      <c r="L95" s="154"/>
      <c r="M95" s="70" t="s">
        <v>19</v>
      </c>
      <c r="N95" s="71" t="s">
        <v>41</v>
      </c>
      <c r="O95" s="71" t="s">
        <v>144</v>
      </c>
      <c r="P95" s="71" t="s">
        <v>145</v>
      </c>
      <c r="Q95" s="71" t="s">
        <v>146</v>
      </c>
      <c r="R95" s="71" t="s">
        <v>147</v>
      </c>
      <c r="S95" s="71" t="s">
        <v>148</v>
      </c>
      <c r="T95" s="72" t="s">
        <v>149</v>
      </c>
      <c r="U95" s="148"/>
      <c r="V95" s="148"/>
      <c r="W95" s="148"/>
      <c r="X95" s="148"/>
      <c r="Y95" s="148"/>
      <c r="Z95" s="148"/>
      <c r="AA95" s="148"/>
      <c r="AB95" s="148"/>
      <c r="AC95" s="148"/>
      <c r="AD95" s="148"/>
      <c r="AE95" s="148"/>
    </row>
    <row r="96" spans="1:63" s="2" customFormat="1" ht="22.8" customHeight="1">
      <c r="A96" s="36"/>
      <c r="B96" s="37"/>
      <c r="C96" s="77" t="s">
        <v>150</v>
      </c>
      <c r="D96" s="38"/>
      <c r="E96" s="38"/>
      <c r="F96" s="38"/>
      <c r="G96" s="38"/>
      <c r="H96" s="38"/>
      <c r="I96" s="38"/>
      <c r="J96" s="155">
        <f>BK96</f>
        <v>0</v>
      </c>
      <c r="K96" s="38"/>
      <c r="L96" s="41"/>
      <c r="M96" s="73"/>
      <c r="N96" s="156"/>
      <c r="O96" s="74"/>
      <c r="P96" s="157">
        <f>P97+P171</f>
        <v>0</v>
      </c>
      <c r="Q96" s="74"/>
      <c r="R96" s="157">
        <f>R97+R171</f>
        <v>16.765417580000001</v>
      </c>
      <c r="S96" s="74"/>
      <c r="T96" s="158">
        <f>T97+T171</f>
        <v>2.2399999999999996E-2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70</v>
      </c>
      <c r="AU96" s="19" t="s">
        <v>104</v>
      </c>
      <c r="BK96" s="159">
        <f>BK97+BK171</f>
        <v>0</v>
      </c>
    </row>
    <row r="97" spans="1:65" s="12" customFormat="1" ht="25.95" customHeight="1">
      <c r="B97" s="160"/>
      <c r="C97" s="161"/>
      <c r="D97" s="162" t="s">
        <v>70</v>
      </c>
      <c r="E97" s="163" t="s">
        <v>151</v>
      </c>
      <c r="F97" s="163" t="s">
        <v>152</v>
      </c>
      <c r="G97" s="161"/>
      <c r="H97" s="161"/>
      <c r="I97" s="164"/>
      <c r="J97" s="165">
        <f>BK97</f>
        <v>0</v>
      </c>
      <c r="K97" s="161"/>
      <c r="L97" s="166"/>
      <c r="M97" s="167"/>
      <c r="N97" s="168"/>
      <c r="O97" s="168"/>
      <c r="P97" s="169">
        <f>P98+P116+P119+P129+P134+P136+P154+P156</f>
        <v>0</v>
      </c>
      <c r="Q97" s="168"/>
      <c r="R97" s="169">
        <f>R98+R116+R119+R129+R134+R136+R154+R156</f>
        <v>16.710746</v>
      </c>
      <c r="S97" s="168"/>
      <c r="T97" s="170">
        <f>T98+T116+T119+T129+T134+T136+T154+T156</f>
        <v>0</v>
      </c>
      <c r="AR97" s="171" t="s">
        <v>79</v>
      </c>
      <c r="AT97" s="172" t="s">
        <v>70</v>
      </c>
      <c r="AU97" s="172" t="s">
        <v>71</v>
      </c>
      <c r="AY97" s="171" t="s">
        <v>153</v>
      </c>
      <c r="BK97" s="173">
        <f>BK98+BK116+BK119+BK129+BK134+BK136+BK154+BK156</f>
        <v>0</v>
      </c>
    </row>
    <row r="98" spans="1:65" s="12" customFormat="1" ht="22.8" customHeight="1">
      <c r="B98" s="160"/>
      <c r="C98" s="161"/>
      <c r="D98" s="162" t="s">
        <v>70</v>
      </c>
      <c r="E98" s="174" t="s">
        <v>79</v>
      </c>
      <c r="F98" s="174" t="s">
        <v>154</v>
      </c>
      <c r="G98" s="161"/>
      <c r="H98" s="161"/>
      <c r="I98" s="164"/>
      <c r="J98" s="175">
        <f>BK98</f>
        <v>0</v>
      </c>
      <c r="K98" s="161"/>
      <c r="L98" s="166"/>
      <c r="M98" s="167"/>
      <c r="N98" s="168"/>
      <c r="O98" s="168"/>
      <c r="P98" s="169">
        <f>SUM(P99:P115)</f>
        <v>0</v>
      </c>
      <c r="Q98" s="168"/>
      <c r="R98" s="169">
        <f>SUM(R99:R115)</f>
        <v>14.066000000000001</v>
      </c>
      <c r="S98" s="168"/>
      <c r="T98" s="170">
        <f>SUM(T99:T115)</f>
        <v>0</v>
      </c>
      <c r="AR98" s="171" t="s">
        <v>79</v>
      </c>
      <c r="AT98" s="172" t="s">
        <v>70</v>
      </c>
      <c r="AU98" s="172" t="s">
        <v>79</v>
      </c>
      <c r="AY98" s="171" t="s">
        <v>153</v>
      </c>
      <c r="BK98" s="173">
        <f>SUM(BK99:BK115)</f>
        <v>0</v>
      </c>
    </row>
    <row r="99" spans="1:65" s="2" customFormat="1" ht="24.15" customHeight="1">
      <c r="A99" s="36"/>
      <c r="B99" s="37"/>
      <c r="C99" s="176" t="s">
        <v>79</v>
      </c>
      <c r="D99" s="176" t="s">
        <v>155</v>
      </c>
      <c r="E99" s="177" t="s">
        <v>1556</v>
      </c>
      <c r="F99" s="178" t="s">
        <v>1557</v>
      </c>
      <c r="G99" s="179" t="s">
        <v>158</v>
      </c>
      <c r="H99" s="180">
        <v>10.452</v>
      </c>
      <c r="I99" s="181"/>
      <c r="J99" s="182">
        <f>ROUND(I99*H99,2)</f>
        <v>0</v>
      </c>
      <c r="K99" s="183"/>
      <c r="L99" s="41"/>
      <c r="M99" s="184" t="s">
        <v>19</v>
      </c>
      <c r="N99" s="185" t="s">
        <v>42</v>
      </c>
      <c r="O99" s="66"/>
      <c r="P99" s="186">
        <f>O99*H99</f>
        <v>0</v>
      </c>
      <c r="Q99" s="186">
        <v>0</v>
      </c>
      <c r="R99" s="186">
        <f>Q99*H99</f>
        <v>0</v>
      </c>
      <c r="S99" s="186">
        <v>0</v>
      </c>
      <c r="T99" s="187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8" t="s">
        <v>159</v>
      </c>
      <c r="AT99" s="188" t="s">
        <v>155</v>
      </c>
      <c r="AU99" s="188" t="s">
        <v>81</v>
      </c>
      <c r="AY99" s="19" t="s">
        <v>153</v>
      </c>
      <c r="BE99" s="189">
        <f>IF(N99="základní",J99,0)</f>
        <v>0</v>
      </c>
      <c r="BF99" s="189">
        <f>IF(N99="snížená",J99,0)</f>
        <v>0</v>
      </c>
      <c r="BG99" s="189">
        <f>IF(N99="zákl. přenesená",J99,0)</f>
        <v>0</v>
      </c>
      <c r="BH99" s="189">
        <f>IF(N99="sníž. přenesená",J99,0)</f>
        <v>0</v>
      </c>
      <c r="BI99" s="189">
        <f>IF(N99="nulová",J99,0)</f>
        <v>0</v>
      </c>
      <c r="BJ99" s="19" t="s">
        <v>79</v>
      </c>
      <c r="BK99" s="189">
        <f>ROUND(I99*H99,2)</f>
        <v>0</v>
      </c>
      <c r="BL99" s="19" t="s">
        <v>159</v>
      </c>
      <c r="BM99" s="188" t="s">
        <v>1558</v>
      </c>
    </row>
    <row r="100" spans="1:65" s="2" customFormat="1" ht="10.199999999999999">
      <c r="A100" s="36"/>
      <c r="B100" s="37"/>
      <c r="C100" s="38"/>
      <c r="D100" s="190" t="s">
        <v>161</v>
      </c>
      <c r="E100" s="38"/>
      <c r="F100" s="191" t="s">
        <v>1559</v>
      </c>
      <c r="G100" s="38"/>
      <c r="H100" s="38"/>
      <c r="I100" s="192"/>
      <c r="J100" s="38"/>
      <c r="K100" s="38"/>
      <c r="L100" s="41"/>
      <c r="M100" s="193"/>
      <c r="N100" s="194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161</v>
      </c>
      <c r="AU100" s="19" t="s">
        <v>81</v>
      </c>
    </row>
    <row r="101" spans="1:65" s="2" customFormat="1" ht="16.5" customHeight="1">
      <c r="A101" s="36"/>
      <c r="B101" s="37"/>
      <c r="C101" s="176" t="s">
        <v>81</v>
      </c>
      <c r="D101" s="176" t="s">
        <v>155</v>
      </c>
      <c r="E101" s="177" t="s">
        <v>1560</v>
      </c>
      <c r="F101" s="178" t="s">
        <v>1561</v>
      </c>
      <c r="G101" s="179" t="s">
        <v>204</v>
      </c>
      <c r="H101" s="180">
        <v>12</v>
      </c>
      <c r="I101" s="181"/>
      <c r="J101" s="182">
        <f>ROUND(I101*H101,2)</f>
        <v>0</v>
      </c>
      <c r="K101" s="183"/>
      <c r="L101" s="41"/>
      <c r="M101" s="184" t="s">
        <v>19</v>
      </c>
      <c r="N101" s="185" t="s">
        <v>42</v>
      </c>
      <c r="O101" s="66"/>
      <c r="P101" s="186">
        <f>O101*H101</f>
        <v>0</v>
      </c>
      <c r="Q101" s="186">
        <v>0</v>
      </c>
      <c r="R101" s="186">
        <f>Q101*H101</f>
        <v>0</v>
      </c>
      <c r="S101" s="186">
        <v>0</v>
      </c>
      <c r="T101" s="187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8" t="s">
        <v>159</v>
      </c>
      <c r="AT101" s="188" t="s">
        <v>155</v>
      </c>
      <c r="AU101" s="188" t="s">
        <v>81</v>
      </c>
      <c r="AY101" s="19" t="s">
        <v>153</v>
      </c>
      <c r="BE101" s="189">
        <f>IF(N101="základní",J101,0)</f>
        <v>0</v>
      </c>
      <c r="BF101" s="189">
        <f>IF(N101="snížená",J101,0)</f>
        <v>0</v>
      </c>
      <c r="BG101" s="189">
        <f>IF(N101="zákl. přenesená",J101,0)</f>
        <v>0</v>
      </c>
      <c r="BH101" s="189">
        <f>IF(N101="sníž. přenesená",J101,0)</f>
        <v>0</v>
      </c>
      <c r="BI101" s="189">
        <f>IF(N101="nulová",J101,0)</f>
        <v>0</v>
      </c>
      <c r="BJ101" s="19" t="s">
        <v>79</v>
      </c>
      <c r="BK101" s="189">
        <f>ROUND(I101*H101,2)</f>
        <v>0</v>
      </c>
      <c r="BL101" s="19" t="s">
        <v>159</v>
      </c>
      <c r="BM101" s="188" t="s">
        <v>1562</v>
      </c>
    </row>
    <row r="102" spans="1:65" s="2" customFormat="1" ht="16.5" customHeight="1">
      <c r="A102" s="36"/>
      <c r="B102" s="37"/>
      <c r="C102" s="176" t="s">
        <v>173</v>
      </c>
      <c r="D102" s="176" t="s">
        <v>155</v>
      </c>
      <c r="E102" s="177" t="s">
        <v>1563</v>
      </c>
      <c r="F102" s="178" t="s">
        <v>1564</v>
      </c>
      <c r="G102" s="179" t="s">
        <v>204</v>
      </c>
      <c r="H102" s="180">
        <v>12</v>
      </c>
      <c r="I102" s="181"/>
      <c r="J102" s="182">
        <f>ROUND(I102*H102,2)</f>
        <v>0</v>
      </c>
      <c r="K102" s="183"/>
      <c r="L102" s="41"/>
      <c r="M102" s="184" t="s">
        <v>19</v>
      </c>
      <c r="N102" s="185" t="s">
        <v>42</v>
      </c>
      <c r="O102" s="66"/>
      <c r="P102" s="186">
        <f>O102*H102</f>
        <v>0</v>
      </c>
      <c r="Q102" s="186">
        <v>0</v>
      </c>
      <c r="R102" s="186">
        <f>Q102*H102</f>
        <v>0</v>
      </c>
      <c r="S102" s="186">
        <v>0</v>
      </c>
      <c r="T102" s="187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8" t="s">
        <v>159</v>
      </c>
      <c r="AT102" s="188" t="s">
        <v>155</v>
      </c>
      <c r="AU102" s="188" t="s">
        <v>81</v>
      </c>
      <c r="AY102" s="19" t="s">
        <v>153</v>
      </c>
      <c r="BE102" s="189">
        <f>IF(N102="základní",J102,0)</f>
        <v>0</v>
      </c>
      <c r="BF102" s="189">
        <f>IF(N102="snížená",J102,0)</f>
        <v>0</v>
      </c>
      <c r="BG102" s="189">
        <f>IF(N102="zákl. přenesená",J102,0)</f>
        <v>0</v>
      </c>
      <c r="BH102" s="189">
        <f>IF(N102="sníž. přenesená",J102,0)</f>
        <v>0</v>
      </c>
      <c r="BI102" s="189">
        <f>IF(N102="nulová",J102,0)</f>
        <v>0</v>
      </c>
      <c r="BJ102" s="19" t="s">
        <v>79</v>
      </c>
      <c r="BK102" s="189">
        <f>ROUND(I102*H102,2)</f>
        <v>0</v>
      </c>
      <c r="BL102" s="19" t="s">
        <v>159</v>
      </c>
      <c r="BM102" s="188" t="s">
        <v>1565</v>
      </c>
    </row>
    <row r="103" spans="1:65" s="2" customFormat="1" ht="37.799999999999997" customHeight="1">
      <c r="A103" s="36"/>
      <c r="B103" s="37"/>
      <c r="C103" s="176" t="s">
        <v>159</v>
      </c>
      <c r="D103" s="176" t="s">
        <v>155</v>
      </c>
      <c r="E103" s="177" t="s">
        <v>178</v>
      </c>
      <c r="F103" s="178" t="s">
        <v>179</v>
      </c>
      <c r="G103" s="179" t="s">
        <v>158</v>
      </c>
      <c r="H103" s="180">
        <v>10.452</v>
      </c>
      <c r="I103" s="181"/>
      <c r="J103" s="182">
        <f>ROUND(I103*H103,2)</f>
        <v>0</v>
      </c>
      <c r="K103" s="183"/>
      <c r="L103" s="41"/>
      <c r="M103" s="184" t="s">
        <v>19</v>
      </c>
      <c r="N103" s="185" t="s">
        <v>42</v>
      </c>
      <c r="O103" s="66"/>
      <c r="P103" s="186">
        <f>O103*H103</f>
        <v>0</v>
      </c>
      <c r="Q103" s="186">
        <v>0</v>
      </c>
      <c r="R103" s="186">
        <f>Q103*H103</f>
        <v>0</v>
      </c>
      <c r="S103" s="186">
        <v>0</v>
      </c>
      <c r="T103" s="187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8" t="s">
        <v>159</v>
      </c>
      <c r="AT103" s="188" t="s">
        <v>155</v>
      </c>
      <c r="AU103" s="188" t="s">
        <v>81</v>
      </c>
      <c r="AY103" s="19" t="s">
        <v>153</v>
      </c>
      <c r="BE103" s="189">
        <f>IF(N103="základní",J103,0)</f>
        <v>0</v>
      </c>
      <c r="BF103" s="189">
        <f>IF(N103="snížená",J103,0)</f>
        <v>0</v>
      </c>
      <c r="BG103" s="189">
        <f>IF(N103="zákl. přenesená",J103,0)</f>
        <v>0</v>
      </c>
      <c r="BH103" s="189">
        <f>IF(N103="sníž. přenesená",J103,0)</f>
        <v>0</v>
      </c>
      <c r="BI103" s="189">
        <f>IF(N103="nulová",J103,0)</f>
        <v>0</v>
      </c>
      <c r="BJ103" s="19" t="s">
        <v>79</v>
      </c>
      <c r="BK103" s="189">
        <f>ROUND(I103*H103,2)</f>
        <v>0</v>
      </c>
      <c r="BL103" s="19" t="s">
        <v>159</v>
      </c>
      <c r="BM103" s="188" t="s">
        <v>1566</v>
      </c>
    </row>
    <row r="104" spans="1:65" s="2" customFormat="1" ht="10.199999999999999">
      <c r="A104" s="36"/>
      <c r="B104" s="37"/>
      <c r="C104" s="38"/>
      <c r="D104" s="190" t="s">
        <v>161</v>
      </c>
      <c r="E104" s="38"/>
      <c r="F104" s="191" t="s">
        <v>181</v>
      </c>
      <c r="G104" s="38"/>
      <c r="H104" s="38"/>
      <c r="I104" s="192"/>
      <c r="J104" s="38"/>
      <c r="K104" s="38"/>
      <c r="L104" s="41"/>
      <c r="M104" s="193"/>
      <c r="N104" s="194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161</v>
      </c>
      <c r="AU104" s="19" t="s">
        <v>81</v>
      </c>
    </row>
    <row r="105" spans="1:65" s="2" customFormat="1" ht="24.15" customHeight="1">
      <c r="A105" s="36"/>
      <c r="B105" s="37"/>
      <c r="C105" s="176" t="s">
        <v>182</v>
      </c>
      <c r="D105" s="176" t="s">
        <v>155</v>
      </c>
      <c r="E105" s="177" t="s">
        <v>189</v>
      </c>
      <c r="F105" s="178" t="s">
        <v>190</v>
      </c>
      <c r="G105" s="179" t="s">
        <v>158</v>
      </c>
      <c r="H105" s="180">
        <v>10.452</v>
      </c>
      <c r="I105" s="181"/>
      <c r="J105" s="182">
        <f>ROUND(I105*H105,2)</f>
        <v>0</v>
      </c>
      <c r="K105" s="183"/>
      <c r="L105" s="41"/>
      <c r="M105" s="184" t="s">
        <v>19</v>
      </c>
      <c r="N105" s="185" t="s">
        <v>42</v>
      </c>
      <c r="O105" s="66"/>
      <c r="P105" s="186">
        <f>O105*H105</f>
        <v>0</v>
      </c>
      <c r="Q105" s="186">
        <v>0</v>
      </c>
      <c r="R105" s="186">
        <f>Q105*H105</f>
        <v>0</v>
      </c>
      <c r="S105" s="186">
        <v>0</v>
      </c>
      <c r="T105" s="187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8" t="s">
        <v>159</v>
      </c>
      <c r="AT105" s="188" t="s">
        <v>155</v>
      </c>
      <c r="AU105" s="188" t="s">
        <v>81</v>
      </c>
      <c r="AY105" s="19" t="s">
        <v>153</v>
      </c>
      <c r="BE105" s="189">
        <f>IF(N105="základní",J105,0)</f>
        <v>0</v>
      </c>
      <c r="BF105" s="189">
        <f>IF(N105="snížená",J105,0)</f>
        <v>0</v>
      </c>
      <c r="BG105" s="189">
        <f>IF(N105="zákl. přenesená",J105,0)</f>
        <v>0</v>
      </c>
      <c r="BH105" s="189">
        <f>IF(N105="sníž. přenesená",J105,0)</f>
        <v>0</v>
      </c>
      <c r="BI105" s="189">
        <f>IF(N105="nulová",J105,0)</f>
        <v>0</v>
      </c>
      <c r="BJ105" s="19" t="s">
        <v>79</v>
      </c>
      <c r="BK105" s="189">
        <f>ROUND(I105*H105,2)</f>
        <v>0</v>
      </c>
      <c r="BL105" s="19" t="s">
        <v>159</v>
      </c>
      <c r="BM105" s="188" t="s">
        <v>1567</v>
      </c>
    </row>
    <row r="106" spans="1:65" s="2" customFormat="1" ht="10.199999999999999">
      <c r="A106" s="36"/>
      <c r="B106" s="37"/>
      <c r="C106" s="38"/>
      <c r="D106" s="190" t="s">
        <v>161</v>
      </c>
      <c r="E106" s="38"/>
      <c r="F106" s="191" t="s">
        <v>192</v>
      </c>
      <c r="G106" s="38"/>
      <c r="H106" s="38"/>
      <c r="I106" s="192"/>
      <c r="J106" s="38"/>
      <c r="K106" s="38"/>
      <c r="L106" s="41"/>
      <c r="M106" s="193"/>
      <c r="N106" s="194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161</v>
      </c>
      <c r="AU106" s="19" t="s">
        <v>81</v>
      </c>
    </row>
    <row r="107" spans="1:65" s="2" customFormat="1" ht="24.15" customHeight="1">
      <c r="A107" s="36"/>
      <c r="B107" s="37"/>
      <c r="C107" s="176" t="s">
        <v>188</v>
      </c>
      <c r="D107" s="176" t="s">
        <v>155</v>
      </c>
      <c r="E107" s="177" t="s">
        <v>1568</v>
      </c>
      <c r="F107" s="178" t="s">
        <v>1569</v>
      </c>
      <c r="G107" s="179" t="s">
        <v>158</v>
      </c>
      <c r="H107" s="180">
        <v>8.2739999999999991</v>
      </c>
      <c r="I107" s="181"/>
      <c r="J107" s="182">
        <f>ROUND(I107*H107,2)</f>
        <v>0</v>
      </c>
      <c r="K107" s="183"/>
      <c r="L107" s="41"/>
      <c r="M107" s="184" t="s">
        <v>19</v>
      </c>
      <c r="N107" s="185" t="s">
        <v>42</v>
      </c>
      <c r="O107" s="66"/>
      <c r="P107" s="186">
        <f>O107*H107</f>
        <v>0</v>
      </c>
      <c r="Q107" s="186">
        <v>0</v>
      </c>
      <c r="R107" s="186">
        <f>Q107*H107</f>
        <v>0</v>
      </c>
      <c r="S107" s="186">
        <v>0</v>
      </c>
      <c r="T107" s="187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8" t="s">
        <v>159</v>
      </c>
      <c r="AT107" s="188" t="s">
        <v>155</v>
      </c>
      <c r="AU107" s="188" t="s">
        <v>81</v>
      </c>
      <c r="AY107" s="19" t="s">
        <v>153</v>
      </c>
      <c r="BE107" s="189">
        <f>IF(N107="základní",J107,0)</f>
        <v>0</v>
      </c>
      <c r="BF107" s="189">
        <f>IF(N107="snížená",J107,0)</f>
        <v>0</v>
      </c>
      <c r="BG107" s="189">
        <f>IF(N107="zákl. přenesená",J107,0)</f>
        <v>0</v>
      </c>
      <c r="BH107" s="189">
        <f>IF(N107="sníž. přenesená",J107,0)</f>
        <v>0</v>
      </c>
      <c r="BI107" s="189">
        <f>IF(N107="nulová",J107,0)</f>
        <v>0</v>
      </c>
      <c r="BJ107" s="19" t="s">
        <v>79</v>
      </c>
      <c r="BK107" s="189">
        <f>ROUND(I107*H107,2)</f>
        <v>0</v>
      </c>
      <c r="BL107" s="19" t="s">
        <v>159</v>
      </c>
      <c r="BM107" s="188" t="s">
        <v>1570</v>
      </c>
    </row>
    <row r="108" spans="1:65" s="2" customFormat="1" ht="10.199999999999999">
      <c r="A108" s="36"/>
      <c r="B108" s="37"/>
      <c r="C108" s="38"/>
      <c r="D108" s="190" t="s">
        <v>161</v>
      </c>
      <c r="E108" s="38"/>
      <c r="F108" s="191" t="s">
        <v>1571</v>
      </c>
      <c r="G108" s="38"/>
      <c r="H108" s="38"/>
      <c r="I108" s="192"/>
      <c r="J108" s="38"/>
      <c r="K108" s="38"/>
      <c r="L108" s="41"/>
      <c r="M108" s="193"/>
      <c r="N108" s="194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161</v>
      </c>
      <c r="AU108" s="19" t="s">
        <v>81</v>
      </c>
    </row>
    <row r="109" spans="1:65" s="2" customFormat="1" ht="24.15" customHeight="1">
      <c r="A109" s="36"/>
      <c r="B109" s="37"/>
      <c r="C109" s="176" t="s">
        <v>193</v>
      </c>
      <c r="D109" s="176" t="s">
        <v>155</v>
      </c>
      <c r="E109" s="177" t="s">
        <v>194</v>
      </c>
      <c r="F109" s="178" t="s">
        <v>195</v>
      </c>
      <c r="G109" s="179" t="s">
        <v>196</v>
      </c>
      <c r="H109" s="180">
        <v>14.893000000000001</v>
      </c>
      <c r="I109" s="181"/>
      <c r="J109" s="182">
        <f>ROUND(I109*H109,2)</f>
        <v>0</v>
      </c>
      <c r="K109" s="183"/>
      <c r="L109" s="41"/>
      <c r="M109" s="184" t="s">
        <v>19</v>
      </c>
      <c r="N109" s="185" t="s">
        <v>42</v>
      </c>
      <c r="O109" s="66"/>
      <c r="P109" s="186">
        <f>O109*H109</f>
        <v>0</v>
      </c>
      <c r="Q109" s="186">
        <v>0</v>
      </c>
      <c r="R109" s="186">
        <f>Q109*H109</f>
        <v>0</v>
      </c>
      <c r="S109" s="186">
        <v>0</v>
      </c>
      <c r="T109" s="187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8" t="s">
        <v>159</v>
      </c>
      <c r="AT109" s="188" t="s">
        <v>155</v>
      </c>
      <c r="AU109" s="188" t="s">
        <v>81</v>
      </c>
      <c r="AY109" s="19" t="s">
        <v>153</v>
      </c>
      <c r="BE109" s="189">
        <f>IF(N109="základní",J109,0)</f>
        <v>0</v>
      </c>
      <c r="BF109" s="189">
        <f>IF(N109="snížená",J109,0)</f>
        <v>0</v>
      </c>
      <c r="BG109" s="189">
        <f>IF(N109="zákl. přenesená",J109,0)</f>
        <v>0</v>
      </c>
      <c r="BH109" s="189">
        <f>IF(N109="sníž. přenesená",J109,0)</f>
        <v>0</v>
      </c>
      <c r="BI109" s="189">
        <f>IF(N109="nulová",J109,0)</f>
        <v>0</v>
      </c>
      <c r="BJ109" s="19" t="s">
        <v>79</v>
      </c>
      <c r="BK109" s="189">
        <f>ROUND(I109*H109,2)</f>
        <v>0</v>
      </c>
      <c r="BL109" s="19" t="s">
        <v>159</v>
      </c>
      <c r="BM109" s="188" t="s">
        <v>1572</v>
      </c>
    </row>
    <row r="110" spans="1:65" s="2" customFormat="1" ht="10.199999999999999">
      <c r="A110" s="36"/>
      <c r="B110" s="37"/>
      <c r="C110" s="38"/>
      <c r="D110" s="190" t="s">
        <v>161</v>
      </c>
      <c r="E110" s="38"/>
      <c r="F110" s="191" t="s">
        <v>198</v>
      </c>
      <c r="G110" s="38"/>
      <c r="H110" s="38"/>
      <c r="I110" s="192"/>
      <c r="J110" s="38"/>
      <c r="K110" s="38"/>
      <c r="L110" s="41"/>
      <c r="M110" s="193"/>
      <c r="N110" s="194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161</v>
      </c>
      <c r="AU110" s="19" t="s">
        <v>81</v>
      </c>
    </row>
    <row r="111" spans="1:65" s="2" customFormat="1" ht="24.15" customHeight="1">
      <c r="A111" s="36"/>
      <c r="B111" s="37"/>
      <c r="C111" s="176" t="s">
        <v>201</v>
      </c>
      <c r="D111" s="176" t="s">
        <v>155</v>
      </c>
      <c r="E111" s="177" t="s">
        <v>1573</v>
      </c>
      <c r="F111" s="178" t="s">
        <v>1574</v>
      </c>
      <c r="G111" s="179" t="s">
        <v>158</v>
      </c>
      <c r="H111" s="180">
        <v>2.1779999999999999</v>
      </c>
      <c r="I111" s="181"/>
      <c r="J111" s="182">
        <f>ROUND(I111*H111,2)</f>
        <v>0</v>
      </c>
      <c r="K111" s="183"/>
      <c r="L111" s="41"/>
      <c r="M111" s="184" t="s">
        <v>19</v>
      </c>
      <c r="N111" s="185" t="s">
        <v>42</v>
      </c>
      <c r="O111" s="66"/>
      <c r="P111" s="186">
        <f>O111*H111</f>
        <v>0</v>
      </c>
      <c r="Q111" s="186">
        <v>0</v>
      </c>
      <c r="R111" s="186">
        <f>Q111*H111</f>
        <v>0</v>
      </c>
      <c r="S111" s="186">
        <v>0</v>
      </c>
      <c r="T111" s="187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8" t="s">
        <v>159</v>
      </c>
      <c r="AT111" s="188" t="s">
        <v>155</v>
      </c>
      <c r="AU111" s="188" t="s">
        <v>81</v>
      </c>
      <c r="AY111" s="19" t="s">
        <v>153</v>
      </c>
      <c r="BE111" s="189">
        <f>IF(N111="základní",J111,0)</f>
        <v>0</v>
      </c>
      <c r="BF111" s="189">
        <f>IF(N111="snížená",J111,0)</f>
        <v>0</v>
      </c>
      <c r="BG111" s="189">
        <f>IF(N111="zákl. přenesená",J111,0)</f>
        <v>0</v>
      </c>
      <c r="BH111" s="189">
        <f>IF(N111="sníž. přenesená",J111,0)</f>
        <v>0</v>
      </c>
      <c r="BI111" s="189">
        <f>IF(N111="nulová",J111,0)</f>
        <v>0</v>
      </c>
      <c r="BJ111" s="19" t="s">
        <v>79</v>
      </c>
      <c r="BK111" s="189">
        <f>ROUND(I111*H111,2)</f>
        <v>0</v>
      </c>
      <c r="BL111" s="19" t="s">
        <v>159</v>
      </c>
      <c r="BM111" s="188" t="s">
        <v>1575</v>
      </c>
    </row>
    <row r="112" spans="1:65" s="2" customFormat="1" ht="10.199999999999999">
      <c r="A112" s="36"/>
      <c r="B112" s="37"/>
      <c r="C112" s="38"/>
      <c r="D112" s="190" t="s">
        <v>161</v>
      </c>
      <c r="E112" s="38"/>
      <c r="F112" s="191" t="s">
        <v>1576</v>
      </c>
      <c r="G112" s="38"/>
      <c r="H112" s="38"/>
      <c r="I112" s="192"/>
      <c r="J112" s="38"/>
      <c r="K112" s="38"/>
      <c r="L112" s="41"/>
      <c r="M112" s="193"/>
      <c r="N112" s="194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161</v>
      </c>
      <c r="AU112" s="19" t="s">
        <v>81</v>
      </c>
    </row>
    <row r="113" spans="1:65" s="2" customFormat="1" ht="37.799999999999997" customHeight="1">
      <c r="A113" s="36"/>
      <c r="B113" s="37"/>
      <c r="C113" s="176" t="s">
        <v>209</v>
      </c>
      <c r="D113" s="176" t="s">
        <v>155</v>
      </c>
      <c r="E113" s="177" t="s">
        <v>1577</v>
      </c>
      <c r="F113" s="178" t="s">
        <v>1578</v>
      </c>
      <c r="G113" s="179" t="s">
        <v>158</v>
      </c>
      <c r="H113" s="180">
        <v>8.2739999999999991</v>
      </c>
      <c r="I113" s="181"/>
      <c r="J113" s="182">
        <f>ROUND(I113*H113,2)</f>
        <v>0</v>
      </c>
      <c r="K113" s="183"/>
      <c r="L113" s="41"/>
      <c r="M113" s="184" t="s">
        <v>19</v>
      </c>
      <c r="N113" s="185" t="s">
        <v>42</v>
      </c>
      <c r="O113" s="66"/>
      <c r="P113" s="186">
        <f>O113*H113</f>
        <v>0</v>
      </c>
      <c r="Q113" s="186">
        <v>0</v>
      </c>
      <c r="R113" s="186">
        <f>Q113*H113</f>
        <v>0</v>
      </c>
      <c r="S113" s="186">
        <v>0</v>
      </c>
      <c r="T113" s="187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8" t="s">
        <v>159</v>
      </c>
      <c r="AT113" s="188" t="s">
        <v>155</v>
      </c>
      <c r="AU113" s="188" t="s">
        <v>81</v>
      </c>
      <c r="AY113" s="19" t="s">
        <v>153</v>
      </c>
      <c r="BE113" s="189">
        <f>IF(N113="základní",J113,0)</f>
        <v>0</v>
      </c>
      <c r="BF113" s="189">
        <f>IF(N113="snížená",J113,0)</f>
        <v>0</v>
      </c>
      <c r="BG113" s="189">
        <f>IF(N113="zákl. přenesená",J113,0)</f>
        <v>0</v>
      </c>
      <c r="BH113" s="189">
        <f>IF(N113="sníž. přenesená",J113,0)</f>
        <v>0</v>
      </c>
      <c r="BI113" s="189">
        <f>IF(N113="nulová",J113,0)</f>
        <v>0</v>
      </c>
      <c r="BJ113" s="19" t="s">
        <v>79</v>
      </c>
      <c r="BK113" s="189">
        <f>ROUND(I113*H113,2)</f>
        <v>0</v>
      </c>
      <c r="BL113" s="19" t="s">
        <v>159</v>
      </c>
      <c r="BM113" s="188" t="s">
        <v>1579</v>
      </c>
    </row>
    <row r="114" spans="1:65" s="2" customFormat="1" ht="10.199999999999999">
      <c r="A114" s="36"/>
      <c r="B114" s="37"/>
      <c r="C114" s="38"/>
      <c r="D114" s="190" t="s">
        <v>161</v>
      </c>
      <c r="E114" s="38"/>
      <c r="F114" s="191" t="s">
        <v>1580</v>
      </c>
      <c r="G114" s="38"/>
      <c r="H114" s="38"/>
      <c r="I114" s="192"/>
      <c r="J114" s="38"/>
      <c r="K114" s="38"/>
      <c r="L114" s="41"/>
      <c r="M114" s="193"/>
      <c r="N114" s="194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161</v>
      </c>
      <c r="AU114" s="19" t="s">
        <v>81</v>
      </c>
    </row>
    <row r="115" spans="1:65" s="2" customFormat="1" ht="16.5" customHeight="1">
      <c r="A115" s="36"/>
      <c r="B115" s="37"/>
      <c r="C115" s="229" t="s">
        <v>214</v>
      </c>
      <c r="D115" s="229" t="s">
        <v>256</v>
      </c>
      <c r="E115" s="230" t="s">
        <v>1581</v>
      </c>
      <c r="F115" s="231" t="s">
        <v>1582</v>
      </c>
      <c r="G115" s="232" t="s">
        <v>196</v>
      </c>
      <c r="H115" s="233">
        <v>14.066000000000001</v>
      </c>
      <c r="I115" s="234"/>
      <c r="J115" s="235">
        <f>ROUND(I115*H115,2)</f>
        <v>0</v>
      </c>
      <c r="K115" s="236"/>
      <c r="L115" s="237"/>
      <c r="M115" s="238" t="s">
        <v>19</v>
      </c>
      <c r="N115" s="239" t="s">
        <v>42</v>
      </c>
      <c r="O115" s="66"/>
      <c r="P115" s="186">
        <f>O115*H115</f>
        <v>0</v>
      </c>
      <c r="Q115" s="186">
        <v>1</v>
      </c>
      <c r="R115" s="186">
        <f>Q115*H115</f>
        <v>14.066000000000001</v>
      </c>
      <c r="S115" s="186">
        <v>0</v>
      </c>
      <c r="T115" s="187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8" t="s">
        <v>201</v>
      </c>
      <c r="AT115" s="188" t="s">
        <v>256</v>
      </c>
      <c r="AU115" s="188" t="s">
        <v>81</v>
      </c>
      <c r="AY115" s="19" t="s">
        <v>153</v>
      </c>
      <c r="BE115" s="189">
        <f>IF(N115="základní",J115,0)</f>
        <v>0</v>
      </c>
      <c r="BF115" s="189">
        <f>IF(N115="snížená",J115,0)</f>
        <v>0</v>
      </c>
      <c r="BG115" s="189">
        <f>IF(N115="zákl. přenesená",J115,0)</f>
        <v>0</v>
      </c>
      <c r="BH115" s="189">
        <f>IF(N115="sníž. přenesená",J115,0)</f>
        <v>0</v>
      </c>
      <c r="BI115" s="189">
        <f>IF(N115="nulová",J115,0)</f>
        <v>0</v>
      </c>
      <c r="BJ115" s="19" t="s">
        <v>79</v>
      </c>
      <c r="BK115" s="189">
        <f>ROUND(I115*H115,2)</f>
        <v>0</v>
      </c>
      <c r="BL115" s="19" t="s">
        <v>159</v>
      </c>
      <c r="BM115" s="188" t="s">
        <v>1583</v>
      </c>
    </row>
    <row r="116" spans="1:65" s="12" customFormat="1" ht="22.8" customHeight="1">
      <c r="B116" s="160"/>
      <c r="C116" s="161"/>
      <c r="D116" s="162" t="s">
        <v>70</v>
      </c>
      <c r="E116" s="174" t="s">
        <v>81</v>
      </c>
      <c r="F116" s="174" t="s">
        <v>200</v>
      </c>
      <c r="G116" s="161"/>
      <c r="H116" s="161"/>
      <c r="I116" s="164"/>
      <c r="J116" s="175">
        <f>BK116</f>
        <v>0</v>
      </c>
      <c r="K116" s="161"/>
      <c r="L116" s="166"/>
      <c r="M116" s="167"/>
      <c r="N116" s="168"/>
      <c r="O116" s="168"/>
      <c r="P116" s="169">
        <f>SUM(P117:P118)</f>
        <v>0</v>
      </c>
      <c r="Q116" s="168"/>
      <c r="R116" s="169">
        <f>SUM(R117:R118)</f>
        <v>2.6152199999999999</v>
      </c>
      <c r="S116" s="168"/>
      <c r="T116" s="170">
        <f>SUM(T117:T118)</f>
        <v>0</v>
      </c>
      <c r="AR116" s="171" t="s">
        <v>79</v>
      </c>
      <c r="AT116" s="172" t="s">
        <v>70</v>
      </c>
      <c r="AU116" s="172" t="s">
        <v>79</v>
      </c>
      <c r="AY116" s="171" t="s">
        <v>153</v>
      </c>
      <c r="BK116" s="173">
        <f>SUM(BK117:BK118)</f>
        <v>0</v>
      </c>
    </row>
    <row r="117" spans="1:65" s="2" customFormat="1" ht="24.15" customHeight="1">
      <c r="A117" s="36"/>
      <c r="B117" s="37"/>
      <c r="C117" s="176" t="s">
        <v>225</v>
      </c>
      <c r="D117" s="176" t="s">
        <v>155</v>
      </c>
      <c r="E117" s="177" t="s">
        <v>1584</v>
      </c>
      <c r="F117" s="178" t="s">
        <v>1585</v>
      </c>
      <c r="G117" s="179" t="s">
        <v>253</v>
      </c>
      <c r="H117" s="180">
        <v>27</v>
      </c>
      <c r="I117" s="181"/>
      <c r="J117" s="182">
        <f>ROUND(I117*H117,2)</f>
        <v>0</v>
      </c>
      <c r="K117" s="183"/>
      <c r="L117" s="41"/>
      <c r="M117" s="184" t="s">
        <v>19</v>
      </c>
      <c r="N117" s="185" t="s">
        <v>42</v>
      </c>
      <c r="O117" s="66"/>
      <c r="P117" s="186">
        <f>O117*H117</f>
        <v>0</v>
      </c>
      <c r="Q117" s="186">
        <v>9.6860000000000002E-2</v>
      </c>
      <c r="R117" s="186">
        <f>Q117*H117</f>
        <v>2.6152199999999999</v>
      </c>
      <c r="S117" s="186">
        <v>0</v>
      </c>
      <c r="T117" s="187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8" t="s">
        <v>159</v>
      </c>
      <c r="AT117" s="188" t="s">
        <v>155</v>
      </c>
      <c r="AU117" s="188" t="s">
        <v>81</v>
      </c>
      <c r="AY117" s="19" t="s">
        <v>153</v>
      </c>
      <c r="BE117" s="189">
        <f>IF(N117="základní",J117,0)</f>
        <v>0</v>
      </c>
      <c r="BF117" s="189">
        <f>IF(N117="snížená",J117,0)</f>
        <v>0</v>
      </c>
      <c r="BG117" s="189">
        <f>IF(N117="zákl. přenesená",J117,0)</f>
        <v>0</v>
      </c>
      <c r="BH117" s="189">
        <f>IF(N117="sníž. přenesená",J117,0)</f>
        <v>0</v>
      </c>
      <c r="BI117" s="189">
        <f>IF(N117="nulová",J117,0)</f>
        <v>0</v>
      </c>
      <c r="BJ117" s="19" t="s">
        <v>79</v>
      </c>
      <c r="BK117" s="189">
        <f>ROUND(I117*H117,2)</f>
        <v>0</v>
      </c>
      <c r="BL117" s="19" t="s">
        <v>159</v>
      </c>
      <c r="BM117" s="188" t="s">
        <v>1586</v>
      </c>
    </row>
    <row r="118" spans="1:65" s="2" customFormat="1" ht="10.199999999999999">
      <c r="A118" s="36"/>
      <c r="B118" s="37"/>
      <c r="C118" s="38"/>
      <c r="D118" s="190" t="s">
        <v>161</v>
      </c>
      <c r="E118" s="38"/>
      <c r="F118" s="191" t="s">
        <v>1587</v>
      </c>
      <c r="G118" s="38"/>
      <c r="H118" s="38"/>
      <c r="I118" s="192"/>
      <c r="J118" s="38"/>
      <c r="K118" s="38"/>
      <c r="L118" s="41"/>
      <c r="M118" s="193"/>
      <c r="N118" s="194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161</v>
      </c>
      <c r="AU118" s="19" t="s">
        <v>81</v>
      </c>
    </row>
    <row r="119" spans="1:65" s="12" customFormat="1" ht="22.8" customHeight="1">
      <c r="B119" s="160"/>
      <c r="C119" s="161"/>
      <c r="D119" s="162" t="s">
        <v>70</v>
      </c>
      <c r="E119" s="174" t="s">
        <v>383</v>
      </c>
      <c r="F119" s="174" t="s">
        <v>1588</v>
      </c>
      <c r="G119" s="161"/>
      <c r="H119" s="161"/>
      <c r="I119" s="164"/>
      <c r="J119" s="175">
        <f>BK119</f>
        <v>0</v>
      </c>
      <c r="K119" s="161"/>
      <c r="L119" s="166"/>
      <c r="M119" s="167"/>
      <c r="N119" s="168"/>
      <c r="O119" s="168"/>
      <c r="P119" s="169">
        <f>SUM(P120:P128)</f>
        <v>0</v>
      </c>
      <c r="Q119" s="168"/>
      <c r="R119" s="169">
        <f>SUM(R120:R128)</f>
        <v>0</v>
      </c>
      <c r="S119" s="168"/>
      <c r="T119" s="170">
        <f>SUM(T120:T128)</f>
        <v>0</v>
      </c>
      <c r="AR119" s="171" t="s">
        <v>79</v>
      </c>
      <c r="AT119" s="172" t="s">
        <v>70</v>
      </c>
      <c r="AU119" s="172" t="s">
        <v>79</v>
      </c>
      <c r="AY119" s="171" t="s">
        <v>153</v>
      </c>
      <c r="BK119" s="173">
        <f>SUM(BK120:BK128)</f>
        <v>0</v>
      </c>
    </row>
    <row r="120" spans="1:65" s="2" customFormat="1" ht="16.5" customHeight="1">
      <c r="A120" s="36"/>
      <c r="B120" s="37"/>
      <c r="C120" s="176" t="s">
        <v>231</v>
      </c>
      <c r="D120" s="176" t="s">
        <v>155</v>
      </c>
      <c r="E120" s="177" t="s">
        <v>1589</v>
      </c>
      <c r="F120" s="178" t="s">
        <v>1590</v>
      </c>
      <c r="G120" s="179" t="s">
        <v>228</v>
      </c>
      <c r="H120" s="180">
        <v>10</v>
      </c>
      <c r="I120" s="181"/>
      <c r="J120" s="182">
        <f>ROUND(I120*H120,2)</f>
        <v>0</v>
      </c>
      <c r="K120" s="183"/>
      <c r="L120" s="41"/>
      <c r="M120" s="184" t="s">
        <v>19</v>
      </c>
      <c r="N120" s="185" t="s">
        <v>42</v>
      </c>
      <c r="O120" s="66"/>
      <c r="P120" s="186">
        <f>O120*H120</f>
        <v>0</v>
      </c>
      <c r="Q120" s="186">
        <v>0</v>
      </c>
      <c r="R120" s="186">
        <f>Q120*H120</f>
        <v>0</v>
      </c>
      <c r="S120" s="186">
        <v>0</v>
      </c>
      <c r="T120" s="187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8" t="s">
        <v>159</v>
      </c>
      <c r="AT120" s="188" t="s">
        <v>155</v>
      </c>
      <c r="AU120" s="188" t="s">
        <v>81</v>
      </c>
      <c r="AY120" s="19" t="s">
        <v>153</v>
      </c>
      <c r="BE120" s="189">
        <f>IF(N120="základní",J120,0)</f>
        <v>0</v>
      </c>
      <c r="BF120" s="189">
        <f>IF(N120="snížená",J120,0)</f>
        <v>0</v>
      </c>
      <c r="BG120" s="189">
        <f>IF(N120="zákl. přenesená",J120,0)</f>
        <v>0</v>
      </c>
      <c r="BH120" s="189">
        <f>IF(N120="sníž. přenesená",J120,0)</f>
        <v>0</v>
      </c>
      <c r="BI120" s="189">
        <f>IF(N120="nulová",J120,0)</f>
        <v>0</v>
      </c>
      <c r="BJ120" s="19" t="s">
        <v>79</v>
      </c>
      <c r="BK120" s="189">
        <f>ROUND(I120*H120,2)</f>
        <v>0</v>
      </c>
      <c r="BL120" s="19" t="s">
        <v>159</v>
      </c>
      <c r="BM120" s="188" t="s">
        <v>1591</v>
      </c>
    </row>
    <row r="121" spans="1:65" s="13" customFormat="1" ht="10.199999999999999">
      <c r="B121" s="195"/>
      <c r="C121" s="196"/>
      <c r="D121" s="197" t="s">
        <v>163</v>
      </c>
      <c r="E121" s="198" t="s">
        <v>19</v>
      </c>
      <c r="F121" s="199" t="s">
        <v>214</v>
      </c>
      <c r="G121" s="196"/>
      <c r="H121" s="200">
        <v>10</v>
      </c>
      <c r="I121" s="201"/>
      <c r="J121" s="196"/>
      <c r="K121" s="196"/>
      <c r="L121" s="202"/>
      <c r="M121" s="203"/>
      <c r="N121" s="204"/>
      <c r="O121" s="204"/>
      <c r="P121" s="204"/>
      <c r="Q121" s="204"/>
      <c r="R121" s="204"/>
      <c r="S121" s="204"/>
      <c r="T121" s="205"/>
      <c r="AT121" s="206" t="s">
        <v>163</v>
      </c>
      <c r="AU121" s="206" t="s">
        <v>81</v>
      </c>
      <c r="AV121" s="13" t="s">
        <v>81</v>
      </c>
      <c r="AW121" s="13" t="s">
        <v>33</v>
      </c>
      <c r="AX121" s="13" t="s">
        <v>71</v>
      </c>
      <c r="AY121" s="206" t="s">
        <v>153</v>
      </c>
    </row>
    <row r="122" spans="1:65" s="14" customFormat="1" ht="10.199999999999999">
      <c r="B122" s="207"/>
      <c r="C122" s="208"/>
      <c r="D122" s="197" t="s">
        <v>163</v>
      </c>
      <c r="E122" s="209" t="s">
        <v>19</v>
      </c>
      <c r="F122" s="210" t="s">
        <v>168</v>
      </c>
      <c r="G122" s="208"/>
      <c r="H122" s="211">
        <v>10</v>
      </c>
      <c r="I122" s="212"/>
      <c r="J122" s="208"/>
      <c r="K122" s="208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163</v>
      </c>
      <c r="AU122" s="217" t="s">
        <v>81</v>
      </c>
      <c r="AV122" s="14" t="s">
        <v>159</v>
      </c>
      <c r="AW122" s="14" t="s">
        <v>33</v>
      </c>
      <c r="AX122" s="14" t="s">
        <v>79</v>
      </c>
      <c r="AY122" s="217" t="s">
        <v>153</v>
      </c>
    </row>
    <row r="123" spans="1:65" s="2" customFormat="1" ht="16.5" customHeight="1">
      <c r="A123" s="36"/>
      <c r="B123" s="37"/>
      <c r="C123" s="176" t="s">
        <v>237</v>
      </c>
      <c r="D123" s="176" t="s">
        <v>155</v>
      </c>
      <c r="E123" s="177" t="s">
        <v>1592</v>
      </c>
      <c r="F123" s="178" t="s">
        <v>1593</v>
      </c>
      <c r="G123" s="179" t="s">
        <v>228</v>
      </c>
      <c r="H123" s="180">
        <v>10</v>
      </c>
      <c r="I123" s="181"/>
      <c r="J123" s="182">
        <f>ROUND(I123*H123,2)</f>
        <v>0</v>
      </c>
      <c r="K123" s="183"/>
      <c r="L123" s="41"/>
      <c r="M123" s="184" t="s">
        <v>19</v>
      </c>
      <c r="N123" s="185" t="s">
        <v>42</v>
      </c>
      <c r="O123" s="66"/>
      <c r="P123" s="186">
        <f>O123*H123</f>
        <v>0</v>
      </c>
      <c r="Q123" s="186">
        <v>0</v>
      </c>
      <c r="R123" s="186">
        <f>Q123*H123</f>
        <v>0</v>
      </c>
      <c r="S123" s="186">
        <v>0</v>
      </c>
      <c r="T123" s="187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8" t="s">
        <v>159</v>
      </c>
      <c r="AT123" s="188" t="s">
        <v>155</v>
      </c>
      <c r="AU123" s="188" t="s">
        <v>81</v>
      </c>
      <c r="AY123" s="19" t="s">
        <v>153</v>
      </c>
      <c r="BE123" s="189">
        <f>IF(N123="základní",J123,0)</f>
        <v>0</v>
      </c>
      <c r="BF123" s="189">
        <f>IF(N123="snížená",J123,0)</f>
        <v>0</v>
      </c>
      <c r="BG123" s="189">
        <f>IF(N123="zákl. přenesená",J123,0)</f>
        <v>0</v>
      </c>
      <c r="BH123" s="189">
        <f>IF(N123="sníž. přenesená",J123,0)</f>
        <v>0</v>
      </c>
      <c r="BI123" s="189">
        <f>IF(N123="nulová",J123,0)</f>
        <v>0</v>
      </c>
      <c r="BJ123" s="19" t="s">
        <v>79</v>
      </c>
      <c r="BK123" s="189">
        <f>ROUND(I123*H123,2)</f>
        <v>0</v>
      </c>
      <c r="BL123" s="19" t="s">
        <v>159</v>
      </c>
      <c r="BM123" s="188" t="s">
        <v>1594</v>
      </c>
    </row>
    <row r="124" spans="1:65" s="13" customFormat="1" ht="10.199999999999999">
      <c r="B124" s="195"/>
      <c r="C124" s="196"/>
      <c r="D124" s="197" t="s">
        <v>163</v>
      </c>
      <c r="E124" s="198" t="s">
        <v>19</v>
      </c>
      <c r="F124" s="199" t="s">
        <v>214</v>
      </c>
      <c r="G124" s="196"/>
      <c r="H124" s="200">
        <v>10</v>
      </c>
      <c r="I124" s="201"/>
      <c r="J124" s="196"/>
      <c r="K124" s="196"/>
      <c r="L124" s="202"/>
      <c r="M124" s="203"/>
      <c r="N124" s="204"/>
      <c r="O124" s="204"/>
      <c r="P124" s="204"/>
      <c r="Q124" s="204"/>
      <c r="R124" s="204"/>
      <c r="S124" s="204"/>
      <c r="T124" s="205"/>
      <c r="AT124" s="206" t="s">
        <v>163</v>
      </c>
      <c r="AU124" s="206" t="s">
        <v>81</v>
      </c>
      <c r="AV124" s="13" t="s">
        <v>81</v>
      </c>
      <c r="AW124" s="13" t="s">
        <v>33</v>
      </c>
      <c r="AX124" s="13" t="s">
        <v>71</v>
      </c>
      <c r="AY124" s="206" t="s">
        <v>153</v>
      </c>
    </row>
    <row r="125" spans="1:65" s="14" customFormat="1" ht="10.199999999999999">
      <c r="B125" s="207"/>
      <c r="C125" s="208"/>
      <c r="D125" s="197" t="s">
        <v>163</v>
      </c>
      <c r="E125" s="209" t="s">
        <v>19</v>
      </c>
      <c r="F125" s="210" t="s">
        <v>168</v>
      </c>
      <c r="G125" s="208"/>
      <c r="H125" s="211">
        <v>10</v>
      </c>
      <c r="I125" s="212"/>
      <c r="J125" s="208"/>
      <c r="K125" s="208"/>
      <c r="L125" s="213"/>
      <c r="M125" s="214"/>
      <c r="N125" s="215"/>
      <c r="O125" s="215"/>
      <c r="P125" s="215"/>
      <c r="Q125" s="215"/>
      <c r="R125" s="215"/>
      <c r="S125" s="215"/>
      <c r="T125" s="216"/>
      <c r="AT125" s="217" t="s">
        <v>163</v>
      </c>
      <c r="AU125" s="217" t="s">
        <v>81</v>
      </c>
      <c r="AV125" s="14" t="s">
        <v>159</v>
      </c>
      <c r="AW125" s="14" t="s">
        <v>33</v>
      </c>
      <c r="AX125" s="14" t="s">
        <v>79</v>
      </c>
      <c r="AY125" s="217" t="s">
        <v>153</v>
      </c>
    </row>
    <row r="126" spans="1:65" s="2" customFormat="1" ht="16.5" customHeight="1">
      <c r="A126" s="36"/>
      <c r="B126" s="37"/>
      <c r="C126" s="176" t="s">
        <v>245</v>
      </c>
      <c r="D126" s="176" t="s">
        <v>155</v>
      </c>
      <c r="E126" s="177" t="s">
        <v>1595</v>
      </c>
      <c r="F126" s="178" t="s">
        <v>1596</v>
      </c>
      <c r="G126" s="179" t="s">
        <v>228</v>
      </c>
      <c r="H126" s="180">
        <v>10</v>
      </c>
      <c r="I126" s="181"/>
      <c r="J126" s="182">
        <f>ROUND(I126*H126,2)</f>
        <v>0</v>
      </c>
      <c r="K126" s="183"/>
      <c r="L126" s="41"/>
      <c r="M126" s="184" t="s">
        <v>19</v>
      </c>
      <c r="N126" s="185" t="s">
        <v>42</v>
      </c>
      <c r="O126" s="66"/>
      <c r="P126" s="186">
        <f>O126*H126</f>
        <v>0</v>
      </c>
      <c r="Q126" s="186">
        <v>0</v>
      </c>
      <c r="R126" s="186">
        <f>Q126*H126</f>
        <v>0</v>
      </c>
      <c r="S126" s="186">
        <v>0</v>
      </c>
      <c r="T126" s="187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8" t="s">
        <v>159</v>
      </c>
      <c r="AT126" s="188" t="s">
        <v>155</v>
      </c>
      <c r="AU126" s="188" t="s">
        <v>81</v>
      </c>
      <c r="AY126" s="19" t="s">
        <v>153</v>
      </c>
      <c r="BE126" s="189">
        <f>IF(N126="základní",J126,0)</f>
        <v>0</v>
      </c>
      <c r="BF126" s="189">
        <f>IF(N126="snížená",J126,0)</f>
        <v>0</v>
      </c>
      <c r="BG126" s="189">
        <f>IF(N126="zákl. přenesená",J126,0)</f>
        <v>0</v>
      </c>
      <c r="BH126" s="189">
        <f>IF(N126="sníž. přenesená",J126,0)</f>
        <v>0</v>
      </c>
      <c r="BI126" s="189">
        <f>IF(N126="nulová",J126,0)</f>
        <v>0</v>
      </c>
      <c r="BJ126" s="19" t="s">
        <v>79</v>
      </c>
      <c r="BK126" s="189">
        <f>ROUND(I126*H126,2)</f>
        <v>0</v>
      </c>
      <c r="BL126" s="19" t="s">
        <v>159</v>
      </c>
      <c r="BM126" s="188" t="s">
        <v>1597</v>
      </c>
    </row>
    <row r="127" spans="1:65" s="13" customFormat="1" ht="10.199999999999999">
      <c r="B127" s="195"/>
      <c r="C127" s="196"/>
      <c r="D127" s="197" t="s">
        <v>163</v>
      </c>
      <c r="E127" s="198" t="s">
        <v>19</v>
      </c>
      <c r="F127" s="199" t="s">
        <v>214</v>
      </c>
      <c r="G127" s="196"/>
      <c r="H127" s="200">
        <v>10</v>
      </c>
      <c r="I127" s="201"/>
      <c r="J127" s="196"/>
      <c r="K127" s="196"/>
      <c r="L127" s="202"/>
      <c r="M127" s="203"/>
      <c r="N127" s="204"/>
      <c r="O127" s="204"/>
      <c r="P127" s="204"/>
      <c r="Q127" s="204"/>
      <c r="R127" s="204"/>
      <c r="S127" s="204"/>
      <c r="T127" s="205"/>
      <c r="AT127" s="206" t="s">
        <v>163</v>
      </c>
      <c r="AU127" s="206" t="s">
        <v>81</v>
      </c>
      <c r="AV127" s="13" t="s">
        <v>81</v>
      </c>
      <c r="AW127" s="13" t="s">
        <v>33</v>
      </c>
      <c r="AX127" s="13" t="s">
        <v>71</v>
      </c>
      <c r="AY127" s="206" t="s">
        <v>153</v>
      </c>
    </row>
    <row r="128" spans="1:65" s="14" customFormat="1" ht="10.199999999999999">
      <c r="B128" s="207"/>
      <c r="C128" s="208"/>
      <c r="D128" s="197" t="s">
        <v>163</v>
      </c>
      <c r="E128" s="209" t="s">
        <v>19</v>
      </c>
      <c r="F128" s="210" t="s">
        <v>168</v>
      </c>
      <c r="G128" s="208"/>
      <c r="H128" s="211">
        <v>10</v>
      </c>
      <c r="I128" s="212"/>
      <c r="J128" s="208"/>
      <c r="K128" s="208"/>
      <c r="L128" s="213"/>
      <c r="M128" s="214"/>
      <c r="N128" s="215"/>
      <c r="O128" s="215"/>
      <c r="P128" s="215"/>
      <c r="Q128" s="215"/>
      <c r="R128" s="215"/>
      <c r="S128" s="215"/>
      <c r="T128" s="216"/>
      <c r="AT128" s="217" t="s">
        <v>163</v>
      </c>
      <c r="AU128" s="217" t="s">
        <v>81</v>
      </c>
      <c r="AV128" s="14" t="s">
        <v>159</v>
      </c>
      <c r="AW128" s="14" t="s">
        <v>33</v>
      </c>
      <c r="AX128" s="14" t="s">
        <v>79</v>
      </c>
      <c r="AY128" s="217" t="s">
        <v>153</v>
      </c>
    </row>
    <row r="129" spans="1:65" s="12" customFormat="1" ht="22.8" customHeight="1">
      <c r="B129" s="160"/>
      <c r="C129" s="161"/>
      <c r="D129" s="162" t="s">
        <v>70</v>
      </c>
      <c r="E129" s="174" t="s">
        <v>159</v>
      </c>
      <c r="F129" s="174" t="s">
        <v>334</v>
      </c>
      <c r="G129" s="161"/>
      <c r="H129" s="161"/>
      <c r="I129" s="164"/>
      <c r="J129" s="175">
        <f>BK129</f>
        <v>0</v>
      </c>
      <c r="K129" s="161"/>
      <c r="L129" s="166"/>
      <c r="M129" s="167"/>
      <c r="N129" s="168"/>
      <c r="O129" s="168"/>
      <c r="P129" s="169">
        <f>SUM(P130:P133)</f>
        <v>0</v>
      </c>
      <c r="Q129" s="168"/>
      <c r="R129" s="169">
        <f>SUM(R130:R133)</f>
        <v>0</v>
      </c>
      <c r="S129" s="168"/>
      <c r="T129" s="170">
        <f>SUM(T130:T133)</f>
        <v>0</v>
      </c>
      <c r="AR129" s="171" t="s">
        <v>79</v>
      </c>
      <c r="AT129" s="172" t="s">
        <v>70</v>
      </c>
      <c r="AU129" s="172" t="s">
        <v>79</v>
      </c>
      <c r="AY129" s="171" t="s">
        <v>153</v>
      </c>
      <c r="BK129" s="173">
        <f>SUM(BK130:BK133)</f>
        <v>0</v>
      </c>
    </row>
    <row r="130" spans="1:65" s="2" customFormat="1" ht="16.5" customHeight="1">
      <c r="A130" s="36"/>
      <c r="B130" s="37"/>
      <c r="C130" s="176" t="s">
        <v>8</v>
      </c>
      <c r="D130" s="176" t="s">
        <v>155</v>
      </c>
      <c r="E130" s="177" t="s">
        <v>1598</v>
      </c>
      <c r="F130" s="178" t="s">
        <v>1599</v>
      </c>
      <c r="G130" s="179" t="s">
        <v>253</v>
      </c>
      <c r="H130" s="180">
        <v>6</v>
      </c>
      <c r="I130" s="181"/>
      <c r="J130" s="182">
        <f>ROUND(I130*H130,2)</f>
        <v>0</v>
      </c>
      <c r="K130" s="183"/>
      <c r="L130" s="41"/>
      <c r="M130" s="184" t="s">
        <v>19</v>
      </c>
      <c r="N130" s="185" t="s">
        <v>42</v>
      </c>
      <c r="O130" s="66"/>
      <c r="P130" s="186">
        <f>O130*H130</f>
        <v>0</v>
      </c>
      <c r="Q130" s="186">
        <v>0</v>
      </c>
      <c r="R130" s="186">
        <f>Q130*H130</f>
        <v>0</v>
      </c>
      <c r="S130" s="186">
        <v>0</v>
      </c>
      <c r="T130" s="187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8" t="s">
        <v>159</v>
      </c>
      <c r="AT130" s="188" t="s">
        <v>155</v>
      </c>
      <c r="AU130" s="188" t="s">
        <v>81</v>
      </c>
      <c r="AY130" s="19" t="s">
        <v>153</v>
      </c>
      <c r="BE130" s="189">
        <f>IF(N130="základní",J130,0)</f>
        <v>0</v>
      </c>
      <c r="BF130" s="189">
        <f>IF(N130="snížená",J130,0)</f>
        <v>0</v>
      </c>
      <c r="BG130" s="189">
        <f>IF(N130="zákl. přenesená",J130,0)</f>
        <v>0</v>
      </c>
      <c r="BH130" s="189">
        <f>IF(N130="sníž. přenesená",J130,0)</f>
        <v>0</v>
      </c>
      <c r="BI130" s="189">
        <f>IF(N130="nulová",J130,0)</f>
        <v>0</v>
      </c>
      <c r="BJ130" s="19" t="s">
        <v>79</v>
      </c>
      <c r="BK130" s="189">
        <f>ROUND(I130*H130,2)</f>
        <v>0</v>
      </c>
      <c r="BL130" s="19" t="s">
        <v>159</v>
      </c>
      <c r="BM130" s="188" t="s">
        <v>1600</v>
      </c>
    </row>
    <row r="131" spans="1:65" s="13" customFormat="1" ht="10.199999999999999">
      <c r="B131" s="195"/>
      <c r="C131" s="196"/>
      <c r="D131" s="197" t="s">
        <v>163</v>
      </c>
      <c r="E131" s="198" t="s">
        <v>19</v>
      </c>
      <c r="F131" s="199" t="s">
        <v>188</v>
      </c>
      <c r="G131" s="196"/>
      <c r="H131" s="200">
        <v>6</v>
      </c>
      <c r="I131" s="201"/>
      <c r="J131" s="196"/>
      <c r="K131" s="196"/>
      <c r="L131" s="202"/>
      <c r="M131" s="203"/>
      <c r="N131" s="204"/>
      <c r="O131" s="204"/>
      <c r="P131" s="204"/>
      <c r="Q131" s="204"/>
      <c r="R131" s="204"/>
      <c r="S131" s="204"/>
      <c r="T131" s="205"/>
      <c r="AT131" s="206" t="s">
        <v>163</v>
      </c>
      <c r="AU131" s="206" t="s">
        <v>81</v>
      </c>
      <c r="AV131" s="13" t="s">
        <v>81</v>
      </c>
      <c r="AW131" s="13" t="s">
        <v>33</v>
      </c>
      <c r="AX131" s="13" t="s">
        <v>71</v>
      </c>
      <c r="AY131" s="206" t="s">
        <v>153</v>
      </c>
    </row>
    <row r="132" spans="1:65" s="14" customFormat="1" ht="10.199999999999999">
      <c r="B132" s="207"/>
      <c r="C132" s="208"/>
      <c r="D132" s="197" t="s">
        <v>163</v>
      </c>
      <c r="E132" s="209" t="s">
        <v>19</v>
      </c>
      <c r="F132" s="210" t="s">
        <v>168</v>
      </c>
      <c r="G132" s="208"/>
      <c r="H132" s="211">
        <v>6</v>
      </c>
      <c r="I132" s="212"/>
      <c r="J132" s="208"/>
      <c r="K132" s="208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163</v>
      </c>
      <c r="AU132" s="217" t="s">
        <v>81</v>
      </c>
      <c r="AV132" s="14" t="s">
        <v>159</v>
      </c>
      <c r="AW132" s="14" t="s">
        <v>33</v>
      </c>
      <c r="AX132" s="14" t="s">
        <v>79</v>
      </c>
      <c r="AY132" s="217" t="s">
        <v>153</v>
      </c>
    </row>
    <row r="133" spans="1:65" s="2" customFormat="1" ht="16.5" customHeight="1">
      <c r="A133" s="36"/>
      <c r="B133" s="37"/>
      <c r="C133" s="176" t="s">
        <v>255</v>
      </c>
      <c r="D133" s="176" t="s">
        <v>155</v>
      </c>
      <c r="E133" s="177" t="s">
        <v>1601</v>
      </c>
      <c r="F133" s="178" t="s">
        <v>1602</v>
      </c>
      <c r="G133" s="179" t="s">
        <v>158</v>
      </c>
      <c r="H133" s="180">
        <v>2.3639999999999999</v>
      </c>
      <c r="I133" s="181"/>
      <c r="J133" s="182">
        <f>ROUND(I133*H133,2)</f>
        <v>0</v>
      </c>
      <c r="K133" s="183"/>
      <c r="L133" s="41"/>
      <c r="M133" s="184" t="s">
        <v>19</v>
      </c>
      <c r="N133" s="185" t="s">
        <v>42</v>
      </c>
      <c r="O133" s="66"/>
      <c r="P133" s="186">
        <f>O133*H133</f>
        <v>0</v>
      </c>
      <c r="Q133" s="186">
        <v>0</v>
      </c>
      <c r="R133" s="186">
        <f>Q133*H133</f>
        <v>0</v>
      </c>
      <c r="S133" s="186">
        <v>0</v>
      </c>
      <c r="T133" s="187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8" t="s">
        <v>159</v>
      </c>
      <c r="AT133" s="188" t="s">
        <v>155</v>
      </c>
      <c r="AU133" s="188" t="s">
        <v>81</v>
      </c>
      <c r="AY133" s="19" t="s">
        <v>153</v>
      </c>
      <c r="BE133" s="189">
        <f>IF(N133="základní",J133,0)</f>
        <v>0</v>
      </c>
      <c r="BF133" s="189">
        <f>IF(N133="snížená",J133,0)</f>
        <v>0</v>
      </c>
      <c r="BG133" s="189">
        <f>IF(N133="zákl. přenesená",J133,0)</f>
        <v>0</v>
      </c>
      <c r="BH133" s="189">
        <f>IF(N133="sníž. přenesená",J133,0)</f>
        <v>0</v>
      </c>
      <c r="BI133" s="189">
        <f>IF(N133="nulová",J133,0)</f>
        <v>0</v>
      </c>
      <c r="BJ133" s="19" t="s">
        <v>79</v>
      </c>
      <c r="BK133" s="189">
        <f>ROUND(I133*H133,2)</f>
        <v>0</v>
      </c>
      <c r="BL133" s="19" t="s">
        <v>159</v>
      </c>
      <c r="BM133" s="188" t="s">
        <v>1603</v>
      </c>
    </row>
    <row r="134" spans="1:65" s="12" customFormat="1" ht="22.8" customHeight="1">
      <c r="B134" s="160"/>
      <c r="C134" s="161"/>
      <c r="D134" s="162" t="s">
        <v>70</v>
      </c>
      <c r="E134" s="174" t="s">
        <v>608</v>
      </c>
      <c r="F134" s="174" t="s">
        <v>1604</v>
      </c>
      <c r="G134" s="161"/>
      <c r="H134" s="161"/>
      <c r="I134" s="164"/>
      <c r="J134" s="175">
        <f>BK134</f>
        <v>0</v>
      </c>
      <c r="K134" s="161"/>
      <c r="L134" s="166"/>
      <c r="M134" s="167"/>
      <c r="N134" s="168"/>
      <c r="O134" s="168"/>
      <c r="P134" s="169">
        <f>P135</f>
        <v>0</v>
      </c>
      <c r="Q134" s="168"/>
      <c r="R134" s="169">
        <f>R135</f>
        <v>0</v>
      </c>
      <c r="S134" s="168"/>
      <c r="T134" s="170">
        <f>T135</f>
        <v>0</v>
      </c>
      <c r="AR134" s="171" t="s">
        <v>79</v>
      </c>
      <c r="AT134" s="172" t="s">
        <v>70</v>
      </c>
      <c r="AU134" s="172" t="s">
        <v>79</v>
      </c>
      <c r="AY134" s="171" t="s">
        <v>153</v>
      </c>
      <c r="BK134" s="173">
        <f>BK135</f>
        <v>0</v>
      </c>
    </row>
    <row r="135" spans="1:65" s="2" customFormat="1" ht="16.5" customHeight="1">
      <c r="A135" s="36"/>
      <c r="B135" s="37"/>
      <c r="C135" s="176" t="s">
        <v>260</v>
      </c>
      <c r="D135" s="176" t="s">
        <v>155</v>
      </c>
      <c r="E135" s="177" t="s">
        <v>1605</v>
      </c>
      <c r="F135" s="178" t="s">
        <v>1606</v>
      </c>
      <c r="G135" s="179" t="s">
        <v>158</v>
      </c>
      <c r="H135" s="180">
        <v>0.86399999999999999</v>
      </c>
      <c r="I135" s="181"/>
      <c r="J135" s="182">
        <f>ROUND(I135*H135,2)</f>
        <v>0</v>
      </c>
      <c r="K135" s="183"/>
      <c r="L135" s="41"/>
      <c r="M135" s="184" t="s">
        <v>19</v>
      </c>
      <c r="N135" s="185" t="s">
        <v>42</v>
      </c>
      <c r="O135" s="66"/>
      <c r="P135" s="186">
        <f>O135*H135</f>
        <v>0</v>
      </c>
      <c r="Q135" s="186">
        <v>0</v>
      </c>
      <c r="R135" s="186">
        <f>Q135*H135</f>
        <v>0</v>
      </c>
      <c r="S135" s="186">
        <v>0</v>
      </c>
      <c r="T135" s="187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8" t="s">
        <v>159</v>
      </c>
      <c r="AT135" s="188" t="s">
        <v>155</v>
      </c>
      <c r="AU135" s="188" t="s">
        <v>81</v>
      </c>
      <c r="AY135" s="19" t="s">
        <v>153</v>
      </c>
      <c r="BE135" s="189">
        <f>IF(N135="základní",J135,0)</f>
        <v>0</v>
      </c>
      <c r="BF135" s="189">
        <f>IF(N135="snížená",J135,0)</f>
        <v>0</v>
      </c>
      <c r="BG135" s="189">
        <f>IF(N135="zákl. přenesená",J135,0)</f>
        <v>0</v>
      </c>
      <c r="BH135" s="189">
        <f>IF(N135="sníž. přenesená",J135,0)</f>
        <v>0</v>
      </c>
      <c r="BI135" s="189">
        <f>IF(N135="nulová",J135,0)</f>
        <v>0</v>
      </c>
      <c r="BJ135" s="19" t="s">
        <v>79</v>
      </c>
      <c r="BK135" s="189">
        <f>ROUND(I135*H135,2)</f>
        <v>0</v>
      </c>
      <c r="BL135" s="19" t="s">
        <v>159</v>
      </c>
      <c r="BM135" s="188" t="s">
        <v>1607</v>
      </c>
    </row>
    <row r="136" spans="1:65" s="12" customFormat="1" ht="22.8" customHeight="1">
      <c r="B136" s="160"/>
      <c r="C136" s="161"/>
      <c r="D136" s="162" t="s">
        <v>70</v>
      </c>
      <c r="E136" s="174" t="s">
        <v>201</v>
      </c>
      <c r="F136" s="174" t="s">
        <v>678</v>
      </c>
      <c r="G136" s="161"/>
      <c r="H136" s="161"/>
      <c r="I136" s="164"/>
      <c r="J136" s="175">
        <f>BK136</f>
        <v>0</v>
      </c>
      <c r="K136" s="161"/>
      <c r="L136" s="166"/>
      <c r="M136" s="167"/>
      <c r="N136" s="168"/>
      <c r="O136" s="168"/>
      <c r="P136" s="169">
        <f>SUM(P137:P153)</f>
        <v>0</v>
      </c>
      <c r="Q136" s="168"/>
      <c r="R136" s="169">
        <f>SUM(R137:R153)</f>
        <v>2.9525999999999997E-2</v>
      </c>
      <c r="S136" s="168"/>
      <c r="T136" s="170">
        <f>SUM(T137:T153)</f>
        <v>0</v>
      </c>
      <c r="AR136" s="171" t="s">
        <v>79</v>
      </c>
      <c r="AT136" s="172" t="s">
        <v>70</v>
      </c>
      <c r="AU136" s="172" t="s">
        <v>79</v>
      </c>
      <c r="AY136" s="171" t="s">
        <v>153</v>
      </c>
      <c r="BK136" s="173">
        <f>SUM(BK137:BK153)</f>
        <v>0</v>
      </c>
    </row>
    <row r="137" spans="1:65" s="2" customFormat="1" ht="16.5" customHeight="1">
      <c r="A137" s="36"/>
      <c r="B137" s="37"/>
      <c r="C137" s="176" t="s">
        <v>265</v>
      </c>
      <c r="D137" s="176" t="s">
        <v>155</v>
      </c>
      <c r="E137" s="177" t="s">
        <v>1608</v>
      </c>
      <c r="F137" s="178" t="s">
        <v>1609</v>
      </c>
      <c r="G137" s="179" t="s">
        <v>682</v>
      </c>
      <c r="H137" s="180">
        <v>5</v>
      </c>
      <c r="I137" s="181"/>
      <c r="J137" s="182">
        <f>ROUND(I137*H137,2)</f>
        <v>0</v>
      </c>
      <c r="K137" s="183"/>
      <c r="L137" s="41"/>
      <c r="M137" s="184" t="s">
        <v>19</v>
      </c>
      <c r="N137" s="185" t="s">
        <v>42</v>
      </c>
      <c r="O137" s="66"/>
      <c r="P137" s="186">
        <f>O137*H137</f>
        <v>0</v>
      </c>
      <c r="Q137" s="186">
        <v>0</v>
      </c>
      <c r="R137" s="186">
        <f>Q137*H137</f>
        <v>0</v>
      </c>
      <c r="S137" s="186">
        <v>0</v>
      </c>
      <c r="T137" s="187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8" t="s">
        <v>159</v>
      </c>
      <c r="AT137" s="188" t="s">
        <v>155</v>
      </c>
      <c r="AU137" s="188" t="s">
        <v>81</v>
      </c>
      <c r="AY137" s="19" t="s">
        <v>153</v>
      </c>
      <c r="BE137" s="189">
        <f>IF(N137="základní",J137,0)</f>
        <v>0</v>
      </c>
      <c r="BF137" s="189">
        <f>IF(N137="snížená",J137,0)</f>
        <v>0</v>
      </c>
      <c r="BG137" s="189">
        <f>IF(N137="zákl. přenesená",J137,0)</f>
        <v>0</v>
      </c>
      <c r="BH137" s="189">
        <f>IF(N137="sníž. přenesená",J137,0)</f>
        <v>0</v>
      </c>
      <c r="BI137" s="189">
        <f>IF(N137="nulová",J137,0)</f>
        <v>0</v>
      </c>
      <c r="BJ137" s="19" t="s">
        <v>79</v>
      </c>
      <c r="BK137" s="189">
        <f>ROUND(I137*H137,2)</f>
        <v>0</v>
      </c>
      <c r="BL137" s="19" t="s">
        <v>159</v>
      </c>
      <c r="BM137" s="188" t="s">
        <v>1610</v>
      </c>
    </row>
    <row r="138" spans="1:65" s="2" customFormat="1" ht="16.5" customHeight="1">
      <c r="A138" s="36"/>
      <c r="B138" s="37"/>
      <c r="C138" s="229" t="s">
        <v>271</v>
      </c>
      <c r="D138" s="229" t="s">
        <v>256</v>
      </c>
      <c r="E138" s="230" t="s">
        <v>1611</v>
      </c>
      <c r="F138" s="231" t="s">
        <v>1612</v>
      </c>
      <c r="G138" s="232" t="s">
        <v>228</v>
      </c>
      <c r="H138" s="233">
        <v>5.8</v>
      </c>
      <c r="I138" s="234"/>
      <c r="J138" s="235">
        <f>ROUND(I138*H138,2)</f>
        <v>0</v>
      </c>
      <c r="K138" s="236"/>
      <c r="L138" s="237"/>
      <c r="M138" s="238" t="s">
        <v>19</v>
      </c>
      <c r="N138" s="239" t="s">
        <v>42</v>
      </c>
      <c r="O138" s="66"/>
      <c r="P138" s="186">
        <f>O138*H138</f>
        <v>0</v>
      </c>
      <c r="Q138" s="186">
        <v>1.4E-3</v>
      </c>
      <c r="R138" s="186">
        <f>Q138*H138</f>
        <v>8.1200000000000005E-3</v>
      </c>
      <c r="S138" s="186">
        <v>0</v>
      </c>
      <c r="T138" s="187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8" t="s">
        <v>201</v>
      </c>
      <c r="AT138" s="188" t="s">
        <v>256</v>
      </c>
      <c r="AU138" s="188" t="s">
        <v>81</v>
      </c>
      <c r="AY138" s="19" t="s">
        <v>153</v>
      </c>
      <c r="BE138" s="189">
        <f>IF(N138="základní",J138,0)</f>
        <v>0</v>
      </c>
      <c r="BF138" s="189">
        <f>IF(N138="snížená",J138,0)</f>
        <v>0</v>
      </c>
      <c r="BG138" s="189">
        <f>IF(N138="zákl. přenesená",J138,0)</f>
        <v>0</v>
      </c>
      <c r="BH138" s="189">
        <f>IF(N138="sníž. přenesená",J138,0)</f>
        <v>0</v>
      </c>
      <c r="BI138" s="189">
        <f>IF(N138="nulová",J138,0)</f>
        <v>0</v>
      </c>
      <c r="BJ138" s="19" t="s">
        <v>79</v>
      </c>
      <c r="BK138" s="189">
        <f>ROUND(I138*H138,2)</f>
        <v>0</v>
      </c>
      <c r="BL138" s="19" t="s">
        <v>159</v>
      </c>
      <c r="BM138" s="188" t="s">
        <v>1613</v>
      </c>
    </row>
    <row r="139" spans="1:65" s="13" customFormat="1" ht="10.199999999999999">
      <c r="B139" s="195"/>
      <c r="C139" s="196"/>
      <c r="D139" s="197" t="s">
        <v>163</v>
      </c>
      <c r="E139" s="198" t="s">
        <v>19</v>
      </c>
      <c r="F139" s="199" t="s">
        <v>1614</v>
      </c>
      <c r="G139" s="196"/>
      <c r="H139" s="200">
        <v>5.8</v>
      </c>
      <c r="I139" s="201"/>
      <c r="J139" s="196"/>
      <c r="K139" s="196"/>
      <c r="L139" s="202"/>
      <c r="M139" s="203"/>
      <c r="N139" s="204"/>
      <c r="O139" s="204"/>
      <c r="P139" s="204"/>
      <c r="Q139" s="204"/>
      <c r="R139" s="204"/>
      <c r="S139" s="204"/>
      <c r="T139" s="205"/>
      <c r="AT139" s="206" t="s">
        <v>163</v>
      </c>
      <c r="AU139" s="206" t="s">
        <v>81</v>
      </c>
      <c r="AV139" s="13" t="s">
        <v>81</v>
      </c>
      <c r="AW139" s="13" t="s">
        <v>33</v>
      </c>
      <c r="AX139" s="13" t="s">
        <v>71</v>
      </c>
      <c r="AY139" s="206" t="s">
        <v>153</v>
      </c>
    </row>
    <row r="140" spans="1:65" s="14" customFormat="1" ht="10.199999999999999">
      <c r="B140" s="207"/>
      <c r="C140" s="208"/>
      <c r="D140" s="197" t="s">
        <v>163</v>
      </c>
      <c r="E140" s="209" t="s">
        <v>19</v>
      </c>
      <c r="F140" s="210" t="s">
        <v>168</v>
      </c>
      <c r="G140" s="208"/>
      <c r="H140" s="211">
        <v>5.8</v>
      </c>
      <c r="I140" s="212"/>
      <c r="J140" s="208"/>
      <c r="K140" s="208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163</v>
      </c>
      <c r="AU140" s="217" t="s">
        <v>81</v>
      </c>
      <c r="AV140" s="14" t="s">
        <v>159</v>
      </c>
      <c r="AW140" s="14" t="s">
        <v>33</v>
      </c>
      <c r="AX140" s="14" t="s">
        <v>79</v>
      </c>
      <c r="AY140" s="217" t="s">
        <v>153</v>
      </c>
    </row>
    <row r="141" spans="1:65" s="2" customFormat="1" ht="16.5" customHeight="1">
      <c r="A141" s="36"/>
      <c r="B141" s="37"/>
      <c r="C141" s="229" t="s">
        <v>277</v>
      </c>
      <c r="D141" s="229" t="s">
        <v>256</v>
      </c>
      <c r="E141" s="230" t="s">
        <v>1615</v>
      </c>
      <c r="F141" s="231" t="s">
        <v>1616</v>
      </c>
      <c r="G141" s="232" t="s">
        <v>228</v>
      </c>
      <c r="H141" s="233">
        <v>13.9</v>
      </c>
      <c r="I141" s="234"/>
      <c r="J141" s="235">
        <f>ROUND(I141*H141,2)</f>
        <v>0</v>
      </c>
      <c r="K141" s="236"/>
      <c r="L141" s="237"/>
      <c r="M141" s="238" t="s">
        <v>19</v>
      </c>
      <c r="N141" s="239" t="s">
        <v>42</v>
      </c>
      <c r="O141" s="66"/>
      <c r="P141" s="186">
        <f>O141*H141</f>
        <v>0</v>
      </c>
      <c r="Q141" s="186">
        <v>1.5399999999999999E-3</v>
      </c>
      <c r="R141" s="186">
        <f>Q141*H141</f>
        <v>2.1405999999999998E-2</v>
      </c>
      <c r="S141" s="186">
        <v>0</v>
      </c>
      <c r="T141" s="187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8" t="s">
        <v>201</v>
      </c>
      <c r="AT141" s="188" t="s">
        <v>256</v>
      </c>
      <c r="AU141" s="188" t="s">
        <v>81</v>
      </c>
      <c r="AY141" s="19" t="s">
        <v>153</v>
      </c>
      <c r="BE141" s="189">
        <f>IF(N141="základní",J141,0)</f>
        <v>0</v>
      </c>
      <c r="BF141" s="189">
        <f>IF(N141="snížená",J141,0)</f>
        <v>0</v>
      </c>
      <c r="BG141" s="189">
        <f>IF(N141="zákl. přenesená",J141,0)</f>
        <v>0</v>
      </c>
      <c r="BH141" s="189">
        <f>IF(N141="sníž. přenesená",J141,0)</f>
        <v>0</v>
      </c>
      <c r="BI141" s="189">
        <f>IF(N141="nulová",J141,0)</f>
        <v>0</v>
      </c>
      <c r="BJ141" s="19" t="s">
        <v>79</v>
      </c>
      <c r="BK141" s="189">
        <f>ROUND(I141*H141,2)</f>
        <v>0</v>
      </c>
      <c r="BL141" s="19" t="s">
        <v>159</v>
      </c>
      <c r="BM141" s="188" t="s">
        <v>1617</v>
      </c>
    </row>
    <row r="142" spans="1:65" s="13" customFormat="1" ht="10.199999999999999">
      <c r="B142" s="195"/>
      <c r="C142" s="196"/>
      <c r="D142" s="197" t="s">
        <v>163</v>
      </c>
      <c r="E142" s="198" t="s">
        <v>19</v>
      </c>
      <c r="F142" s="199" t="s">
        <v>1618</v>
      </c>
      <c r="G142" s="196"/>
      <c r="H142" s="200">
        <v>13.9</v>
      </c>
      <c r="I142" s="201"/>
      <c r="J142" s="196"/>
      <c r="K142" s="196"/>
      <c r="L142" s="202"/>
      <c r="M142" s="203"/>
      <c r="N142" s="204"/>
      <c r="O142" s="204"/>
      <c r="P142" s="204"/>
      <c r="Q142" s="204"/>
      <c r="R142" s="204"/>
      <c r="S142" s="204"/>
      <c r="T142" s="205"/>
      <c r="AT142" s="206" t="s">
        <v>163</v>
      </c>
      <c r="AU142" s="206" t="s">
        <v>81</v>
      </c>
      <c r="AV142" s="13" t="s">
        <v>81</v>
      </c>
      <c r="AW142" s="13" t="s">
        <v>33</v>
      </c>
      <c r="AX142" s="13" t="s">
        <v>71</v>
      </c>
      <c r="AY142" s="206" t="s">
        <v>153</v>
      </c>
    </row>
    <row r="143" spans="1:65" s="14" customFormat="1" ht="10.199999999999999">
      <c r="B143" s="207"/>
      <c r="C143" s="208"/>
      <c r="D143" s="197" t="s">
        <v>163</v>
      </c>
      <c r="E143" s="209" t="s">
        <v>19</v>
      </c>
      <c r="F143" s="210" t="s">
        <v>168</v>
      </c>
      <c r="G143" s="208"/>
      <c r="H143" s="211">
        <v>13.9</v>
      </c>
      <c r="I143" s="212"/>
      <c r="J143" s="208"/>
      <c r="K143" s="208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163</v>
      </c>
      <c r="AU143" s="217" t="s">
        <v>81</v>
      </c>
      <c r="AV143" s="14" t="s">
        <v>159</v>
      </c>
      <c r="AW143" s="14" t="s">
        <v>33</v>
      </c>
      <c r="AX143" s="14" t="s">
        <v>79</v>
      </c>
      <c r="AY143" s="217" t="s">
        <v>153</v>
      </c>
    </row>
    <row r="144" spans="1:65" s="2" customFormat="1" ht="24.15" customHeight="1">
      <c r="A144" s="36"/>
      <c r="B144" s="37"/>
      <c r="C144" s="176" t="s">
        <v>7</v>
      </c>
      <c r="D144" s="176" t="s">
        <v>155</v>
      </c>
      <c r="E144" s="177" t="s">
        <v>1619</v>
      </c>
      <c r="F144" s="178" t="s">
        <v>1620</v>
      </c>
      <c r="G144" s="179" t="s">
        <v>253</v>
      </c>
      <c r="H144" s="180">
        <v>27.8</v>
      </c>
      <c r="I144" s="181"/>
      <c r="J144" s="182">
        <f t="shared" ref="J144:J153" si="0">ROUND(I144*H144,2)</f>
        <v>0</v>
      </c>
      <c r="K144" s="183"/>
      <c r="L144" s="41"/>
      <c r="M144" s="184" t="s">
        <v>19</v>
      </c>
      <c r="N144" s="185" t="s">
        <v>42</v>
      </c>
      <c r="O144" s="66"/>
      <c r="P144" s="186">
        <f t="shared" ref="P144:P153" si="1">O144*H144</f>
        <v>0</v>
      </c>
      <c r="Q144" s="186">
        <v>0</v>
      </c>
      <c r="R144" s="186">
        <f t="shared" ref="R144:R153" si="2">Q144*H144</f>
        <v>0</v>
      </c>
      <c r="S144" s="186">
        <v>0</v>
      </c>
      <c r="T144" s="187">
        <f t="shared" ref="T144:T153" si="3"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8" t="s">
        <v>159</v>
      </c>
      <c r="AT144" s="188" t="s">
        <v>155</v>
      </c>
      <c r="AU144" s="188" t="s">
        <v>81</v>
      </c>
      <c r="AY144" s="19" t="s">
        <v>153</v>
      </c>
      <c r="BE144" s="189">
        <f t="shared" ref="BE144:BE153" si="4">IF(N144="základní",J144,0)</f>
        <v>0</v>
      </c>
      <c r="BF144" s="189">
        <f t="shared" ref="BF144:BF153" si="5">IF(N144="snížená",J144,0)</f>
        <v>0</v>
      </c>
      <c r="BG144" s="189">
        <f t="shared" ref="BG144:BG153" si="6">IF(N144="zákl. přenesená",J144,0)</f>
        <v>0</v>
      </c>
      <c r="BH144" s="189">
        <f t="shared" ref="BH144:BH153" si="7">IF(N144="sníž. přenesená",J144,0)</f>
        <v>0</v>
      </c>
      <c r="BI144" s="189">
        <f t="shared" ref="BI144:BI153" si="8">IF(N144="nulová",J144,0)</f>
        <v>0</v>
      </c>
      <c r="BJ144" s="19" t="s">
        <v>79</v>
      </c>
      <c r="BK144" s="189">
        <f t="shared" ref="BK144:BK153" si="9">ROUND(I144*H144,2)</f>
        <v>0</v>
      </c>
      <c r="BL144" s="19" t="s">
        <v>159</v>
      </c>
      <c r="BM144" s="188" t="s">
        <v>1621</v>
      </c>
    </row>
    <row r="145" spans="1:65" s="2" customFormat="1" ht="24.15" customHeight="1">
      <c r="A145" s="36"/>
      <c r="B145" s="37"/>
      <c r="C145" s="176" t="s">
        <v>302</v>
      </c>
      <c r="D145" s="176" t="s">
        <v>155</v>
      </c>
      <c r="E145" s="177" t="s">
        <v>1622</v>
      </c>
      <c r="F145" s="178" t="s">
        <v>1623</v>
      </c>
      <c r="G145" s="179" t="s">
        <v>253</v>
      </c>
      <c r="H145" s="180">
        <v>11.6</v>
      </c>
      <c r="I145" s="181"/>
      <c r="J145" s="182">
        <f t="shared" si="0"/>
        <v>0</v>
      </c>
      <c r="K145" s="183"/>
      <c r="L145" s="41"/>
      <c r="M145" s="184" t="s">
        <v>19</v>
      </c>
      <c r="N145" s="185" t="s">
        <v>42</v>
      </c>
      <c r="O145" s="66"/>
      <c r="P145" s="186">
        <f t="shared" si="1"/>
        <v>0</v>
      </c>
      <c r="Q145" s="186">
        <v>0</v>
      </c>
      <c r="R145" s="186">
        <f t="shared" si="2"/>
        <v>0</v>
      </c>
      <c r="S145" s="186">
        <v>0</v>
      </c>
      <c r="T145" s="187">
        <f t="shared" si="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8" t="s">
        <v>159</v>
      </c>
      <c r="AT145" s="188" t="s">
        <v>155</v>
      </c>
      <c r="AU145" s="188" t="s">
        <v>81</v>
      </c>
      <c r="AY145" s="19" t="s">
        <v>153</v>
      </c>
      <c r="BE145" s="189">
        <f t="shared" si="4"/>
        <v>0</v>
      </c>
      <c r="BF145" s="189">
        <f t="shared" si="5"/>
        <v>0</v>
      </c>
      <c r="BG145" s="189">
        <f t="shared" si="6"/>
        <v>0</v>
      </c>
      <c r="BH145" s="189">
        <f t="shared" si="7"/>
        <v>0</v>
      </c>
      <c r="BI145" s="189">
        <f t="shared" si="8"/>
        <v>0</v>
      </c>
      <c r="BJ145" s="19" t="s">
        <v>79</v>
      </c>
      <c r="BK145" s="189">
        <f t="shared" si="9"/>
        <v>0</v>
      </c>
      <c r="BL145" s="19" t="s">
        <v>159</v>
      </c>
      <c r="BM145" s="188" t="s">
        <v>1624</v>
      </c>
    </row>
    <row r="146" spans="1:65" s="2" customFormat="1" ht="21.75" customHeight="1">
      <c r="A146" s="36"/>
      <c r="B146" s="37"/>
      <c r="C146" s="176" t="s">
        <v>316</v>
      </c>
      <c r="D146" s="176" t="s">
        <v>155</v>
      </c>
      <c r="E146" s="177" t="s">
        <v>1625</v>
      </c>
      <c r="F146" s="178" t="s">
        <v>1626</v>
      </c>
      <c r="G146" s="179" t="s">
        <v>158</v>
      </c>
      <c r="H146" s="180">
        <v>1.085</v>
      </c>
      <c r="I146" s="181"/>
      <c r="J146" s="182">
        <f t="shared" si="0"/>
        <v>0</v>
      </c>
      <c r="K146" s="183"/>
      <c r="L146" s="41"/>
      <c r="M146" s="184" t="s">
        <v>19</v>
      </c>
      <c r="N146" s="185" t="s">
        <v>42</v>
      </c>
      <c r="O146" s="66"/>
      <c r="P146" s="186">
        <f t="shared" si="1"/>
        <v>0</v>
      </c>
      <c r="Q146" s="186">
        <v>0</v>
      </c>
      <c r="R146" s="186">
        <f t="shared" si="2"/>
        <v>0</v>
      </c>
      <c r="S146" s="186">
        <v>0</v>
      </c>
      <c r="T146" s="187">
        <f t="shared" si="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88" t="s">
        <v>159</v>
      </c>
      <c r="AT146" s="188" t="s">
        <v>155</v>
      </c>
      <c r="AU146" s="188" t="s">
        <v>81</v>
      </c>
      <c r="AY146" s="19" t="s">
        <v>153</v>
      </c>
      <c r="BE146" s="189">
        <f t="shared" si="4"/>
        <v>0</v>
      </c>
      <c r="BF146" s="189">
        <f t="shared" si="5"/>
        <v>0</v>
      </c>
      <c r="BG146" s="189">
        <f t="shared" si="6"/>
        <v>0</v>
      </c>
      <c r="BH146" s="189">
        <f t="shared" si="7"/>
        <v>0</v>
      </c>
      <c r="BI146" s="189">
        <f t="shared" si="8"/>
        <v>0</v>
      </c>
      <c r="BJ146" s="19" t="s">
        <v>79</v>
      </c>
      <c r="BK146" s="189">
        <f t="shared" si="9"/>
        <v>0</v>
      </c>
      <c r="BL146" s="19" t="s">
        <v>159</v>
      </c>
      <c r="BM146" s="188" t="s">
        <v>1627</v>
      </c>
    </row>
    <row r="147" spans="1:65" s="2" customFormat="1" ht="16.5" customHeight="1">
      <c r="A147" s="36"/>
      <c r="B147" s="37"/>
      <c r="C147" s="229" t="s">
        <v>323</v>
      </c>
      <c r="D147" s="229" t="s">
        <v>256</v>
      </c>
      <c r="E147" s="230" t="s">
        <v>1628</v>
      </c>
      <c r="F147" s="231" t="s">
        <v>1629</v>
      </c>
      <c r="G147" s="232" t="s">
        <v>196</v>
      </c>
      <c r="H147" s="233">
        <v>7.5999999999999998E-2</v>
      </c>
      <c r="I147" s="234"/>
      <c r="J147" s="235">
        <f t="shared" si="0"/>
        <v>0</v>
      </c>
      <c r="K147" s="236"/>
      <c r="L147" s="237"/>
      <c r="M147" s="238" t="s">
        <v>19</v>
      </c>
      <c r="N147" s="239" t="s">
        <v>42</v>
      </c>
      <c r="O147" s="66"/>
      <c r="P147" s="186">
        <f t="shared" si="1"/>
        <v>0</v>
      </c>
      <c r="Q147" s="186">
        <v>0</v>
      </c>
      <c r="R147" s="186">
        <f t="shared" si="2"/>
        <v>0</v>
      </c>
      <c r="S147" s="186">
        <v>0</v>
      </c>
      <c r="T147" s="187">
        <f t="shared" si="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8" t="s">
        <v>201</v>
      </c>
      <c r="AT147" s="188" t="s">
        <v>256</v>
      </c>
      <c r="AU147" s="188" t="s">
        <v>81</v>
      </c>
      <c r="AY147" s="19" t="s">
        <v>153</v>
      </c>
      <c r="BE147" s="189">
        <f t="shared" si="4"/>
        <v>0</v>
      </c>
      <c r="BF147" s="189">
        <f t="shared" si="5"/>
        <v>0</v>
      </c>
      <c r="BG147" s="189">
        <f t="shared" si="6"/>
        <v>0</v>
      </c>
      <c r="BH147" s="189">
        <f t="shared" si="7"/>
        <v>0</v>
      </c>
      <c r="BI147" s="189">
        <f t="shared" si="8"/>
        <v>0</v>
      </c>
      <c r="BJ147" s="19" t="s">
        <v>79</v>
      </c>
      <c r="BK147" s="189">
        <f t="shared" si="9"/>
        <v>0</v>
      </c>
      <c r="BL147" s="19" t="s">
        <v>159</v>
      </c>
      <c r="BM147" s="188" t="s">
        <v>1630</v>
      </c>
    </row>
    <row r="148" spans="1:65" s="2" customFormat="1" ht="16.5" customHeight="1">
      <c r="A148" s="36"/>
      <c r="B148" s="37"/>
      <c r="C148" s="176" t="s">
        <v>329</v>
      </c>
      <c r="D148" s="176" t="s">
        <v>155</v>
      </c>
      <c r="E148" s="177" t="s">
        <v>1631</v>
      </c>
      <c r="F148" s="178" t="s">
        <v>1632</v>
      </c>
      <c r="G148" s="179" t="s">
        <v>204</v>
      </c>
      <c r="H148" s="180">
        <v>13</v>
      </c>
      <c r="I148" s="181"/>
      <c r="J148" s="182">
        <f t="shared" si="0"/>
        <v>0</v>
      </c>
      <c r="K148" s="183"/>
      <c r="L148" s="41"/>
      <c r="M148" s="184" t="s">
        <v>19</v>
      </c>
      <c r="N148" s="185" t="s">
        <v>42</v>
      </c>
      <c r="O148" s="66"/>
      <c r="P148" s="186">
        <f t="shared" si="1"/>
        <v>0</v>
      </c>
      <c r="Q148" s="186">
        <v>0</v>
      </c>
      <c r="R148" s="186">
        <f t="shared" si="2"/>
        <v>0</v>
      </c>
      <c r="S148" s="186">
        <v>0</v>
      </c>
      <c r="T148" s="187">
        <f t="shared" si="3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8" t="s">
        <v>159</v>
      </c>
      <c r="AT148" s="188" t="s">
        <v>155</v>
      </c>
      <c r="AU148" s="188" t="s">
        <v>81</v>
      </c>
      <c r="AY148" s="19" t="s">
        <v>153</v>
      </c>
      <c r="BE148" s="189">
        <f t="shared" si="4"/>
        <v>0</v>
      </c>
      <c r="BF148" s="189">
        <f t="shared" si="5"/>
        <v>0</v>
      </c>
      <c r="BG148" s="189">
        <f t="shared" si="6"/>
        <v>0</v>
      </c>
      <c r="BH148" s="189">
        <f t="shared" si="7"/>
        <v>0</v>
      </c>
      <c r="BI148" s="189">
        <f t="shared" si="8"/>
        <v>0</v>
      </c>
      <c r="BJ148" s="19" t="s">
        <v>79</v>
      </c>
      <c r="BK148" s="189">
        <f t="shared" si="9"/>
        <v>0</v>
      </c>
      <c r="BL148" s="19" t="s">
        <v>159</v>
      </c>
      <c r="BM148" s="188" t="s">
        <v>1633</v>
      </c>
    </row>
    <row r="149" spans="1:65" s="2" customFormat="1" ht="16.5" customHeight="1">
      <c r="A149" s="36"/>
      <c r="B149" s="37"/>
      <c r="C149" s="176" t="s">
        <v>335</v>
      </c>
      <c r="D149" s="176" t="s">
        <v>155</v>
      </c>
      <c r="E149" s="177" t="s">
        <v>1634</v>
      </c>
      <c r="F149" s="178" t="s">
        <v>1635</v>
      </c>
      <c r="G149" s="179" t="s">
        <v>204</v>
      </c>
      <c r="H149" s="180">
        <v>13</v>
      </c>
      <c r="I149" s="181"/>
      <c r="J149" s="182">
        <f t="shared" si="0"/>
        <v>0</v>
      </c>
      <c r="K149" s="183"/>
      <c r="L149" s="41"/>
      <c r="M149" s="184" t="s">
        <v>19</v>
      </c>
      <c r="N149" s="185" t="s">
        <v>42</v>
      </c>
      <c r="O149" s="66"/>
      <c r="P149" s="186">
        <f t="shared" si="1"/>
        <v>0</v>
      </c>
      <c r="Q149" s="186">
        <v>0</v>
      </c>
      <c r="R149" s="186">
        <f t="shared" si="2"/>
        <v>0</v>
      </c>
      <c r="S149" s="186">
        <v>0</v>
      </c>
      <c r="T149" s="187">
        <f t="shared" si="3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8" t="s">
        <v>159</v>
      </c>
      <c r="AT149" s="188" t="s">
        <v>155</v>
      </c>
      <c r="AU149" s="188" t="s">
        <v>81</v>
      </c>
      <c r="AY149" s="19" t="s">
        <v>153</v>
      </c>
      <c r="BE149" s="189">
        <f t="shared" si="4"/>
        <v>0</v>
      </c>
      <c r="BF149" s="189">
        <f t="shared" si="5"/>
        <v>0</v>
      </c>
      <c r="BG149" s="189">
        <f t="shared" si="6"/>
        <v>0</v>
      </c>
      <c r="BH149" s="189">
        <f t="shared" si="7"/>
        <v>0</v>
      </c>
      <c r="BI149" s="189">
        <f t="shared" si="8"/>
        <v>0</v>
      </c>
      <c r="BJ149" s="19" t="s">
        <v>79</v>
      </c>
      <c r="BK149" s="189">
        <f t="shared" si="9"/>
        <v>0</v>
      </c>
      <c r="BL149" s="19" t="s">
        <v>159</v>
      </c>
      <c r="BM149" s="188" t="s">
        <v>1636</v>
      </c>
    </row>
    <row r="150" spans="1:65" s="2" customFormat="1" ht="16.5" customHeight="1">
      <c r="A150" s="36"/>
      <c r="B150" s="37"/>
      <c r="C150" s="176" t="s">
        <v>339</v>
      </c>
      <c r="D150" s="176" t="s">
        <v>155</v>
      </c>
      <c r="E150" s="177" t="s">
        <v>1637</v>
      </c>
      <c r="F150" s="178" t="s">
        <v>1638</v>
      </c>
      <c r="G150" s="179" t="s">
        <v>158</v>
      </c>
      <c r="H150" s="180">
        <v>0.35699999999999998</v>
      </c>
      <c r="I150" s="181"/>
      <c r="J150" s="182">
        <f t="shared" si="0"/>
        <v>0</v>
      </c>
      <c r="K150" s="183"/>
      <c r="L150" s="41"/>
      <c r="M150" s="184" t="s">
        <v>19</v>
      </c>
      <c r="N150" s="185" t="s">
        <v>42</v>
      </c>
      <c r="O150" s="66"/>
      <c r="P150" s="186">
        <f t="shared" si="1"/>
        <v>0</v>
      </c>
      <c r="Q150" s="186">
        <v>0</v>
      </c>
      <c r="R150" s="186">
        <f t="shared" si="2"/>
        <v>0</v>
      </c>
      <c r="S150" s="186">
        <v>0</v>
      </c>
      <c r="T150" s="187">
        <f t="shared" si="3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8" t="s">
        <v>159</v>
      </c>
      <c r="AT150" s="188" t="s">
        <v>155</v>
      </c>
      <c r="AU150" s="188" t="s">
        <v>81</v>
      </c>
      <c r="AY150" s="19" t="s">
        <v>153</v>
      </c>
      <c r="BE150" s="189">
        <f t="shared" si="4"/>
        <v>0</v>
      </c>
      <c r="BF150" s="189">
        <f t="shared" si="5"/>
        <v>0</v>
      </c>
      <c r="BG150" s="189">
        <f t="shared" si="6"/>
        <v>0</v>
      </c>
      <c r="BH150" s="189">
        <f t="shared" si="7"/>
        <v>0</v>
      </c>
      <c r="BI150" s="189">
        <f t="shared" si="8"/>
        <v>0</v>
      </c>
      <c r="BJ150" s="19" t="s">
        <v>79</v>
      </c>
      <c r="BK150" s="189">
        <f t="shared" si="9"/>
        <v>0</v>
      </c>
      <c r="BL150" s="19" t="s">
        <v>159</v>
      </c>
      <c r="BM150" s="188" t="s">
        <v>1639</v>
      </c>
    </row>
    <row r="151" spans="1:65" s="2" customFormat="1" ht="16.5" customHeight="1">
      <c r="A151" s="36"/>
      <c r="B151" s="37"/>
      <c r="C151" s="176" t="s">
        <v>223</v>
      </c>
      <c r="D151" s="176" t="s">
        <v>155</v>
      </c>
      <c r="E151" s="177" t="s">
        <v>1640</v>
      </c>
      <c r="F151" s="178" t="s">
        <v>1641</v>
      </c>
      <c r="G151" s="179" t="s">
        <v>253</v>
      </c>
      <c r="H151" s="180">
        <v>2</v>
      </c>
      <c r="I151" s="181"/>
      <c r="J151" s="182">
        <f t="shared" si="0"/>
        <v>0</v>
      </c>
      <c r="K151" s="183"/>
      <c r="L151" s="41"/>
      <c r="M151" s="184" t="s">
        <v>19</v>
      </c>
      <c r="N151" s="185" t="s">
        <v>42</v>
      </c>
      <c r="O151" s="66"/>
      <c r="P151" s="186">
        <f t="shared" si="1"/>
        <v>0</v>
      </c>
      <c r="Q151" s="186">
        <v>0</v>
      </c>
      <c r="R151" s="186">
        <f t="shared" si="2"/>
        <v>0</v>
      </c>
      <c r="S151" s="186">
        <v>0</v>
      </c>
      <c r="T151" s="187">
        <f t="shared" si="3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8" t="s">
        <v>159</v>
      </c>
      <c r="AT151" s="188" t="s">
        <v>155</v>
      </c>
      <c r="AU151" s="188" t="s">
        <v>81</v>
      </c>
      <c r="AY151" s="19" t="s">
        <v>153</v>
      </c>
      <c r="BE151" s="189">
        <f t="shared" si="4"/>
        <v>0</v>
      </c>
      <c r="BF151" s="189">
        <f t="shared" si="5"/>
        <v>0</v>
      </c>
      <c r="BG151" s="189">
        <f t="shared" si="6"/>
        <v>0</v>
      </c>
      <c r="BH151" s="189">
        <f t="shared" si="7"/>
        <v>0</v>
      </c>
      <c r="BI151" s="189">
        <f t="shared" si="8"/>
        <v>0</v>
      </c>
      <c r="BJ151" s="19" t="s">
        <v>79</v>
      </c>
      <c r="BK151" s="189">
        <f t="shared" si="9"/>
        <v>0</v>
      </c>
      <c r="BL151" s="19" t="s">
        <v>159</v>
      </c>
      <c r="BM151" s="188" t="s">
        <v>1642</v>
      </c>
    </row>
    <row r="152" spans="1:65" s="2" customFormat="1" ht="24.15" customHeight="1">
      <c r="A152" s="36"/>
      <c r="B152" s="37"/>
      <c r="C152" s="229" t="s">
        <v>347</v>
      </c>
      <c r="D152" s="229" t="s">
        <v>256</v>
      </c>
      <c r="E152" s="230" t="s">
        <v>1643</v>
      </c>
      <c r="F152" s="231" t="s">
        <v>1644</v>
      </c>
      <c r="G152" s="232" t="s">
        <v>253</v>
      </c>
      <c r="H152" s="233">
        <v>1</v>
      </c>
      <c r="I152" s="234"/>
      <c r="J152" s="235">
        <f t="shared" si="0"/>
        <v>0</v>
      </c>
      <c r="K152" s="236"/>
      <c r="L152" s="237"/>
      <c r="M152" s="238" t="s">
        <v>19</v>
      </c>
      <c r="N152" s="239" t="s">
        <v>42</v>
      </c>
      <c r="O152" s="66"/>
      <c r="P152" s="186">
        <f t="shared" si="1"/>
        <v>0</v>
      </c>
      <c r="Q152" s="186">
        <v>0</v>
      </c>
      <c r="R152" s="186">
        <f t="shared" si="2"/>
        <v>0</v>
      </c>
      <c r="S152" s="186">
        <v>0</v>
      </c>
      <c r="T152" s="187">
        <f t="shared" si="3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8" t="s">
        <v>201</v>
      </c>
      <c r="AT152" s="188" t="s">
        <v>256</v>
      </c>
      <c r="AU152" s="188" t="s">
        <v>81</v>
      </c>
      <c r="AY152" s="19" t="s">
        <v>153</v>
      </c>
      <c r="BE152" s="189">
        <f t="shared" si="4"/>
        <v>0</v>
      </c>
      <c r="BF152" s="189">
        <f t="shared" si="5"/>
        <v>0</v>
      </c>
      <c r="BG152" s="189">
        <f t="shared" si="6"/>
        <v>0</v>
      </c>
      <c r="BH152" s="189">
        <f t="shared" si="7"/>
        <v>0</v>
      </c>
      <c r="BI152" s="189">
        <f t="shared" si="8"/>
        <v>0</v>
      </c>
      <c r="BJ152" s="19" t="s">
        <v>79</v>
      </c>
      <c r="BK152" s="189">
        <f t="shared" si="9"/>
        <v>0</v>
      </c>
      <c r="BL152" s="19" t="s">
        <v>159</v>
      </c>
      <c r="BM152" s="188" t="s">
        <v>1645</v>
      </c>
    </row>
    <row r="153" spans="1:65" s="2" customFormat="1" ht="16.5" customHeight="1">
      <c r="A153" s="36"/>
      <c r="B153" s="37"/>
      <c r="C153" s="229" t="s">
        <v>354</v>
      </c>
      <c r="D153" s="229" t="s">
        <v>256</v>
      </c>
      <c r="E153" s="230" t="s">
        <v>1646</v>
      </c>
      <c r="F153" s="231" t="s">
        <v>1647</v>
      </c>
      <c r="G153" s="232" t="s">
        <v>253</v>
      </c>
      <c r="H153" s="233">
        <v>1</v>
      </c>
      <c r="I153" s="234"/>
      <c r="J153" s="235">
        <f t="shared" si="0"/>
        <v>0</v>
      </c>
      <c r="K153" s="236"/>
      <c r="L153" s="237"/>
      <c r="M153" s="238" t="s">
        <v>19</v>
      </c>
      <c r="N153" s="239" t="s">
        <v>42</v>
      </c>
      <c r="O153" s="66"/>
      <c r="P153" s="186">
        <f t="shared" si="1"/>
        <v>0</v>
      </c>
      <c r="Q153" s="186">
        <v>0</v>
      </c>
      <c r="R153" s="186">
        <f t="shared" si="2"/>
        <v>0</v>
      </c>
      <c r="S153" s="186">
        <v>0</v>
      </c>
      <c r="T153" s="187">
        <f t="shared" si="3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8" t="s">
        <v>201</v>
      </c>
      <c r="AT153" s="188" t="s">
        <v>256</v>
      </c>
      <c r="AU153" s="188" t="s">
        <v>81</v>
      </c>
      <c r="AY153" s="19" t="s">
        <v>153</v>
      </c>
      <c r="BE153" s="189">
        <f t="shared" si="4"/>
        <v>0</v>
      </c>
      <c r="BF153" s="189">
        <f t="shared" si="5"/>
        <v>0</v>
      </c>
      <c r="BG153" s="189">
        <f t="shared" si="6"/>
        <v>0</v>
      </c>
      <c r="BH153" s="189">
        <f t="shared" si="7"/>
        <v>0</v>
      </c>
      <c r="BI153" s="189">
        <f t="shared" si="8"/>
        <v>0</v>
      </c>
      <c r="BJ153" s="19" t="s">
        <v>79</v>
      </c>
      <c r="BK153" s="189">
        <f t="shared" si="9"/>
        <v>0</v>
      </c>
      <c r="BL153" s="19" t="s">
        <v>159</v>
      </c>
      <c r="BM153" s="188" t="s">
        <v>1648</v>
      </c>
    </row>
    <row r="154" spans="1:65" s="12" customFormat="1" ht="22.8" customHeight="1">
      <c r="B154" s="160"/>
      <c r="C154" s="161"/>
      <c r="D154" s="162" t="s">
        <v>70</v>
      </c>
      <c r="E154" s="174" t="s">
        <v>754</v>
      </c>
      <c r="F154" s="174" t="s">
        <v>1649</v>
      </c>
      <c r="G154" s="161"/>
      <c r="H154" s="161"/>
      <c r="I154" s="164"/>
      <c r="J154" s="175">
        <f>BK154</f>
        <v>0</v>
      </c>
      <c r="K154" s="161"/>
      <c r="L154" s="166"/>
      <c r="M154" s="167"/>
      <c r="N154" s="168"/>
      <c r="O154" s="168"/>
      <c r="P154" s="169">
        <f>P155</f>
        <v>0</v>
      </c>
      <c r="Q154" s="168"/>
      <c r="R154" s="169">
        <f>R155</f>
        <v>0</v>
      </c>
      <c r="S154" s="168"/>
      <c r="T154" s="170">
        <f>T155</f>
        <v>0</v>
      </c>
      <c r="AR154" s="171" t="s">
        <v>79</v>
      </c>
      <c r="AT154" s="172" t="s">
        <v>70</v>
      </c>
      <c r="AU154" s="172" t="s">
        <v>79</v>
      </c>
      <c r="AY154" s="171" t="s">
        <v>153</v>
      </c>
      <c r="BK154" s="173">
        <f>BK155</f>
        <v>0</v>
      </c>
    </row>
    <row r="155" spans="1:65" s="2" customFormat="1" ht="16.5" customHeight="1">
      <c r="A155" s="36"/>
      <c r="B155" s="37"/>
      <c r="C155" s="176" t="s">
        <v>359</v>
      </c>
      <c r="D155" s="176" t="s">
        <v>155</v>
      </c>
      <c r="E155" s="177" t="s">
        <v>1650</v>
      </c>
      <c r="F155" s="178" t="s">
        <v>1651</v>
      </c>
      <c r="G155" s="179" t="s">
        <v>228</v>
      </c>
      <c r="H155" s="180">
        <v>19.7</v>
      </c>
      <c r="I155" s="181"/>
      <c r="J155" s="182">
        <f>ROUND(I155*H155,2)</f>
        <v>0</v>
      </c>
      <c r="K155" s="183"/>
      <c r="L155" s="41"/>
      <c r="M155" s="184" t="s">
        <v>19</v>
      </c>
      <c r="N155" s="185" t="s">
        <v>42</v>
      </c>
      <c r="O155" s="66"/>
      <c r="P155" s="186">
        <f>O155*H155</f>
        <v>0</v>
      </c>
      <c r="Q155" s="186">
        <v>0</v>
      </c>
      <c r="R155" s="186">
        <f>Q155*H155</f>
        <v>0</v>
      </c>
      <c r="S155" s="186">
        <v>0</v>
      </c>
      <c r="T155" s="187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8" t="s">
        <v>159</v>
      </c>
      <c r="AT155" s="188" t="s">
        <v>155</v>
      </c>
      <c r="AU155" s="188" t="s">
        <v>81</v>
      </c>
      <c r="AY155" s="19" t="s">
        <v>153</v>
      </c>
      <c r="BE155" s="189">
        <f>IF(N155="základní",J155,0)</f>
        <v>0</v>
      </c>
      <c r="BF155" s="189">
        <f>IF(N155="snížená",J155,0)</f>
        <v>0</v>
      </c>
      <c r="BG155" s="189">
        <f>IF(N155="zákl. přenesená",J155,0)</f>
        <v>0</v>
      </c>
      <c r="BH155" s="189">
        <f>IF(N155="sníž. přenesená",J155,0)</f>
        <v>0</v>
      </c>
      <c r="BI155" s="189">
        <f>IF(N155="nulová",J155,0)</f>
        <v>0</v>
      </c>
      <c r="BJ155" s="19" t="s">
        <v>79</v>
      </c>
      <c r="BK155" s="189">
        <f>ROUND(I155*H155,2)</f>
        <v>0</v>
      </c>
      <c r="BL155" s="19" t="s">
        <v>159</v>
      </c>
      <c r="BM155" s="188" t="s">
        <v>1652</v>
      </c>
    </row>
    <row r="156" spans="1:65" s="12" customFormat="1" ht="22.8" customHeight="1">
      <c r="B156" s="160"/>
      <c r="C156" s="161"/>
      <c r="D156" s="162" t="s">
        <v>70</v>
      </c>
      <c r="E156" s="174" t="s">
        <v>754</v>
      </c>
      <c r="F156" s="174" t="s">
        <v>1649</v>
      </c>
      <c r="G156" s="161"/>
      <c r="H156" s="161"/>
      <c r="I156" s="164"/>
      <c r="J156" s="175">
        <f>BK156</f>
        <v>0</v>
      </c>
      <c r="K156" s="161"/>
      <c r="L156" s="166"/>
      <c r="M156" s="167"/>
      <c r="N156" s="168"/>
      <c r="O156" s="168"/>
      <c r="P156" s="169">
        <f>P157+SUM(P158:P162)</f>
        <v>0</v>
      </c>
      <c r="Q156" s="168"/>
      <c r="R156" s="169">
        <f>R157+SUM(R158:R162)</f>
        <v>0</v>
      </c>
      <c r="S156" s="168"/>
      <c r="T156" s="170">
        <f>T157+SUM(T158:T162)</f>
        <v>0</v>
      </c>
      <c r="AR156" s="171" t="s">
        <v>79</v>
      </c>
      <c r="AT156" s="172" t="s">
        <v>70</v>
      </c>
      <c r="AU156" s="172" t="s">
        <v>79</v>
      </c>
      <c r="AY156" s="171" t="s">
        <v>153</v>
      </c>
      <c r="BK156" s="173">
        <f>BK157+SUM(BK158:BK162)</f>
        <v>0</v>
      </c>
    </row>
    <row r="157" spans="1:65" s="2" customFormat="1" ht="16.5" customHeight="1">
      <c r="A157" s="36"/>
      <c r="B157" s="37"/>
      <c r="C157" s="176" t="s">
        <v>365</v>
      </c>
      <c r="D157" s="176" t="s">
        <v>155</v>
      </c>
      <c r="E157" s="177" t="s">
        <v>1653</v>
      </c>
      <c r="F157" s="178" t="s">
        <v>1654</v>
      </c>
      <c r="G157" s="179" t="s">
        <v>253</v>
      </c>
      <c r="H157" s="180">
        <v>6</v>
      </c>
      <c r="I157" s="181"/>
      <c r="J157" s="182">
        <f>ROUND(I157*H157,2)</f>
        <v>0</v>
      </c>
      <c r="K157" s="183"/>
      <c r="L157" s="41"/>
      <c r="M157" s="184" t="s">
        <v>19</v>
      </c>
      <c r="N157" s="185" t="s">
        <v>42</v>
      </c>
      <c r="O157" s="66"/>
      <c r="P157" s="186">
        <f>O157*H157</f>
        <v>0</v>
      </c>
      <c r="Q157" s="186">
        <v>0</v>
      </c>
      <c r="R157" s="186">
        <f>Q157*H157</f>
        <v>0</v>
      </c>
      <c r="S157" s="186">
        <v>0</v>
      </c>
      <c r="T157" s="187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8" t="s">
        <v>159</v>
      </c>
      <c r="AT157" s="188" t="s">
        <v>155</v>
      </c>
      <c r="AU157" s="188" t="s">
        <v>81</v>
      </c>
      <c r="AY157" s="19" t="s">
        <v>153</v>
      </c>
      <c r="BE157" s="189">
        <f>IF(N157="základní",J157,0)</f>
        <v>0</v>
      </c>
      <c r="BF157" s="189">
        <f>IF(N157="snížená",J157,0)</f>
        <v>0</v>
      </c>
      <c r="BG157" s="189">
        <f>IF(N157="zákl. přenesená",J157,0)</f>
        <v>0</v>
      </c>
      <c r="BH157" s="189">
        <f>IF(N157="sníž. přenesená",J157,0)</f>
        <v>0</v>
      </c>
      <c r="BI157" s="189">
        <f>IF(N157="nulová",J157,0)</f>
        <v>0</v>
      </c>
      <c r="BJ157" s="19" t="s">
        <v>79</v>
      </c>
      <c r="BK157" s="189">
        <f>ROUND(I157*H157,2)</f>
        <v>0</v>
      </c>
      <c r="BL157" s="19" t="s">
        <v>159</v>
      </c>
      <c r="BM157" s="188" t="s">
        <v>1655</v>
      </c>
    </row>
    <row r="158" spans="1:65" s="2" customFormat="1" ht="16.5" customHeight="1">
      <c r="A158" s="36"/>
      <c r="B158" s="37"/>
      <c r="C158" s="176" t="s">
        <v>370</v>
      </c>
      <c r="D158" s="176" t="s">
        <v>155</v>
      </c>
      <c r="E158" s="177" t="s">
        <v>1656</v>
      </c>
      <c r="F158" s="178" t="s">
        <v>1657</v>
      </c>
      <c r="G158" s="179" t="s">
        <v>253</v>
      </c>
      <c r="H158" s="180">
        <v>16</v>
      </c>
      <c r="I158" s="181"/>
      <c r="J158" s="182">
        <f>ROUND(I158*H158,2)</f>
        <v>0</v>
      </c>
      <c r="K158" s="183"/>
      <c r="L158" s="41"/>
      <c r="M158" s="184" t="s">
        <v>19</v>
      </c>
      <c r="N158" s="185" t="s">
        <v>42</v>
      </c>
      <c r="O158" s="66"/>
      <c r="P158" s="186">
        <f>O158*H158</f>
        <v>0</v>
      </c>
      <c r="Q158" s="186">
        <v>0</v>
      </c>
      <c r="R158" s="186">
        <f>Q158*H158</f>
        <v>0</v>
      </c>
      <c r="S158" s="186">
        <v>0</v>
      </c>
      <c r="T158" s="187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8" t="s">
        <v>159</v>
      </c>
      <c r="AT158" s="188" t="s">
        <v>155</v>
      </c>
      <c r="AU158" s="188" t="s">
        <v>81</v>
      </c>
      <c r="AY158" s="19" t="s">
        <v>153</v>
      </c>
      <c r="BE158" s="189">
        <f>IF(N158="základní",J158,0)</f>
        <v>0</v>
      </c>
      <c r="BF158" s="189">
        <f>IF(N158="snížená",J158,0)</f>
        <v>0</v>
      </c>
      <c r="BG158" s="189">
        <f>IF(N158="zákl. přenesená",J158,0)</f>
        <v>0</v>
      </c>
      <c r="BH158" s="189">
        <f>IF(N158="sníž. přenesená",J158,0)</f>
        <v>0</v>
      </c>
      <c r="BI158" s="189">
        <f>IF(N158="nulová",J158,0)</f>
        <v>0</v>
      </c>
      <c r="BJ158" s="19" t="s">
        <v>79</v>
      </c>
      <c r="BK158" s="189">
        <f>ROUND(I158*H158,2)</f>
        <v>0</v>
      </c>
      <c r="BL158" s="19" t="s">
        <v>159</v>
      </c>
      <c r="BM158" s="188" t="s">
        <v>1658</v>
      </c>
    </row>
    <row r="159" spans="1:65" s="13" customFormat="1" ht="10.199999999999999">
      <c r="B159" s="195"/>
      <c r="C159" s="196"/>
      <c r="D159" s="197" t="s">
        <v>163</v>
      </c>
      <c r="E159" s="198" t="s">
        <v>19</v>
      </c>
      <c r="F159" s="199" t="s">
        <v>1659</v>
      </c>
      <c r="G159" s="196"/>
      <c r="H159" s="200">
        <v>16</v>
      </c>
      <c r="I159" s="201"/>
      <c r="J159" s="196"/>
      <c r="K159" s="196"/>
      <c r="L159" s="202"/>
      <c r="M159" s="203"/>
      <c r="N159" s="204"/>
      <c r="O159" s="204"/>
      <c r="P159" s="204"/>
      <c r="Q159" s="204"/>
      <c r="R159" s="204"/>
      <c r="S159" s="204"/>
      <c r="T159" s="205"/>
      <c r="AT159" s="206" t="s">
        <v>163</v>
      </c>
      <c r="AU159" s="206" t="s">
        <v>81</v>
      </c>
      <c r="AV159" s="13" t="s">
        <v>81</v>
      </c>
      <c r="AW159" s="13" t="s">
        <v>33</v>
      </c>
      <c r="AX159" s="13" t="s">
        <v>71</v>
      </c>
      <c r="AY159" s="206" t="s">
        <v>153</v>
      </c>
    </row>
    <row r="160" spans="1:65" s="14" customFormat="1" ht="10.199999999999999">
      <c r="B160" s="207"/>
      <c r="C160" s="208"/>
      <c r="D160" s="197" t="s">
        <v>163</v>
      </c>
      <c r="E160" s="209" t="s">
        <v>19</v>
      </c>
      <c r="F160" s="210" t="s">
        <v>168</v>
      </c>
      <c r="G160" s="208"/>
      <c r="H160" s="211">
        <v>16</v>
      </c>
      <c r="I160" s="212"/>
      <c r="J160" s="208"/>
      <c r="K160" s="208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163</v>
      </c>
      <c r="AU160" s="217" t="s">
        <v>81</v>
      </c>
      <c r="AV160" s="14" t="s">
        <v>159</v>
      </c>
      <c r="AW160" s="14" t="s">
        <v>33</v>
      </c>
      <c r="AX160" s="14" t="s">
        <v>79</v>
      </c>
      <c r="AY160" s="217" t="s">
        <v>153</v>
      </c>
    </row>
    <row r="161" spans="1:65" s="2" customFormat="1" ht="16.5" customHeight="1">
      <c r="A161" s="36"/>
      <c r="B161" s="37"/>
      <c r="C161" s="176" t="s">
        <v>375</v>
      </c>
      <c r="D161" s="176" t="s">
        <v>155</v>
      </c>
      <c r="E161" s="177" t="s">
        <v>1660</v>
      </c>
      <c r="F161" s="178" t="s">
        <v>1661</v>
      </c>
      <c r="G161" s="179" t="s">
        <v>158</v>
      </c>
      <c r="H161" s="180">
        <v>3.5459999999999998</v>
      </c>
      <c r="I161" s="181"/>
      <c r="J161" s="182">
        <f>ROUND(I161*H161,2)</f>
        <v>0</v>
      </c>
      <c r="K161" s="183"/>
      <c r="L161" s="41"/>
      <c r="M161" s="184" t="s">
        <v>19</v>
      </c>
      <c r="N161" s="185" t="s">
        <v>42</v>
      </c>
      <c r="O161" s="66"/>
      <c r="P161" s="186">
        <f>O161*H161</f>
        <v>0</v>
      </c>
      <c r="Q161" s="186">
        <v>0</v>
      </c>
      <c r="R161" s="186">
        <f>Q161*H161</f>
        <v>0</v>
      </c>
      <c r="S161" s="186">
        <v>0</v>
      </c>
      <c r="T161" s="187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8" t="s">
        <v>159</v>
      </c>
      <c r="AT161" s="188" t="s">
        <v>155</v>
      </c>
      <c r="AU161" s="188" t="s">
        <v>81</v>
      </c>
      <c r="AY161" s="19" t="s">
        <v>153</v>
      </c>
      <c r="BE161" s="189">
        <f>IF(N161="základní",J161,0)</f>
        <v>0</v>
      </c>
      <c r="BF161" s="189">
        <f>IF(N161="snížená",J161,0)</f>
        <v>0</v>
      </c>
      <c r="BG161" s="189">
        <f>IF(N161="zákl. přenesená",J161,0)</f>
        <v>0</v>
      </c>
      <c r="BH161" s="189">
        <f>IF(N161="sníž. přenesená",J161,0)</f>
        <v>0</v>
      </c>
      <c r="BI161" s="189">
        <f>IF(N161="nulová",J161,0)</f>
        <v>0</v>
      </c>
      <c r="BJ161" s="19" t="s">
        <v>79</v>
      </c>
      <c r="BK161" s="189">
        <f>ROUND(I161*H161,2)</f>
        <v>0</v>
      </c>
      <c r="BL161" s="19" t="s">
        <v>159</v>
      </c>
      <c r="BM161" s="188" t="s">
        <v>1662</v>
      </c>
    </row>
    <row r="162" spans="1:65" s="12" customFormat="1" ht="20.85" customHeight="1">
      <c r="B162" s="160"/>
      <c r="C162" s="161"/>
      <c r="D162" s="162" t="s">
        <v>70</v>
      </c>
      <c r="E162" s="174" t="s">
        <v>810</v>
      </c>
      <c r="F162" s="174" t="s">
        <v>933</v>
      </c>
      <c r="G162" s="161"/>
      <c r="H162" s="161"/>
      <c r="I162" s="164"/>
      <c r="J162" s="175">
        <f>BK162</f>
        <v>0</v>
      </c>
      <c r="K162" s="161"/>
      <c r="L162" s="166"/>
      <c r="M162" s="167"/>
      <c r="N162" s="168"/>
      <c r="O162" s="168"/>
      <c r="P162" s="169">
        <f>SUM(P163:P170)</f>
        <v>0</v>
      </c>
      <c r="Q162" s="168"/>
      <c r="R162" s="169">
        <f>SUM(R163:R170)</f>
        <v>0</v>
      </c>
      <c r="S162" s="168"/>
      <c r="T162" s="170">
        <f>SUM(T163:T170)</f>
        <v>0</v>
      </c>
      <c r="AR162" s="171" t="s">
        <v>79</v>
      </c>
      <c r="AT162" s="172" t="s">
        <v>70</v>
      </c>
      <c r="AU162" s="172" t="s">
        <v>81</v>
      </c>
      <c r="AY162" s="171" t="s">
        <v>153</v>
      </c>
      <c r="BK162" s="173">
        <f>SUM(BK163:BK170)</f>
        <v>0</v>
      </c>
    </row>
    <row r="163" spans="1:65" s="2" customFormat="1" ht="16.5" customHeight="1">
      <c r="A163" s="36"/>
      <c r="B163" s="37"/>
      <c r="C163" s="176" t="s">
        <v>383</v>
      </c>
      <c r="D163" s="176" t="s">
        <v>155</v>
      </c>
      <c r="E163" s="177" t="s">
        <v>1663</v>
      </c>
      <c r="F163" s="178" t="s">
        <v>1664</v>
      </c>
      <c r="G163" s="179" t="s">
        <v>196</v>
      </c>
      <c r="H163" s="180">
        <v>7.8010000000000002</v>
      </c>
      <c r="I163" s="181"/>
      <c r="J163" s="182">
        <f>ROUND(I163*H163,2)</f>
        <v>0</v>
      </c>
      <c r="K163" s="183"/>
      <c r="L163" s="41"/>
      <c r="M163" s="184" t="s">
        <v>19</v>
      </c>
      <c r="N163" s="185" t="s">
        <v>42</v>
      </c>
      <c r="O163" s="66"/>
      <c r="P163" s="186">
        <f>O163*H163</f>
        <v>0</v>
      </c>
      <c r="Q163" s="186">
        <v>0</v>
      </c>
      <c r="R163" s="186">
        <f>Q163*H163</f>
        <v>0</v>
      </c>
      <c r="S163" s="186">
        <v>0</v>
      </c>
      <c r="T163" s="187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88" t="s">
        <v>159</v>
      </c>
      <c r="AT163" s="188" t="s">
        <v>155</v>
      </c>
      <c r="AU163" s="188" t="s">
        <v>173</v>
      </c>
      <c r="AY163" s="19" t="s">
        <v>153</v>
      </c>
      <c r="BE163" s="189">
        <f>IF(N163="základní",J163,0)</f>
        <v>0</v>
      </c>
      <c r="BF163" s="189">
        <f>IF(N163="snížená",J163,0)</f>
        <v>0</v>
      </c>
      <c r="BG163" s="189">
        <f>IF(N163="zákl. přenesená",J163,0)</f>
        <v>0</v>
      </c>
      <c r="BH163" s="189">
        <f>IF(N163="sníž. přenesená",J163,0)</f>
        <v>0</v>
      </c>
      <c r="BI163" s="189">
        <f>IF(N163="nulová",J163,0)</f>
        <v>0</v>
      </c>
      <c r="BJ163" s="19" t="s">
        <v>79</v>
      </c>
      <c r="BK163" s="189">
        <f>ROUND(I163*H163,2)</f>
        <v>0</v>
      </c>
      <c r="BL163" s="19" t="s">
        <v>159</v>
      </c>
      <c r="BM163" s="188" t="s">
        <v>1665</v>
      </c>
    </row>
    <row r="164" spans="1:65" s="2" customFormat="1" ht="16.5" customHeight="1">
      <c r="A164" s="36"/>
      <c r="B164" s="37"/>
      <c r="C164" s="176" t="s">
        <v>388</v>
      </c>
      <c r="D164" s="176" t="s">
        <v>155</v>
      </c>
      <c r="E164" s="177" t="s">
        <v>903</v>
      </c>
      <c r="F164" s="178" t="s">
        <v>1666</v>
      </c>
      <c r="G164" s="179" t="s">
        <v>196</v>
      </c>
      <c r="H164" s="180">
        <v>7.8010000000000002</v>
      </c>
      <c r="I164" s="181"/>
      <c r="J164" s="182">
        <f>ROUND(I164*H164,2)</f>
        <v>0</v>
      </c>
      <c r="K164" s="183"/>
      <c r="L164" s="41"/>
      <c r="M164" s="184" t="s">
        <v>19</v>
      </c>
      <c r="N164" s="185" t="s">
        <v>42</v>
      </c>
      <c r="O164" s="66"/>
      <c r="P164" s="186">
        <f>O164*H164</f>
        <v>0</v>
      </c>
      <c r="Q164" s="186">
        <v>0</v>
      </c>
      <c r="R164" s="186">
        <f>Q164*H164</f>
        <v>0</v>
      </c>
      <c r="S164" s="186">
        <v>0</v>
      </c>
      <c r="T164" s="187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8" t="s">
        <v>159</v>
      </c>
      <c r="AT164" s="188" t="s">
        <v>155</v>
      </c>
      <c r="AU164" s="188" t="s">
        <v>173</v>
      </c>
      <c r="AY164" s="19" t="s">
        <v>153</v>
      </c>
      <c r="BE164" s="189">
        <f>IF(N164="základní",J164,0)</f>
        <v>0</v>
      </c>
      <c r="BF164" s="189">
        <f>IF(N164="snížená",J164,0)</f>
        <v>0</v>
      </c>
      <c r="BG164" s="189">
        <f>IF(N164="zákl. přenesená",J164,0)</f>
        <v>0</v>
      </c>
      <c r="BH164" s="189">
        <f>IF(N164="sníž. přenesená",J164,0)</f>
        <v>0</v>
      </c>
      <c r="BI164" s="189">
        <f>IF(N164="nulová",J164,0)</f>
        <v>0</v>
      </c>
      <c r="BJ164" s="19" t="s">
        <v>79</v>
      </c>
      <c r="BK164" s="189">
        <f>ROUND(I164*H164,2)</f>
        <v>0</v>
      </c>
      <c r="BL164" s="19" t="s">
        <v>159</v>
      </c>
      <c r="BM164" s="188" t="s">
        <v>1667</v>
      </c>
    </row>
    <row r="165" spans="1:65" s="2" customFormat="1" ht="24.15" customHeight="1">
      <c r="A165" s="36"/>
      <c r="B165" s="37"/>
      <c r="C165" s="176" t="s">
        <v>392</v>
      </c>
      <c r="D165" s="176" t="s">
        <v>155</v>
      </c>
      <c r="E165" s="177" t="s">
        <v>1668</v>
      </c>
      <c r="F165" s="178" t="s">
        <v>1669</v>
      </c>
      <c r="G165" s="179" t="s">
        <v>196</v>
      </c>
      <c r="H165" s="180">
        <v>7.8010000000000002</v>
      </c>
      <c r="I165" s="181"/>
      <c r="J165" s="182">
        <f>ROUND(I165*H165,2)</f>
        <v>0</v>
      </c>
      <c r="K165" s="183"/>
      <c r="L165" s="41"/>
      <c r="M165" s="184" t="s">
        <v>19</v>
      </c>
      <c r="N165" s="185" t="s">
        <v>42</v>
      </c>
      <c r="O165" s="66"/>
      <c r="P165" s="186">
        <f>O165*H165</f>
        <v>0</v>
      </c>
      <c r="Q165" s="186">
        <v>0</v>
      </c>
      <c r="R165" s="186">
        <f>Q165*H165</f>
        <v>0</v>
      </c>
      <c r="S165" s="186">
        <v>0</v>
      </c>
      <c r="T165" s="187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8" t="s">
        <v>159</v>
      </c>
      <c r="AT165" s="188" t="s">
        <v>155</v>
      </c>
      <c r="AU165" s="188" t="s">
        <v>173</v>
      </c>
      <c r="AY165" s="19" t="s">
        <v>153</v>
      </c>
      <c r="BE165" s="189">
        <f>IF(N165="základní",J165,0)</f>
        <v>0</v>
      </c>
      <c r="BF165" s="189">
        <f>IF(N165="snížená",J165,0)</f>
        <v>0</v>
      </c>
      <c r="BG165" s="189">
        <f>IF(N165="zákl. přenesená",J165,0)</f>
        <v>0</v>
      </c>
      <c r="BH165" s="189">
        <f>IF(N165="sníž. přenesená",J165,0)</f>
        <v>0</v>
      </c>
      <c r="BI165" s="189">
        <f>IF(N165="nulová",J165,0)</f>
        <v>0</v>
      </c>
      <c r="BJ165" s="19" t="s">
        <v>79</v>
      </c>
      <c r="BK165" s="189">
        <f>ROUND(I165*H165,2)</f>
        <v>0</v>
      </c>
      <c r="BL165" s="19" t="s">
        <v>159</v>
      </c>
      <c r="BM165" s="188" t="s">
        <v>1670</v>
      </c>
    </row>
    <row r="166" spans="1:65" s="2" customFormat="1" ht="10.199999999999999">
      <c r="A166" s="36"/>
      <c r="B166" s="37"/>
      <c r="C166" s="38"/>
      <c r="D166" s="190" t="s">
        <v>161</v>
      </c>
      <c r="E166" s="38"/>
      <c r="F166" s="191" t="s">
        <v>1671</v>
      </c>
      <c r="G166" s="38"/>
      <c r="H166" s="38"/>
      <c r="I166" s="192"/>
      <c r="J166" s="38"/>
      <c r="K166" s="38"/>
      <c r="L166" s="41"/>
      <c r="M166" s="193"/>
      <c r="N166" s="194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161</v>
      </c>
      <c r="AU166" s="19" t="s">
        <v>173</v>
      </c>
    </row>
    <row r="167" spans="1:65" s="2" customFormat="1" ht="16.5" customHeight="1">
      <c r="A167" s="36"/>
      <c r="B167" s="37"/>
      <c r="C167" s="176" t="s">
        <v>396</v>
      </c>
      <c r="D167" s="176" t="s">
        <v>155</v>
      </c>
      <c r="E167" s="177" t="s">
        <v>1672</v>
      </c>
      <c r="F167" s="178" t="s">
        <v>1673</v>
      </c>
      <c r="G167" s="179" t="s">
        <v>196</v>
      </c>
      <c r="H167" s="180">
        <v>7.8010000000000002</v>
      </c>
      <c r="I167" s="181"/>
      <c r="J167" s="182">
        <f>ROUND(I167*H167,2)</f>
        <v>0</v>
      </c>
      <c r="K167" s="183"/>
      <c r="L167" s="41"/>
      <c r="M167" s="184" t="s">
        <v>19</v>
      </c>
      <c r="N167" s="185" t="s">
        <v>42</v>
      </c>
      <c r="O167" s="66"/>
      <c r="P167" s="186">
        <f>O167*H167</f>
        <v>0</v>
      </c>
      <c r="Q167" s="186">
        <v>0</v>
      </c>
      <c r="R167" s="186">
        <f>Q167*H167</f>
        <v>0</v>
      </c>
      <c r="S167" s="186">
        <v>0</v>
      </c>
      <c r="T167" s="187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8" t="s">
        <v>159</v>
      </c>
      <c r="AT167" s="188" t="s">
        <v>155</v>
      </c>
      <c r="AU167" s="188" t="s">
        <v>173</v>
      </c>
      <c r="AY167" s="19" t="s">
        <v>153</v>
      </c>
      <c r="BE167" s="189">
        <f>IF(N167="základní",J167,0)</f>
        <v>0</v>
      </c>
      <c r="BF167" s="189">
        <f>IF(N167="snížená",J167,0)</f>
        <v>0</v>
      </c>
      <c r="BG167" s="189">
        <f>IF(N167="zákl. přenesená",J167,0)</f>
        <v>0</v>
      </c>
      <c r="BH167" s="189">
        <f>IF(N167="sníž. přenesená",J167,0)</f>
        <v>0</v>
      </c>
      <c r="BI167" s="189">
        <f>IF(N167="nulová",J167,0)</f>
        <v>0</v>
      </c>
      <c r="BJ167" s="19" t="s">
        <v>79</v>
      </c>
      <c r="BK167" s="189">
        <f>ROUND(I167*H167,2)</f>
        <v>0</v>
      </c>
      <c r="BL167" s="19" t="s">
        <v>159</v>
      </c>
      <c r="BM167" s="188" t="s">
        <v>1674</v>
      </c>
    </row>
    <row r="168" spans="1:65" s="2" customFormat="1" ht="24.15" customHeight="1">
      <c r="A168" s="36"/>
      <c r="B168" s="37"/>
      <c r="C168" s="176" t="s">
        <v>401</v>
      </c>
      <c r="D168" s="176" t="s">
        <v>155</v>
      </c>
      <c r="E168" s="177" t="s">
        <v>1675</v>
      </c>
      <c r="F168" s="178" t="s">
        <v>1676</v>
      </c>
      <c r="G168" s="179" t="s">
        <v>196</v>
      </c>
      <c r="H168" s="180">
        <v>7.8010000000000002</v>
      </c>
      <c r="I168" s="181"/>
      <c r="J168" s="182">
        <f>ROUND(I168*H168,2)</f>
        <v>0</v>
      </c>
      <c r="K168" s="183"/>
      <c r="L168" s="41"/>
      <c r="M168" s="184" t="s">
        <v>19</v>
      </c>
      <c r="N168" s="185" t="s">
        <v>42</v>
      </c>
      <c r="O168" s="66"/>
      <c r="P168" s="186">
        <f>O168*H168</f>
        <v>0</v>
      </c>
      <c r="Q168" s="186">
        <v>0</v>
      </c>
      <c r="R168" s="186">
        <f>Q168*H168</f>
        <v>0</v>
      </c>
      <c r="S168" s="186">
        <v>0</v>
      </c>
      <c r="T168" s="187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8" t="s">
        <v>159</v>
      </c>
      <c r="AT168" s="188" t="s">
        <v>155</v>
      </c>
      <c r="AU168" s="188" t="s">
        <v>173</v>
      </c>
      <c r="AY168" s="19" t="s">
        <v>153</v>
      </c>
      <c r="BE168" s="189">
        <f>IF(N168="základní",J168,0)</f>
        <v>0</v>
      </c>
      <c r="BF168" s="189">
        <f>IF(N168="snížená",J168,0)</f>
        <v>0</v>
      </c>
      <c r="BG168" s="189">
        <f>IF(N168="zákl. přenesená",J168,0)</f>
        <v>0</v>
      </c>
      <c r="BH168" s="189">
        <f>IF(N168="sníž. přenesená",J168,0)</f>
        <v>0</v>
      </c>
      <c r="BI168" s="189">
        <f>IF(N168="nulová",J168,0)</f>
        <v>0</v>
      </c>
      <c r="BJ168" s="19" t="s">
        <v>79</v>
      </c>
      <c r="BK168" s="189">
        <f>ROUND(I168*H168,2)</f>
        <v>0</v>
      </c>
      <c r="BL168" s="19" t="s">
        <v>159</v>
      </c>
      <c r="BM168" s="188" t="s">
        <v>1677</v>
      </c>
    </row>
    <row r="169" spans="1:65" s="2" customFormat="1" ht="21.75" customHeight="1">
      <c r="A169" s="36"/>
      <c r="B169" s="37"/>
      <c r="C169" s="176" t="s">
        <v>406</v>
      </c>
      <c r="D169" s="176" t="s">
        <v>155</v>
      </c>
      <c r="E169" s="177" t="s">
        <v>1678</v>
      </c>
      <c r="F169" s="178" t="s">
        <v>1679</v>
      </c>
      <c r="G169" s="179" t="s">
        <v>196</v>
      </c>
      <c r="H169" s="180">
        <v>7.8010000000000002</v>
      </c>
      <c r="I169" s="181"/>
      <c r="J169" s="182">
        <f>ROUND(I169*H169,2)</f>
        <v>0</v>
      </c>
      <c r="K169" s="183"/>
      <c r="L169" s="41"/>
      <c r="M169" s="184" t="s">
        <v>19</v>
      </c>
      <c r="N169" s="185" t="s">
        <v>42</v>
      </c>
      <c r="O169" s="66"/>
      <c r="P169" s="186">
        <f>O169*H169</f>
        <v>0</v>
      </c>
      <c r="Q169" s="186">
        <v>0</v>
      </c>
      <c r="R169" s="186">
        <f>Q169*H169</f>
        <v>0</v>
      </c>
      <c r="S169" s="186">
        <v>0</v>
      </c>
      <c r="T169" s="187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8" t="s">
        <v>159</v>
      </c>
      <c r="AT169" s="188" t="s">
        <v>155</v>
      </c>
      <c r="AU169" s="188" t="s">
        <v>173</v>
      </c>
      <c r="AY169" s="19" t="s">
        <v>153</v>
      </c>
      <c r="BE169" s="189">
        <f>IF(N169="základní",J169,0)</f>
        <v>0</v>
      </c>
      <c r="BF169" s="189">
        <f>IF(N169="snížená",J169,0)</f>
        <v>0</v>
      </c>
      <c r="BG169" s="189">
        <f>IF(N169="zákl. přenesená",J169,0)</f>
        <v>0</v>
      </c>
      <c r="BH169" s="189">
        <f>IF(N169="sníž. přenesená",J169,0)</f>
        <v>0</v>
      </c>
      <c r="BI169" s="189">
        <f>IF(N169="nulová",J169,0)</f>
        <v>0</v>
      </c>
      <c r="BJ169" s="19" t="s">
        <v>79</v>
      </c>
      <c r="BK169" s="189">
        <f>ROUND(I169*H169,2)</f>
        <v>0</v>
      </c>
      <c r="BL169" s="19" t="s">
        <v>159</v>
      </c>
      <c r="BM169" s="188" t="s">
        <v>1680</v>
      </c>
    </row>
    <row r="170" spans="1:65" s="2" customFormat="1" ht="16.5" customHeight="1">
      <c r="A170" s="36"/>
      <c r="B170" s="37"/>
      <c r="C170" s="176" t="s">
        <v>411</v>
      </c>
      <c r="D170" s="176" t="s">
        <v>155</v>
      </c>
      <c r="E170" s="177" t="s">
        <v>1681</v>
      </c>
      <c r="F170" s="178" t="s">
        <v>1682</v>
      </c>
      <c r="G170" s="179" t="s">
        <v>196</v>
      </c>
      <c r="H170" s="180">
        <v>156.024</v>
      </c>
      <c r="I170" s="181"/>
      <c r="J170" s="182">
        <f>ROUND(I170*H170,2)</f>
        <v>0</v>
      </c>
      <c r="K170" s="183"/>
      <c r="L170" s="41"/>
      <c r="M170" s="184" t="s">
        <v>19</v>
      </c>
      <c r="N170" s="185" t="s">
        <v>42</v>
      </c>
      <c r="O170" s="66"/>
      <c r="P170" s="186">
        <f>O170*H170</f>
        <v>0</v>
      </c>
      <c r="Q170" s="186">
        <v>0</v>
      </c>
      <c r="R170" s="186">
        <f>Q170*H170</f>
        <v>0</v>
      </c>
      <c r="S170" s="186">
        <v>0</v>
      </c>
      <c r="T170" s="187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8" t="s">
        <v>159</v>
      </c>
      <c r="AT170" s="188" t="s">
        <v>155</v>
      </c>
      <c r="AU170" s="188" t="s">
        <v>173</v>
      </c>
      <c r="AY170" s="19" t="s">
        <v>153</v>
      </c>
      <c r="BE170" s="189">
        <f>IF(N170="základní",J170,0)</f>
        <v>0</v>
      </c>
      <c r="BF170" s="189">
        <f>IF(N170="snížená",J170,0)</f>
        <v>0</v>
      </c>
      <c r="BG170" s="189">
        <f>IF(N170="zákl. přenesená",J170,0)</f>
        <v>0</v>
      </c>
      <c r="BH170" s="189">
        <f>IF(N170="sníž. přenesená",J170,0)</f>
        <v>0</v>
      </c>
      <c r="BI170" s="189">
        <f>IF(N170="nulová",J170,0)</f>
        <v>0</v>
      </c>
      <c r="BJ170" s="19" t="s">
        <v>79</v>
      </c>
      <c r="BK170" s="189">
        <f>ROUND(I170*H170,2)</f>
        <v>0</v>
      </c>
      <c r="BL170" s="19" t="s">
        <v>159</v>
      </c>
      <c r="BM170" s="188" t="s">
        <v>1683</v>
      </c>
    </row>
    <row r="171" spans="1:65" s="12" customFormat="1" ht="25.95" customHeight="1">
      <c r="B171" s="160"/>
      <c r="C171" s="161"/>
      <c r="D171" s="162" t="s">
        <v>70</v>
      </c>
      <c r="E171" s="163" t="s">
        <v>938</v>
      </c>
      <c r="F171" s="163" t="s">
        <v>939</v>
      </c>
      <c r="G171" s="161"/>
      <c r="H171" s="161"/>
      <c r="I171" s="164"/>
      <c r="J171" s="165">
        <f>BK171</f>
        <v>0</v>
      </c>
      <c r="K171" s="161"/>
      <c r="L171" s="166"/>
      <c r="M171" s="167"/>
      <c r="N171" s="168"/>
      <c r="O171" s="168"/>
      <c r="P171" s="169">
        <f>P172+P185+P202+P207+P252+P255</f>
        <v>0</v>
      </c>
      <c r="Q171" s="168"/>
      <c r="R171" s="169">
        <f>R172+R185+R202+R207+R252+R255</f>
        <v>5.4671579999999997E-2</v>
      </c>
      <c r="S171" s="168"/>
      <c r="T171" s="170">
        <f>T172+T185+T202+T207+T252+T255</f>
        <v>2.2399999999999996E-2</v>
      </c>
      <c r="AR171" s="171" t="s">
        <v>81</v>
      </c>
      <c r="AT171" s="172" t="s">
        <v>70</v>
      </c>
      <c r="AU171" s="172" t="s">
        <v>71</v>
      </c>
      <c r="AY171" s="171" t="s">
        <v>153</v>
      </c>
      <c r="BK171" s="173">
        <f>BK172+BK185+BK202+BK207+BK252+BK255</f>
        <v>0</v>
      </c>
    </row>
    <row r="172" spans="1:65" s="12" customFormat="1" ht="22.8" customHeight="1">
      <c r="B172" s="160"/>
      <c r="C172" s="161"/>
      <c r="D172" s="162" t="s">
        <v>70</v>
      </c>
      <c r="E172" s="174" t="s">
        <v>1684</v>
      </c>
      <c r="F172" s="174" t="s">
        <v>1685</v>
      </c>
      <c r="G172" s="161"/>
      <c r="H172" s="161"/>
      <c r="I172" s="164"/>
      <c r="J172" s="175">
        <f>BK172</f>
        <v>0</v>
      </c>
      <c r="K172" s="161"/>
      <c r="L172" s="166"/>
      <c r="M172" s="167"/>
      <c r="N172" s="168"/>
      <c r="O172" s="168"/>
      <c r="P172" s="169">
        <f>SUM(P173:P184)</f>
        <v>0</v>
      </c>
      <c r="Q172" s="168"/>
      <c r="R172" s="169">
        <f>SUM(R173:R184)</f>
        <v>0</v>
      </c>
      <c r="S172" s="168"/>
      <c r="T172" s="170">
        <f>SUM(T173:T184)</f>
        <v>0</v>
      </c>
      <c r="AR172" s="171" t="s">
        <v>81</v>
      </c>
      <c r="AT172" s="172" t="s">
        <v>70</v>
      </c>
      <c r="AU172" s="172" t="s">
        <v>79</v>
      </c>
      <c r="AY172" s="171" t="s">
        <v>153</v>
      </c>
      <c r="BK172" s="173">
        <f>SUM(BK173:BK184)</f>
        <v>0</v>
      </c>
    </row>
    <row r="173" spans="1:65" s="2" customFormat="1" ht="16.5" customHeight="1">
      <c r="A173" s="36"/>
      <c r="B173" s="37"/>
      <c r="C173" s="176" t="s">
        <v>416</v>
      </c>
      <c r="D173" s="176" t="s">
        <v>155</v>
      </c>
      <c r="E173" s="177" t="s">
        <v>1686</v>
      </c>
      <c r="F173" s="178" t="s">
        <v>1687</v>
      </c>
      <c r="G173" s="179" t="s">
        <v>228</v>
      </c>
      <c r="H173" s="180">
        <v>10</v>
      </c>
      <c r="I173" s="181"/>
      <c r="J173" s="182">
        <f t="shared" ref="J173:J182" si="10">ROUND(I173*H173,2)</f>
        <v>0</v>
      </c>
      <c r="K173" s="183"/>
      <c r="L173" s="41"/>
      <c r="M173" s="184" t="s">
        <v>19</v>
      </c>
      <c r="N173" s="185" t="s">
        <v>42</v>
      </c>
      <c r="O173" s="66"/>
      <c r="P173" s="186">
        <f t="shared" ref="P173:P182" si="11">O173*H173</f>
        <v>0</v>
      </c>
      <c r="Q173" s="186">
        <v>0</v>
      </c>
      <c r="R173" s="186">
        <f t="shared" ref="R173:R182" si="12">Q173*H173</f>
        <v>0</v>
      </c>
      <c r="S173" s="186">
        <v>0</v>
      </c>
      <c r="T173" s="187">
        <f t="shared" ref="T173:T182" si="13"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8" t="s">
        <v>255</v>
      </c>
      <c r="AT173" s="188" t="s">
        <v>155</v>
      </c>
      <c r="AU173" s="188" t="s">
        <v>81</v>
      </c>
      <c r="AY173" s="19" t="s">
        <v>153</v>
      </c>
      <c r="BE173" s="189">
        <f t="shared" ref="BE173:BE182" si="14">IF(N173="základní",J173,0)</f>
        <v>0</v>
      </c>
      <c r="BF173" s="189">
        <f t="shared" ref="BF173:BF182" si="15">IF(N173="snížená",J173,0)</f>
        <v>0</v>
      </c>
      <c r="BG173" s="189">
        <f t="shared" ref="BG173:BG182" si="16">IF(N173="zákl. přenesená",J173,0)</f>
        <v>0</v>
      </c>
      <c r="BH173" s="189">
        <f t="shared" ref="BH173:BH182" si="17">IF(N173="sníž. přenesená",J173,0)</f>
        <v>0</v>
      </c>
      <c r="BI173" s="189">
        <f t="shared" ref="BI173:BI182" si="18">IF(N173="nulová",J173,0)</f>
        <v>0</v>
      </c>
      <c r="BJ173" s="19" t="s">
        <v>79</v>
      </c>
      <c r="BK173" s="189">
        <f t="shared" ref="BK173:BK182" si="19">ROUND(I173*H173,2)</f>
        <v>0</v>
      </c>
      <c r="BL173" s="19" t="s">
        <v>255</v>
      </c>
      <c r="BM173" s="188" t="s">
        <v>1688</v>
      </c>
    </row>
    <row r="174" spans="1:65" s="2" customFormat="1" ht="16.5" customHeight="1">
      <c r="A174" s="36"/>
      <c r="B174" s="37"/>
      <c r="C174" s="176" t="s">
        <v>421</v>
      </c>
      <c r="D174" s="176" t="s">
        <v>155</v>
      </c>
      <c r="E174" s="177" t="s">
        <v>1689</v>
      </c>
      <c r="F174" s="178" t="s">
        <v>1690</v>
      </c>
      <c r="G174" s="179" t="s">
        <v>228</v>
      </c>
      <c r="H174" s="180">
        <v>7.4</v>
      </c>
      <c r="I174" s="181"/>
      <c r="J174" s="182">
        <f t="shared" si="10"/>
        <v>0</v>
      </c>
      <c r="K174" s="183"/>
      <c r="L174" s="41"/>
      <c r="M174" s="184" t="s">
        <v>19</v>
      </c>
      <c r="N174" s="185" t="s">
        <v>42</v>
      </c>
      <c r="O174" s="66"/>
      <c r="P174" s="186">
        <f t="shared" si="11"/>
        <v>0</v>
      </c>
      <c r="Q174" s="186">
        <v>0</v>
      </c>
      <c r="R174" s="186">
        <f t="shared" si="12"/>
        <v>0</v>
      </c>
      <c r="S174" s="186">
        <v>0</v>
      </c>
      <c r="T174" s="187">
        <f t="shared" si="13"/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8" t="s">
        <v>255</v>
      </c>
      <c r="AT174" s="188" t="s">
        <v>155</v>
      </c>
      <c r="AU174" s="188" t="s">
        <v>81</v>
      </c>
      <c r="AY174" s="19" t="s">
        <v>153</v>
      </c>
      <c r="BE174" s="189">
        <f t="shared" si="14"/>
        <v>0</v>
      </c>
      <c r="BF174" s="189">
        <f t="shared" si="15"/>
        <v>0</v>
      </c>
      <c r="BG174" s="189">
        <f t="shared" si="16"/>
        <v>0</v>
      </c>
      <c r="BH174" s="189">
        <f t="shared" si="17"/>
        <v>0</v>
      </c>
      <c r="BI174" s="189">
        <f t="shared" si="18"/>
        <v>0</v>
      </c>
      <c r="BJ174" s="19" t="s">
        <v>79</v>
      </c>
      <c r="BK174" s="189">
        <f t="shared" si="19"/>
        <v>0</v>
      </c>
      <c r="BL174" s="19" t="s">
        <v>255</v>
      </c>
      <c r="BM174" s="188" t="s">
        <v>1691</v>
      </c>
    </row>
    <row r="175" spans="1:65" s="2" customFormat="1" ht="16.5" customHeight="1">
      <c r="A175" s="36"/>
      <c r="B175" s="37"/>
      <c r="C175" s="176" t="s">
        <v>425</v>
      </c>
      <c r="D175" s="176" t="s">
        <v>155</v>
      </c>
      <c r="E175" s="177" t="s">
        <v>1692</v>
      </c>
      <c r="F175" s="178" t="s">
        <v>1693</v>
      </c>
      <c r="G175" s="179" t="s">
        <v>228</v>
      </c>
      <c r="H175" s="180">
        <v>4</v>
      </c>
      <c r="I175" s="181"/>
      <c r="J175" s="182">
        <f t="shared" si="10"/>
        <v>0</v>
      </c>
      <c r="K175" s="183"/>
      <c r="L175" s="41"/>
      <c r="M175" s="184" t="s">
        <v>19</v>
      </c>
      <c r="N175" s="185" t="s">
        <v>42</v>
      </c>
      <c r="O175" s="66"/>
      <c r="P175" s="186">
        <f t="shared" si="11"/>
        <v>0</v>
      </c>
      <c r="Q175" s="186">
        <v>0</v>
      </c>
      <c r="R175" s="186">
        <f t="shared" si="12"/>
        <v>0</v>
      </c>
      <c r="S175" s="186">
        <v>0</v>
      </c>
      <c r="T175" s="187">
        <f t="shared" si="13"/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8" t="s">
        <v>255</v>
      </c>
      <c r="AT175" s="188" t="s">
        <v>155</v>
      </c>
      <c r="AU175" s="188" t="s">
        <v>81</v>
      </c>
      <c r="AY175" s="19" t="s">
        <v>153</v>
      </c>
      <c r="BE175" s="189">
        <f t="shared" si="14"/>
        <v>0</v>
      </c>
      <c r="BF175" s="189">
        <f t="shared" si="15"/>
        <v>0</v>
      </c>
      <c r="BG175" s="189">
        <f t="shared" si="16"/>
        <v>0</v>
      </c>
      <c r="BH175" s="189">
        <f t="shared" si="17"/>
        <v>0</v>
      </c>
      <c r="BI175" s="189">
        <f t="shared" si="18"/>
        <v>0</v>
      </c>
      <c r="BJ175" s="19" t="s">
        <v>79</v>
      </c>
      <c r="BK175" s="189">
        <f t="shared" si="19"/>
        <v>0</v>
      </c>
      <c r="BL175" s="19" t="s">
        <v>255</v>
      </c>
      <c r="BM175" s="188" t="s">
        <v>1694</v>
      </c>
    </row>
    <row r="176" spans="1:65" s="2" customFormat="1" ht="16.5" customHeight="1">
      <c r="A176" s="36"/>
      <c r="B176" s="37"/>
      <c r="C176" s="176" t="s">
        <v>430</v>
      </c>
      <c r="D176" s="176" t="s">
        <v>155</v>
      </c>
      <c r="E176" s="177" t="s">
        <v>1695</v>
      </c>
      <c r="F176" s="178" t="s">
        <v>1696</v>
      </c>
      <c r="G176" s="179" t="s">
        <v>253</v>
      </c>
      <c r="H176" s="180">
        <v>8</v>
      </c>
      <c r="I176" s="181"/>
      <c r="J176" s="182">
        <f t="shared" si="10"/>
        <v>0</v>
      </c>
      <c r="K176" s="183"/>
      <c r="L176" s="41"/>
      <c r="M176" s="184" t="s">
        <v>19</v>
      </c>
      <c r="N176" s="185" t="s">
        <v>42</v>
      </c>
      <c r="O176" s="66"/>
      <c r="P176" s="186">
        <f t="shared" si="11"/>
        <v>0</v>
      </c>
      <c r="Q176" s="186">
        <v>0</v>
      </c>
      <c r="R176" s="186">
        <f t="shared" si="12"/>
        <v>0</v>
      </c>
      <c r="S176" s="186">
        <v>0</v>
      </c>
      <c r="T176" s="187">
        <f t="shared" si="13"/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8" t="s">
        <v>255</v>
      </c>
      <c r="AT176" s="188" t="s">
        <v>155</v>
      </c>
      <c r="AU176" s="188" t="s">
        <v>81</v>
      </c>
      <c r="AY176" s="19" t="s">
        <v>153</v>
      </c>
      <c r="BE176" s="189">
        <f t="shared" si="14"/>
        <v>0</v>
      </c>
      <c r="BF176" s="189">
        <f t="shared" si="15"/>
        <v>0</v>
      </c>
      <c r="BG176" s="189">
        <f t="shared" si="16"/>
        <v>0</v>
      </c>
      <c r="BH176" s="189">
        <f t="shared" si="17"/>
        <v>0</v>
      </c>
      <c r="BI176" s="189">
        <f t="shared" si="18"/>
        <v>0</v>
      </c>
      <c r="BJ176" s="19" t="s">
        <v>79</v>
      </c>
      <c r="BK176" s="189">
        <f t="shared" si="19"/>
        <v>0</v>
      </c>
      <c r="BL176" s="19" t="s">
        <v>255</v>
      </c>
      <c r="BM176" s="188" t="s">
        <v>1697</v>
      </c>
    </row>
    <row r="177" spans="1:65" s="2" customFormat="1" ht="16.5" customHeight="1">
      <c r="A177" s="36"/>
      <c r="B177" s="37"/>
      <c r="C177" s="176" t="s">
        <v>440</v>
      </c>
      <c r="D177" s="176" t="s">
        <v>155</v>
      </c>
      <c r="E177" s="177" t="s">
        <v>1698</v>
      </c>
      <c r="F177" s="178" t="s">
        <v>1699</v>
      </c>
      <c r="G177" s="179" t="s">
        <v>253</v>
      </c>
      <c r="H177" s="180">
        <v>3</v>
      </c>
      <c r="I177" s="181"/>
      <c r="J177" s="182">
        <f t="shared" si="10"/>
        <v>0</v>
      </c>
      <c r="K177" s="183"/>
      <c r="L177" s="41"/>
      <c r="M177" s="184" t="s">
        <v>19</v>
      </c>
      <c r="N177" s="185" t="s">
        <v>42</v>
      </c>
      <c r="O177" s="66"/>
      <c r="P177" s="186">
        <f t="shared" si="11"/>
        <v>0</v>
      </c>
      <c r="Q177" s="186">
        <v>0</v>
      </c>
      <c r="R177" s="186">
        <f t="shared" si="12"/>
        <v>0</v>
      </c>
      <c r="S177" s="186">
        <v>0</v>
      </c>
      <c r="T177" s="187">
        <f t="shared" si="13"/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8" t="s">
        <v>255</v>
      </c>
      <c r="AT177" s="188" t="s">
        <v>155</v>
      </c>
      <c r="AU177" s="188" t="s">
        <v>81</v>
      </c>
      <c r="AY177" s="19" t="s">
        <v>153</v>
      </c>
      <c r="BE177" s="189">
        <f t="shared" si="14"/>
        <v>0</v>
      </c>
      <c r="BF177" s="189">
        <f t="shared" si="15"/>
        <v>0</v>
      </c>
      <c r="BG177" s="189">
        <f t="shared" si="16"/>
        <v>0</v>
      </c>
      <c r="BH177" s="189">
        <f t="shared" si="17"/>
        <v>0</v>
      </c>
      <c r="BI177" s="189">
        <f t="shared" si="18"/>
        <v>0</v>
      </c>
      <c r="BJ177" s="19" t="s">
        <v>79</v>
      </c>
      <c r="BK177" s="189">
        <f t="shared" si="19"/>
        <v>0</v>
      </c>
      <c r="BL177" s="19" t="s">
        <v>255</v>
      </c>
      <c r="BM177" s="188" t="s">
        <v>1700</v>
      </c>
    </row>
    <row r="178" spans="1:65" s="2" customFormat="1" ht="16.5" customHeight="1">
      <c r="A178" s="36"/>
      <c r="B178" s="37"/>
      <c r="C178" s="176" t="s">
        <v>444</v>
      </c>
      <c r="D178" s="176" t="s">
        <v>155</v>
      </c>
      <c r="E178" s="177" t="s">
        <v>1701</v>
      </c>
      <c r="F178" s="178" t="s">
        <v>1702</v>
      </c>
      <c r="G178" s="179" t="s">
        <v>253</v>
      </c>
      <c r="H178" s="180">
        <v>7</v>
      </c>
      <c r="I178" s="181"/>
      <c r="J178" s="182">
        <f t="shared" si="10"/>
        <v>0</v>
      </c>
      <c r="K178" s="183"/>
      <c r="L178" s="41"/>
      <c r="M178" s="184" t="s">
        <v>19</v>
      </c>
      <c r="N178" s="185" t="s">
        <v>42</v>
      </c>
      <c r="O178" s="66"/>
      <c r="P178" s="186">
        <f t="shared" si="11"/>
        <v>0</v>
      </c>
      <c r="Q178" s="186">
        <v>0</v>
      </c>
      <c r="R178" s="186">
        <f t="shared" si="12"/>
        <v>0</v>
      </c>
      <c r="S178" s="186">
        <v>0</v>
      </c>
      <c r="T178" s="187">
        <f t="shared" si="13"/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8" t="s">
        <v>255</v>
      </c>
      <c r="AT178" s="188" t="s">
        <v>155</v>
      </c>
      <c r="AU178" s="188" t="s">
        <v>81</v>
      </c>
      <c r="AY178" s="19" t="s">
        <v>153</v>
      </c>
      <c r="BE178" s="189">
        <f t="shared" si="14"/>
        <v>0</v>
      </c>
      <c r="BF178" s="189">
        <f t="shared" si="15"/>
        <v>0</v>
      </c>
      <c r="BG178" s="189">
        <f t="shared" si="16"/>
        <v>0</v>
      </c>
      <c r="BH178" s="189">
        <f t="shared" si="17"/>
        <v>0</v>
      </c>
      <c r="BI178" s="189">
        <f t="shared" si="18"/>
        <v>0</v>
      </c>
      <c r="BJ178" s="19" t="s">
        <v>79</v>
      </c>
      <c r="BK178" s="189">
        <f t="shared" si="19"/>
        <v>0</v>
      </c>
      <c r="BL178" s="19" t="s">
        <v>255</v>
      </c>
      <c r="BM178" s="188" t="s">
        <v>1703</v>
      </c>
    </row>
    <row r="179" spans="1:65" s="2" customFormat="1" ht="16.5" customHeight="1">
      <c r="A179" s="36"/>
      <c r="B179" s="37"/>
      <c r="C179" s="176" t="s">
        <v>451</v>
      </c>
      <c r="D179" s="176" t="s">
        <v>155</v>
      </c>
      <c r="E179" s="177" t="s">
        <v>1704</v>
      </c>
      <c r="F179" s="178" t="s">
        <v>1705</v>
      </c>
      <c r="G179" s="179" t="s">
        <v>253</v>
      </c>
      <c r="H179" s="180">
        <v>2</v>
      </c>
      <c r="I179" s="181"/>
      <c r="J179" s="182">
        <f t="shared" si="10"/>
        <v>0</v>
      </c>
      <c r="K179" s="183"/>
      <c r="L179" s="41"/>
      <c r="M179" s="184" t="s">
        <v>19</v>
      </c>
      <c r="N179" s="185" t="s">
        <v>42</v>
      </c>
      <c r="O179" s="66"/>
      <c r="P179" s="186">
        <f t="shared" si="11"/>
        <v>0</v>
      </c>
      <c r="Q179" s="186">
        <v>0</v>
      </c>
      <c r="R179" s="186">
        <f t="shared" si="12"/>
        <v>0</v>
      </c>
      <c r="S179" s="186">
        <v>0</v>
      </c>
      <c r="T179" s="187">
        <f t="shared" si="13"/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88" t="s">
        <v>255</v>
      </c>
      <c r="AT179" s="188" t="s">
        <v>155</v>
      </c>
      <c r="AU179" s="188" t="s">
        <v>81</v>
      </c>
      <c r="AY179" s="19" t="s">
        <v>153</v>
      </c>
      <c r="BE179" s="189">
        <f t="shared" si="14"/>
        <v>0</v>
      </c>
      <c r="BF179" s="189">
        <f t="shared" si="15"/>
        <v>0</v>
      </c>
      <c r="BG179" s="189">
        <f t="shared" si="16"/>
        <v>0</v>
      </c>
      <c r="BH179" s="189">
        <f t="shared" si="17"/>
        <v>0</v>
      </c>
      <c r="BI179" s="189">
        <f t="shared" si="18"/>
        <v>0</v>
      </c>
      <c r="BJ179" s="19" t="s">
        <v>79</v>
      </c>
      <c r="BK179" s="189">
        <f t="shared" si="19"/>
        <v>0</v>
      </c>
      <c r="BL179" s="19" t="s">
        <v>255</v>
      </c>
      <c r="BM179" s="188" t="s">
        <v>1706</v>
      </c>
    </row>
    <row r="180" spans="1:65" s="2" customFormat="1" ht="16.5" customHeight="1">
      <c r="A180" s="36"/>
      <c r="B180" s="37"/>
      <c r="C180" s="176" t="s">
        <v>461</v>
      </c>
      <c r="D180" s="176" t="s">
        <v>155</v>
      </c>
      <c r="E180" s="177" t="s">
        <v>1707</v>
      </c>
      <c r="F180" s="178" t="s">
        <v>1708</v>
      </c>
      <c r="G180" s="179" t="s">
        <v>253</v>
      </c>
      <c r="H180" s="180">
        <v>1</v>
      </c>
      <c r="I180" s="181"/>
      <c r="J180" s="182">
        <f t="shared" si="10"/>
        <v>0</v>
      </c>
      <c r="K180" s="183"/>
      <c r="L180" s="41"/>
      <c r="M180" s="184" t="s">
        <v>19</v>
      </c>
      <c r="N180" s="185" t="s">
        <v>42</v>
      </c>
      <c r="O180" s="66"/>
      <c r="P180" s="186">
        <f t="shared" si="11"/>
        <v>0</v>
      </c>
      <c r="Q180" s="186">
        <v>0</v>
      </c>
      <c r="R180" s="186">
        <f t="shared" si="12"/>
        <v>0</v>
      </c>
      <c r="S180" s="186">
        <v>0</v>
      </c>
      <c r="T180" s="187">
        <f t="shared" si="13"/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8" t="s">
        <v>255</v>
      </c>
      <c r="AT180" s="188" t="s">
        <v>155</v>
      </c>
      <c r="AU180" s="188" t="s">
        <v>81</v>
      </c>
      <c r="AY180" s="19" t="s">
        <v>153</v>
      </c>
      <c r="BE180" s="189">
        <f t="shared" si="14"/>
        <v>0</v>
      </c>
      <c r="BF180" s="189">
        <f t="shared" si="15"/>
        <v>0</v>
      </c>
      <c r="BG180" s="189">
        <f t="shared" si="16"/>
        <v>0</v>
      </c>
      <c r="BH180" s="189">
        <f t="shared" si="17"/>
        <v>0</v>
      </c>
      <c r="BI180" s="189">
        <f t="shared" si="18"/>
        <v>0</v>
      </c>
      <c r="BJ180" s="19" t="s">
        <v>79</v>
      </c>
      <c r="BK180" s="189">
        <f t="shared" si="19"/>
        <v>0</v>
      </c>
      <c r="BL180" s="19" t="s">
        <v>255</v>
      </c>
      <c r="BM180" s="188" t="s">
        <v>1709</v>
      </c>
    </row>
    <row r="181" spans="1:65" s="2" customFormat="1" ht="16.5" customHeight="1">
      <c r="A181" s="36"/>
      <c r="B181" s="37"/>
      <c r="C181" s="176" t="s">
        <v>476</v>
      </c>
      <c r="D181" s="176" t="s">
        <v>155</v>
      </c>
      <c r="E181" s="177" t="s">
        <v>1710</v>
      </c>
      <c r="F181" s="178" t="s">
        <v>1711</v>
      </c>
      <c r="G181" s="179" t="s">
        <v>253</v>
      </c>
      <c r="H181" s="180">
        <v>1</v>
      </c>
      <c r="I181" s="181"/>
      <c r="J181" s="182">
        <f t="shared" si="10"/>
        <v>0</v>
      </c>
      <c r="K181" s="183"/>
      <c r="L181" s="41"/>
      <c r="M181" s="184" t="s">
        <v>19</v>
      </c>
      <c r="N181" s="185" t="s">
        <v>42</v>
      </c>
      <c r="O181" s="66"/>
      <c r="P181" s="186">
        <f t="shared" si="11"/>
        <v>0</v>
      </c>
      <c r="Q181" s="186">
        <v>0</v>
      </c>
      <c r="R181" s="186">
        <f t="shared" si="12"/>
        <v>0</v>
      </c>
      <c r="S181" s="186">
        <v>0</v>
      </c>
      <c r="T181" s="187">
        <f t="shared" si="13"/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8" t="s">
        <v>255</v>
      </c>
      <c r="AT181" s="188" t="s">
        <v>155</v>
      </c>
      <c r="AU181" s="188" t="s">
        <v>81</v>
      </c>
      <c r="AY181" s="19" t="s">
        <v>153</v>
      </c>
      <c r="BE181" s="189">
        <f t="shared" si="14"/>
        <v>0</v>
      </c>
      <c r="BF181" s="189">
        <f t="shared" si="15"/>
        <v>0</v>
      </c>
      <c r="BG181" s="189">
        <f t="shared" si="16"/>
        <v>0</v>
      </c>
      <c r="BH181" s="189">
        <f t="shared" si="17"/>
        <v>0</v>
      </c>
      <c r="BI181" s="189">
        <f t="shared" si="18"/>
        <v>0</v>
      </c>
      <c r="BJ181" s="19" t="s">
        <v>79</v>
      </c>
      <c r="BK181" s="189">
        <f t="shared" si="19"/>
        <v>0</v>
      </c>
      <c r="BL181" s="19" t="s">
        <v>255</v>
      </c>
      <c r="BM181" s="188" t="s">
        <v>1712</v>
      </c>
    </row>
    <row r="182" spans="1:65" s="2" customFormat="1" ht="16.5" customHeight="1">
      <c r="A182" s="36"/>
      <c r="B182" s="37"/>
      <c r="C182" s="176" t="s">
        <v>539</v>
      </c>
      <c r="D182" s="176" t="s">
        <v>155</v>
      </c>
      <c r="E182" s="177" t="s">
        <v>1713</v>
      </c>
      <c r="F182" s="178" t="s">
        <v>1714</v>
      </c>
      <c r="G182" s="179" t="s">
        <v>228</v>
      </c>
      <c r="H182" s="180">
        <v>21.4</v>
      </c>
      <c r="I182" s="181"/>
      <c r="J182" s="182">
        <f t="shared" si="10"/>
        <v>0</v>
      </c>
      <c r="K182" s="183"/>
      <c r="L182" s="41"/>
      <c r="M182" s="184" t="s">
        <v>19</v>
      </c>
      <c r="N182" s="185" t="s">
        <v>42</v>
      </c>
      <c r="O182" s="66"/>
      <c r="P182" s="186">
        <f t="shared" si="11"/>
        <v>0</v>
      </c>
      <c r="Q182" s="186">
        <v>0</v>
      </c>
      <c r="R182" s="186">
        <f t="shared" si="12"/>
        <v>0</v>
      </c>
      <c r="S182" s="186">
        <v>0</v>
      </c>
      <c r="T182" s="187">
        <f t="shared" si="13"/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8" t="s">
        <v>255</v>
      </c>
      <c r="AT182" s="188" t="s">
        <v>155</v>
      </c>
      <c r="AU182" s="188" t="s">
        <v>81</v>
      </c>
      <c r="AY182" s="19" t="s">
        <v>153</v>
      </c>
      <c r="BE182" s="189">
        <f t="shared" si="14"/>
        <v>0</v>
      </c>
      <c r="BF182" s="189">
        <f t="shared" si="15"/>
        <v>0</v>
      </c>
      <c r="BG182" s="189">
        <f t="shared" si="16"/>
        <v>0</v>
      </c>
      <c r="BH182" s="189">
        <f t="shared" si="17"/>
        <v>0</v>
      </c>
      <c r="BI182" s="189">
        <f t="shared" si="18"/>
        <v>0</v>
      </c>
      <c r="BJ182" s="19" t="s">
        <v>79</v>
      </c>
      <c r="BK182" s="189">
        <f t="shared" si="19"/>
        <v>0</v>
      </c>
      <c r="BL182" s="19" t="s">
        <v>255</v>
      </c>
      <c r="BM182" s="188" t="s">
        <v>1715</v>
      </c>
    </row>
    <row r="183" spans="1:65" s="2" customFormat="1" ht="10.199999999999999">
      <c r="A183" s="36"/>
      <c r="B183" s="37"/>
      <c r="C183" s="38"/>
      <c r="D183" s="190" t="s">
        <v>161</v>
      </c>
      <c r="E183" s="38"/>
      <c r="F183" s="191" t="s">
        <v>1716</v>
      </c>
      <c r="G183" s="38"/>
      <c r="H183" s="38"/>
      <c r="I183" s="192"/>
      <c r="J183" s="38"/>
      <c r="K183" s="38"/>
      <c r="L183" s="41"/>
      <c r="M183" s="193"/>
      <c r="N183" s="194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161</v>
      </c>
      <c r="AU183" s="19" t="s">
        <v>81</v>
      </c>
    </row>
    <row r="184" spans="1:65" s="2" customFormat="1" ht="16.5" customHeight="1">
      <c r="A184" s="36"/>
      <c r="B184" s="37"/>
      <c r="C184" s="176" t="s">
        <v>545</v>
      </c>
      <c r="D184" s="176" t="s">
        <v>155</v>
      </c>
      <c r="E184" s="177" t="s">
        <v>1717</v>
      </c>
      <c r="F184" s="178" t="s">
        <v>1718</v>
      </c>
      <c r="G184" s="179" t="s">
        <v>1348</v>
      </c>
      <c r="H184" s="251"/>
      <c r="I184" s="181"/>
      <c r="J184" s="182">
        <f>ROUND(I184*H184,2)</f>
        <v>0</v>
      </c>
      <c r="K184" s="183"/>
      <c r="L184" s="41"/>
      <c r="M184" s="184" t="s">
        <v>19</v>
      </c>
      <c r="N184" s="185" t="s">
        <v>42</v>
      </c>
      <c r="O184" s="66"/>
      <c r="P184" s="186">
        <f>O184*H184</f>
        <v>0</v>
      </c>
      <c r="Q184" s="186">
        <v>0</v>
      </c>
      <c r="R184" s="186">
        <f>Q184*H184</f>
        <v>0</v>
      </c>
      <c r="S184" s="186">
        <v>0</v>
      </c>
      <c r="T184" s="187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8" t="s">
        <v>255</v>
      </c>
      <c r="AT184" s="188" t="s">
        <v>155</v>
      </c>
      <c r="AU184" s="188" t="s">
        <v>81</v>
      </c>
      <c r="AY184" s="19" t="s">
        <v>153</v>
      </c>
      <c r="BE184" s="189">
        <f>IF(N184="základní",J184,0)</f>
        <v>0</v>
      </c>
      <c r="BF184" s="189">
        <f>IF(N184="snížená",J184,0)</f>
        <v>0</v>
      </c>
      <c r="BG184" s="189">
        <f>IF(N184="zákl. přenesená",J184,0)</f>
        <v>0</v>
      </c>
      <c r="BH184" s="189">
        <f>IF(N184="sníž. přenesená",J184,0)</f>
        <v>0</v>
      </c>
      <c r="BI184" s="189">
        <f>IF(N184="nulová",J184,0)</f>
        <v>0</v>
      </c>
      <c r="BJ184" s="19" t="s">
        <v>79</v>
      </c>
      <c r="BK184" s="189">
        <f>ROUND(I184*H184,2)</f>
        <v>0</v>
      </c>
      <c r="BL184" s="19" t="s">
        <v>255</v>
      </c>
      <c r="BM184" s="188" t="s">
        <v>1719</v>
      </c>
    </row>
    <row r="185" spans="1:65" s="12" customFormat="1" ht="22.8" customHeight="1">
      <c r="B185" s="160"/>
      <c r="C185" s="161"/>
      <c r="D185" s="162" t="s">
        <v>70</v>
      </c>
      <c r="E185" s="174" t="s">
        <v>1720</v>
      </c>
      <c r="F185" s="174" t="s">
        <v>1721</v>
      </c>
      <c r="G185" s="161"/>
      <c r="H185" s="161"/>
      <c r="I185" s="164"/>
      <c r="J185" s="175">
        <f>BK185</f>
        <v>0</v>
      </c>
      <c r="K185" s="161"/>
      <c r="L185" s="166"/>
      <c r="M185" s="167"/>
      <c r="N185" s="168"/>
      <c r="O185" s="168"/>
      <c r="P185" s="169">
        <f>SUM(P186:P201)</f>
        <v>0</v>
      </c>
      <c r="Q185" s="168"/>
      <c r="R185" s="169">
        <f>SUM(R186:R201)</f>
        <v>0</v>
      </c>
      <c r="S185" s="168"/>
      <c r="T185" s="170">
        <f>SUM(T186:T201)</f>
        <v>0</v>
      </c>
      <c r="AR185" s="171" t="s">
        <v>81</v>
      </c>
      <c r="AT185" s="172" t="s">
        <v>70</v>
      </c>
      <c r="AU185" s="172" t="s">
        <v>79</v>
      </c>
      <c r="AY185" s="171" t="s">
        <v>153</v>
      </c>
      <c r="BK185" s="173">
        <f>SUM(BK186:BK201)</f>
        <v>0</v>
      </c>
    </row>
    <row r="186" spans="1:65" s="2" customFormat="1" ht="16.5" customHeight="1">
      <c r="A186" s="36"/>
      <c r="B186" s="37"/>
      <c r="C186" s="176" t="s">
        <v>550</v>
      </c>
      <c r="D186" s="176" t="s">
        <v>155</v>
      </c>
      <c r="E186" s="177" t="s">
        <v>1722</v>
      </c>
      <c r="F186" s="178" t="s">
        <v>1723</v>
      </c>
      <c r="G186" s="179" t="s">
        <v>228</v>
      </c>
      <c r="H186" s="180">
        <v>34.1</v>
      </c>
      <c r="I186" s="181"/>
      <c r="J186" s="182">
        <f t="shared" ref="J186:J201" si="20">ROUND(I186*H186,2)</f>
        <v>0</v>
      </c>
      <c r="K186" s="183"/>
      <c r="L186" s="41"/>
      <c r="M186" s="184" t="s">
        <v>19</v>
      </c>
      <c r="N186" s="185" t="s">
        <v>42</v>
      </c>
      <c r="O186" s="66"/>
      <c r="P186" s="186">
        <f t="shared" ref="P186:P201" si="21">O186*H186</f>
        <v>0</v>
      </c>
      <c r="Q186" s="186">
        <v>0</v>
      </c>
      <c r="R186" s="186">
        <f t="shared" ref="R186:R201" si="22">Q186*H186</f>
        <v>0</v>
      </c>
      <c r="S186" s="186">
        <v>0</v>
      </c>
      <c r="T186" s="187">
        <f t="shared" ref="T186:T201" si="23"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8" t="s">
        <v>255</v>
      </c>
      <c r="AT186" s="188" t="s">
        <v>155</v>
      </c>
      <c r="AU186" s="188" t="s">
        <v>81</v>
      </c>
      <c r="AY186" s="19" t="s">
        <v>153</v>
      </c>
      <c r="BE186" s="189">
        <f t="shared" ref="BE186:BE201" si="24">IF(N186="základní",J186,0)</f>
        <v>0</v>
      </c>
      <c r="BF186" s="189">
        <f t="shared" ref="BF186:BF201" si="25">IF(N186="snížená",J186,0)</f>
        <v>0</v>
      </c>
      <c r="BG186" s="189">
        <f t="shared" ref="BG186:BG201" si="26">IF(N186="zákl. přenesená",J186,0)</f>
        <v>0</v>
      </c>
      <c r="BH186" s="189">
        <f t="shared" ref="BH186:BH201" si="27">IF(N186="sníž. přenesená",J186,0)</f>
        <v>0</v>
      </c>
      <c r="BI186" s="189">
        <f t="shared" ref="BI186:BI201" si="28">IF(N186="nulová",J186,0)</f>
        <v>0</v>
      </c>
      <c r="BJ186" s="19" t="s">
        <v>79</v>
      </c>
      <c r="BK186" s="189">
        <f t="shared" ref="BK186:BK201" si="29">ROUND(I186*H186,2)</f>
        <v>0</v>
      </c>
      <c r="BL186" s="19" t="s">
        <v>255</v>
      </c>
      <c r="BM186" s="188" t="s">
        <v>1724</v>
      </c>
    </row>
    <row r="187" spans="1:65" s="2" customFormat="1" ht="16.5" customHeight="1">
      <c r="A187" s="36"/>
      <c r="B187" s="37"/>
      <c r="C187" s="176" t="s">
        <v>566</v>
      </c>
      <c r="D187" s="176" t="s">
        <v>155</v>
      </c>
      <c r="E187" s="177" t="s">
        <v>1725</v>
      </c>
      <c r="F187" s="178" t="s">
        <v>1726</v>
      </c>
      <c r="G187" s="179" t="s">
        <v>228</v>
      </c>
      <c r="H187" s="180">
        <v>34.700000000000003</v>
      </c>
      <c r="I187" s="181"/>
      <c r="J187" s="182">
        <f t="shared" si="20"/>
        <v>0</v>
      </c>
      <c r="K187" s="183"/>
      <c r="L187" s="41"/>
      <c r="M187" s="184" t="s">
        <v>19</v>
      </c>
      <c r="N187" s="185" t="s">
        <v>42</v>
      </c>
      <c r="O187" s="66"/>
      <c r="P187" s="186">
        <f t="shared" si="21"/>
        <v>0</v>
      </c>
      <c r="Q187" s="186">
        <v>0</v>
      </c>
      <c r="R187" s="186">
        <f t="shared" si="22"/>
        <v>0</v>
      </c>
      <c r="S187" s="186">
        <v>0</v>
      </c>
      <c r="T187" s="187">
        <f t="shared" si="23"/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88" t="s">
        <v>255</v>
      </c>
      <c r="AT187" s="188" t="s">
        <v>155</v>
      </c>
      <c r="AU187" s="188" t="s">
        <v>81</v>
      </c>
      <c r="AY187" s="19" t="s">
        <v>153</v>
      </c>
      <c r="BE187" s="189">
        <f t="shared" si="24"/>
        <v>0</v>
      </c>
      <c r="BF187" s="189">
        <f t="shared" si="25"/>
        <v>0</v>
      </c>
      <c r="BG187" s="189">
        <f t="shared" si="26"/>
        <v>0</v>
      </c>
      <c r="BH187" s="189">
        <f t="shared" si="27"/>
        <v>0</v>
      </c>
      <c r="BI187" s="189">
        <f t="shared" si="28"/>
        <v>0</v>
      </c>
      <c r="BJ187" s="19" t="s">
        <v>79</v>
      </c>
      <c r="BK187" s="189">
        <f t="shared" si="29"/>
        <v>0</v>
      </c>
      <c r="BL187" s="19" t="s">
        <v>255</v>
      </c>
      <c r="BM187" s="188" t="s">
        <v>1727</v>
      </c>
    </row>
    <row r="188" spans="1:65" s="2" customFormat="1" ht="16.5" customHeight="1">
      <c r="A188" s="36"/>
      <c r="B188" s="37"/>
      <c r="C188" s="176" t="s">
        <v>570</v>
      </c>
      <c r="D188" s="176" t="s">
        <v>155</v>
      </c>
      <c r="E188" s="177" t="s">
        <v>1728</v>
      </c>
      <c r="F188" s="178" t="s">
        <v>1729</v>
      </c>
      <c r="G188" s="179" t="s">
        <v>228</v>
      </c>
      <c r="H188" s="180">
        <v>4.4000000000000004</v>
      </c>
      <c r="I188" s="181"/>
      <c r="J188" s="182">
        <f t="shared" si="20"/>
        <v>0</v>
      </c>
      <c r="K188" s="183"/>
      <c r="L188" s="41"/>
      <c r="M188" s="184" t="s">
        <v>19</v>
      </c>
      <c r="N188" s="185" t="s">
        <v>42</v>
      </c>
      <c r="O188" s="66"/>
      <c r="P188" s="186">
        <f t="shared" si="21"/>
        <v>0</v>
      </c>
      <c r="Q188" s="186">
        <v>0</v>
      </c>
      <c r="R188" s="186">
        <f t="shared" si="22"/>
        <v>0</v>
      </c>
      <c r="S188" s="186">
        <v>0</v>
      </c>
      <c r="T188" s="187">
        <f t="shared" si="23"/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88" t="s">
        <v>255</v>
      </c>
      <c r="AT188" s="188" t="s">
        <v>155</v>
      </c>
      <c r="AU188" s="188" t="s">
        <v>81</v>
      </c>
      <c r="AY188" s="19" t="s">
        <v>153</v>
      </c>
      <c r="BE188" s="189">
        <f t="shared" si="24"/>
        <v>0</v>
      </c>
      <c r="BF188" s="189">
        <f t="shared" si="25"/>
        <v>0</v>
      </c>
      <c r="BG188" s="189">
        <f t="shared" si="26"/>
        <v>0</v>
      </c>
      <c r="BH188" s="189">
        <f t="shared" si="27"/>
        <v>0</v>
      </c>
      <c r="BI188" s="189">
        <f t="shared" si="28"/>
        <v>0</v>
      </c>
      <c r="BJ188" s="19" t="s">
        <v>79</v>
      </c>
      <c r="BK188" s="189">
        <f t="shared" si="29"/>
        <v>0</v>
      </c>
      <c r="BL188" s="19" t="s">
        <v>255</v>
      </c>
      <c r="BM188" s="188" t="s">
        <v>1730</v>
      </c>
    </row>
    <row r="189" spans="1:65" s="2" customFormat="1" ht="16.5" customHeight="1">
      <c r="A189" s="36"/>
      <c r="B189" s="37"/>
      <c r="C189" s="176" t="s">
        <v>574</v>
      </c>
      <c r="D189" s="176" t="s">
        <v>155</v>
      </c>
      <c r="E189" s="177" t="s">
        <v>1731</v>
      </c>
      <c r="F189" s="178" t="s">
        <v>1732</v>
      </c>
      <c r="G189" s="179" t="s">
        <v>228</v>
      </c>
      <c r="H189" s="180">
        <v>19</v>
      </c>
      <c r="I189" s="181"/>
      <c r="J189" s="182">
        <f t="shared" si="20"/>
        <v>0</v>
      </c>
      <c r="K189" s="183"/>
      <c r="L189" s="41"/>
      <c r="M189" s="184" t="s">
        <v>19</v>
      </c>
      <c r="N189" s="185" t="s">
        <v>42</v>
      </c>
      <c r="O189" s="66"/>
      <c r="P189" s="186">
        <f t="shared" si="21"/>
        <v>0</v>
      </c>
      <c r="Q189" s="186">
        <v>0</v>
      </c>
      <c r="R189" s="186">
        <f t="shared" si="22"/>
        <v>0</v>
      </c>
      <c r="S189" s="186">
        <v>0</v>
      </c>
      <c r="T189" s="187">
        <f t="shared" si="23"/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8" t="s">
        <v>255</v>
      </c>
      <c r="AT189" s="188" t="s">
        <v>155</v>
      </c>
      <c r="AU189" s="188" t="s">
        <v>81</v>
      </c>
      <c r="AY189" s="19" t="s">
        <v>153</v>
      </c>
      <c r="BE189" s="189">
        <f t="shared" si="24"/>
        <v>0</v>
      </c>
      <c r="BF189" s="189">
        <f t="shared" si="25"/>
        <v>0</v>
      </c>
      <c r="BG189" s="189">
        <f t="shared" si="26"/>
        <v>0</v>
      </c>
      <c r="BH189" s="189">
        <f t="shared" si="27"/>
        <v>0</v>
      </c>
      <c r="BI189" s="189">
        <f t="shared" si="28"/>
        <v>0</v>
      </c>
      <c r="BJ189" s="19" t="s">
        <v>79</v>
      </c>
      <c r="BK189" s="189">
        <f t="shared" si="29"/>
        <v>0</v>
      </c>
      <c r="BL189" s="19" t="s">
        <v>255</v>
      </c>
      <c r="BM189" s="188" t="s">
        <v>1733</v>
      </c>
    </row>
    <row r="190" spans="1:65" s="2" customFormat="1" ht="24.15" customHeight="1">
      <c r="A190" s="36"/>
      <c r="B190" s="37"/>
      <c r="C190" s="176" t="s">
        <v>578</v>
      </c>
      <c r="D190" s="176" t="s">
        <v>155</v>
      </c>
      <c r="E190" s="177" t="s">
        <v>1734</v>
      </c>
      <c r="F190" s="178" t="s">
        <v>1735</v>
      </c>
      <c r="G190" s="179" t="s">
        <v>228</v>
      </c>
      <c r="H190" s="180">
        <v>34.1</v>
      </c>
      <c r="I190" s="181"/>
      <c r="J190" s="182">
        <f t="shared" si="20"/>
        <v>0</v>
      </c>
      <c r="K190" s="183"/>
      <c r="L190" s="41"/>
      <c r="M190" s="184" t="s">
        <v>19</v>
      </c>
      <c r="N190" s="185" t="s">
        <v>42</v>
      </c>
      <c r="O190" s="66"/>
      <c r="P190" s="186">
        <f t="shared" si="21"/>
        <v>0</v>
      </c>
      <c r="Q190" s="186">
        <v>0</v>
      </c>
      <c r="R190" s="186">
        <f t="shared" si="22"/>
        <v>0</v>
      </c>
      <c r="S190" s="186">
        <v>0</v>
      </c>
      <c r="T190" s="187">
        <f t="shared" si="23"/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88" t="s">
        <v>255</v>
      </c>
      <c r="AT190" s="188" t="s">
        <v>155</v>
      </c>
      <c r="AU190" s="188" t="s">
        <v>81</v>
      </c>
      <c r="AY190" s="19" t="s">
        <v>153</v>
      </c>
      <c r="BE190" s="189">
        <f t="shared" si="24"/>
        <v>0</v>
      </c>
      <c r="BF190" s="189">
        <f t="shared" si="25"/>
        <v>0</v>
      </c>
      <c r="BG190" s="189">
        <f t="shared" si="26"/>
        <v>0</v>
      </c>
      <c r="BH190" s="189">
        <f t="shared" si="27"/>
        <v>0</v>
      </c>
      <c r="BI190" s="189">
        <f t="shared" si="28"/>
        <v>0</v>
      </c>
      <c r="BJ190" s="19" t="s">
        <v>79</v>
      </c>
      <c r="BK190" s="189">
        <f t="shared" si="29"/>
        <v>0</v>
      </c>
      <c r="BL190" s="19" t="s">
        <v>255</v>
      </c>
      <c r="BM190" s="188" t="s">
        <v>1736</v>
      </c>
    </row>
    <row r="191" spans="1:65" s="2" customFormat="1" ht="24.15" customHeight="1">
      <c r="A191" s="36"/>
      <c r="B191" s="37"/>
      <c r="C191" s="176" t="s">
        <v>582</v>
      </c>
      <c r="D191" s="176" t="s">
        <v>155</v>
      </c>
      <c r="E191" s="177" t="s">
        <v>1737</v>
      </c>
      <c r="F191" s="178" t="s">
        <v>1738</v>
      </c>
      <c r="G191" s="179" t="s">
        <v>228</v>
      </c>
      <c r="H191" s="180">
        <v>58.1</v>
      </c>
      <c r="I191" s="181"/>
      <c r="J191" s="182">
        <f t="shared" si="20"/>
        <v>0</v>
      </c>
      <c r="K191" s="183"/>
      <c r="L191" s="41"/>
      <c r="M191" s="184" t="s">
        <v>19</v>
      </c>
      <c r="N191" s="185" t="s">
        <v>42</v>
      </c>
      <c r="O191" s="66"/>
      <c r="P191" s="186">
        <f t="shared" si="21"/>
        <v>0</v>
      </c>
      <c r="Q191" s="186">
        <v>0</v>
      </c>
      <c r="R191" s="186">
        <f t="shared" si="22"/>
        <v>0</v>
      </c>
      <c r="S191" s="186">
        <v>0</v>
      </c>
      <c r="T191" s="187">
        <f t="shared" si="23"/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88" t="s">
        <v>255</v>
      </c>
      <c r="AT191" s="188" t="s">
        <v>155</v>
      </c>
      <c r="AU191" s="188" t="s">
        <v>81</v>
      </c>
      <c r="AY191" s="19" t="s">
        <v>153</v>
      </c>
      <c r="BE191" s="189">
        <f t="shared" si="24"/>
        <v>0</v>
      </c>
      <c r="BF191" s="189">
        <f t="shared" si="25"/>
        <v>0</v>
      </c>
      <c r="BG191" s="189">
        <f t="shared" si="26"/>
        <v>0</v>
      </c>
      <c r="BH191" s="189">
        <f t="shared" si="27"/>
        <v>0</v>
      </c>
      <c r="BI191" s="189">
        <f t="shared" si="28"/>
        <v>0</v>
      </c>
      <c r="BJ191" s="19" t="s">
        <v>79</v>
      </c>
      <c r="BK191" s="189">
        <f t="shared" si="29"/>
        <v>0</v>
      </c>
      <c r="BL191" s="19" t="s">
        <v>255</v>
      </c>
      <c r="BM191" s="188" t="s">
        <v>1739</v>
      </c>
    </row>
    <row r="192" spans="1:65" s="2" customFormat="1" ht="16.5" customHeight="1">
      <c r="A192" s="36"/>
      <c r="B192" s="37"/>
      <c r="C192" s="176" t="s">
        <v>587</v>
      </c>
      <c r="D192" s="176" t="s">
        <v>155</v>
      </c>
      <c r="E192" s="177" t="s">
        <v>1740</v>
      </c>
      <c r="F192" s="178" t="s">
        <v>1741</v>
      </c>
      <c r="G192" s="179" t="s">
        <v>253</v>
      </c>
      <c r="H192" s="180">
        <v>32</v>
      </c>
      <c r="I192" s="181"/>
      <c r="J192" s="182">
        <f t="shared" si="20"/>
        <v>0</v>
      </c>
      <c r="K192" s="183"/>
      <c r="L192" s="41"/>
      <c r="M192" s="184" t="s">
        <v>19</v>
      </c>
      <c r="N192" s="185" t="s">
        <v>42</v>
      </c>
      <c r="O192" s="66"/>
      <c r="P192" s="186">
        <f t="shared" si="21"/>
        <v>0</v>
      </c>
      <c r="Q192" s="186">
        <v>0</v>
      </c>
      <c r="R192" s="186">
        <f t="shared" si="22"/>
        <v>0</v>
      </c>
      <c r="S192" s="186">
        <v>0</v>
      </c>
      <c r="T192" s="187">
        <f t="shared" si="23"/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8" t="s">
        <v>255</v>
      </c>
      <c r="AT192" s="188" t="s">
        <v>155</v>
      </c>
      <c r="AU192" s="188" t="s">
        <v>81</v>
      </c>
      <c r="AY192" s="19" t="s">
        <v>153</v>
      </c>
      <c r="BE192" s="189">
        <f t="shared" si="24"/>
        <v>0</v>
      </c>
      <c r="BF192" s="189">
        <f t="shared" si="25"/>
        <v>0</v>
      </c>
      <c r="BG192" s="189">
        <f t="shared" si="26"/>
        <v>0</v>
      </c>
      <c r="BH192" s="189">
        <f t="shared" si="27"/>
        <v>0</v>
      </c>
      <c r="BI192" s="189">
        <f t="shared" si="28"/>
        <v>0</v>
      </c>
      <c r="BJ192" s="19" t="s">
        <v>79</v>
      </c>
      <c r="BK192" s="189">
        <f t="shared" si="29"/>
        <v>0</v>
      </c>
      <c r="BL192" s="19" t="s">
        <v>255</v>
      </c>
      <c r="BM192" s="188" t="s">
        <v>1742</v>
      </c>
    </row>
    <row r="193" spans="1:65" s="2" customFormat="1" ht="16.5" customHeight="1">
      <c r="A193" s="36"/>
      <c r="B193" s="37"/>
      <c r="C193" s="176" t="s">
        <v>593</v>
      </c>
      <c r="D193" s="176" t="s">
        <v>155</v>
      </c>
      <c r="E193" s="177" t="s">
        <v>1743</v>
      </c>
      <c r="F193" s="178" t="s">
        <v>1744</v>
      </c>
      <c r="G193" s="179" t="s">
        <v>253</v>
      </c>
      <c r="H193" s="180">
        <v>3</v>
      </c>
      <c r="I193" s="181"/>
      <c r="J193" s="182">
        <f t="shared" si="20"/>
        <v>0</v>
      </c>
      <c r="K193" s="183"/>
      <c r="L193" s="41"/>
      <c r="M193" s="184" t="s">
        <v>19</v>
      </c>
      <c r="N193" s="185" t="s">
        <v>42</v>
      </c>
      <c r="O193" s="66"/>
      <c r="P193" s="186">
        <f t="shared" si="21"/>
        <v>0</v>
      </c>
      <c r="Q193" s="186">
        <v>0</v>
      </c>
      <c r="R193" s="186">
        <f t="shared" si="22"/>
        <v>0</v>
      </c>
      <c r="S193" s="186">
        <v>0</v>
      </c>
      <c r="T193" s="187">
        <f t="shared" si="23"/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8" t="s">
        <v>255</v>
      </c>
      <c r="AT193" s="188" t="s">
        <v>155</v>
      </c>
      <c r="AU193" s="188" t="s">
        <v>81</v>
      </c>
      <c r="AY193" s="19" t="s">
        <v>153</v>
      </c>
      <c r="BE193" s="189">
        <f t="shared" si="24"/>
        <v>0</v>
      </c>
      <c r="BF193" s="189">
        <f t="shared" si="25"/>
        <v>0</v>
      </c>
      <c r="BG193" s="189">
        <f t="shared" si="26"/>
        <v>0</v>
      </c>
      <c r="BH193" s="189">
        <f t="shared" si="27"/>
        <v>0</v>
      </c>
      <c r="BI193" s="189">
        <f t="shared" si="28"/>
        <v>0</v>
      </c>
      <c r="BJ193" s="19" t="s">
        <v>79</v>
      </c>
      <c r="BK193" s="189">
        <f t="shared" si="29"/>
        <v>0</v>
      </c>
      <c r="BL193" s="19" t="s">
        <v>255</v>
      </c>
      <c r="BM193" s="188" t="s">
        <v>1745</v>
      </c>
    </row>
    <row r="194" spans="1:65" s="2" customFormat="1" ht="16.5" customHeight="1">
      <c r="A194" s="36"/>
      <c r="B194" s="37"/>
      <c r="C194" s="176" t="s">
        <v>449</v>
      </c>
      <c r="D194" s="176" t="s">
        <v>155</v>
      </c>
      <c r="E194" s="177" t="s">
        <v>1746</v>
      </c>
      <c r="F194" s="178" t="s">
        <v>1747</v>
      </c>
      <c r="G194" s="179" t="s">
        <v>253</v>
      </c>
      <c r="H194" s="180">
        <v>6</v>
      </c>
      <c r="I194" s="181"/>
      <c r="J194" s="182">
        <f t="shared" si="20"/>
        <v>0</v>
      </c>
      <c r="K194" s="183"/>
      <c r="L194" s="41"/>
      <c r="M194" s="184" t="s">
        <v>19</v>
      </c>
      <c r="N194" s="185" t="s">
        <v>42</v>
      </c>
      <c r="O194" s="66"/>
      <c r="P194" s="186">
        <f t="shared" si="21"/>
        <v>0</v>
      </c>
      <c r="Q194" s="186">
        <v>0</v>
      </c>
      <c r="R194" s="186">
        <f t="shared" si="22"/>
        <v>0</v>
      </c>
      <c r="S194" s="186">
        <v>0</v>
      </c>
      <c r="T194" s="187">
        <f t="shared" si="23"/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88" t="s">
        <v>255</v>
      </c>
      <c r="AT194" s="188" t="s">
        <v>155</v>
      </c>
      <c r="AU194" s="188" t="s">
        <v>81</v>
      </c>
      <c r="AY194" s="19" t="s">
        <v>153</v>
      </c>
      <c r="BE194" s="189">
        <f t="shared" si="24"/>
        <v>0</v>
      </c>
      <c r="BF194" s="189">
        <f t="shared" si="25"/>
        <v>0</v>
      </c>
      <c r="BG194" s="189">
        <f t="shared" si="26"/>
        <v>0</v>
      </c>
      <c r="BH194" s="189">
        <f t="shared" si="27"/>
        <v>0</v>
      </c>
      <c r="BI194" s="189">
        <f t="shared" si="28"/>
        <v>0</v>
      </c>
      <c r="BJ194" s="19" t="s">
        <v>79</v>
      </c>
      <c r="BK194" s="189">
        <f t="shared" si="29"/>
        <v>0</v>
      </c>
      <c r="BL194" s="19" t="s">
        <v>255</v>
      </c>
      <c r="BM194" s="188" t="s">
        <v>1748</v>
      </c>
    </row>
    <row r="195" spans="1:65" s="2" customFormat="1" ht="16.5" customHeight="1">
      <c r="A195" s="36"/>
      <c r="B195" s="37"/>
      <c r="C195" s="176" t="s">
        <v>591</v>
      </c>
      <c r="D195" s="176" t="s">
        <v>155</v>
      </c>
      <c r="E195" s="177" t="s">
        <v>1749</v>
      </c>
      <c r="F195" s="178" t="s">
        <v>1750</v>
      </c>
      <c r="G195" s="179" t="s">
        <v>253</v>
      </c>
      <c r="H195" s="180">
        <v>1</v>
      </c>
      <c r="I195" s="181"/>
      <c r="J195" s="182">
        <f t="shared" si="20"/>
        <v>0</v>
      </c>
      <c r="K195" s="183"/>
      <c r="L195" s="41"/>
      <c r="M195" s="184" t="s">
        <v>19</v>
      </c>
      <c r="N195" s="185" t="s">
        <v>42</v>
      </c>
      <c r="O195" s="66"/>
      <c r="P195" s="186">
        <f t="shared" si="21"/>
        <v>0</v>
      </c>
      <c r="Q195" s="186">
        <v>0</v>
      </c>
      <c r="R195" s="186">
        <f t="shared" si="22"/>
        <v>0</v>
      </c>
      <c r="S195" s="186">
        <v>0</v>
      </c>
      <c r="T195" s="187">
        <f t="shared" si="23"/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88" t="s">
        <v>255</v>
      </c>
      <c r="AT195" s="188" t="s">
        <v>155</v>
      </c>
      <c r="AU195" s="188" t="s">
        <v>81</v>
      </c>
      <c r="AY195" s="19" t="s">
        <v>153</v>
      </c>
      <c r="BE195" s="189">
        <f t="shared" si="24"/>
        <v>0</v>
      </c>
      <c r="BF195" s="189">
        <f t="shared" si="25"/>
        <v>0</v>
      </c>
      <c r="BG195" s="189">
        <f t="shared" si="26"/>
        <v>0</v>
      </c>
      <c r="BH195" s="189">
        <f t="shared" si="27"/>
        <v>0</v>
      </c>
      <c r="BI195" s="189">
        <f t="shared" si="28"/>
        <v>0</v>
      </c>
      <c r="BJ195" s="19" t="s">
        <v>79</v>
      </c>
      <c r="BK195" s="189">
        <f t="shared" si="29"/>
        <v>0</v>
      </c>
      <c r="BL195" s="19" t="s">
        <v>255</v>
      </c>
      <c r="BM195" s="188" t="s">
        <v>1751</v>
      </c>
    </row>
    <row r="196" spans="1:65" s="2" customFormat="1" ht="16.5" customHeight="1">
      <c r="A196" s="36"/>
      <c r="B196" s="37"/>
      <c r="C196" s="176" t="s">
        <v>608</v>
      </c>
      <c r="D196" s="176" t="s">
        <v>155</v>
      </c>
      <c r="E196" s="177" t="s">
        <v>1752</v>
      </c>
      <c r="F196" s="178" t="s">
        <v>1753</v>
      </c>
      <c r="G196" s="179" t="s">
        <v>253</v>
      </c>
      <c r="H196" s="180">
        <v>32</v>
      </c>
      <c r="I196" s="181"/>
      <c r="J196" s="182">
        <f t="shared" si="20"/>
        <v>0</v>
      </c>
      <c r="K196" s="183"/>
      <c r="L196" s="41"/>
      <c r="M196" s="184" t="s">
        <v>19</v>
      </c>
      <c r="N196" s="185" t="s">
        <v>42</v>
      </c>
      <c r="O196" s="66"/>
      <c r="P196" s="186">
        <f t="shared" si="21"/>
        <v>0</v>
      </c>
      <c r="Q196" s="186">
        <v>0</v>
      </c>
      <c r="R196" s="186">
        <f t="shared" si="22"/>
        <v>0</v>
      </c>
      <c r="S196" s="186">
        <v>0</v>
      </c>
      <c r="T196" s="187">
        <f t="shared" si="23"/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88" t="s">
        <v>255</v>
      </c>
      <c r="AT196" s="188" t="s">
        <v>155</v>
      </c>
      <c r="AU196" s="188" t="s">
        <v>81</v>
      </c>
      <c r="AY196" s="19" t="s">
        <v>153</v>
      </c>
      <c r="BE196" s="189">
        <f t="shared" si="24"/>
        <v>0</v>
      </c>
      <c r="BF196" s="189">
        <f t="shared" si="25"/>
        <v>0</v>
      </c>
      <c r="BG196" s="189">
        <f t="shared" si="26"/>
        <v>0</v>
      </c>
      <c r="BH196" s="189">
        <f t="shared" si="27"/>
        <v>0</v>
      </c>
      <c r="BI196" s="189">
        <f t="shared" si="28"/>
        <v>0</v>
      </c>
      <c r="BJ196" s="19" t="s">
        <v>79</v>
      </c>
      <c r="BK196" s="189">
        <f t="shared" si="29"/>
        <v>0</v>
      </c>
      <c r="BL196" s="19" t="s">
        <v>255</v>
      </c>
      <c r="BM196" s="188" t="s">
        <v>1754</v>
      </c>
    </row>
    <row r="197" spans="1:65" s="2" customFormat="1" ht="16.5" customHeight="1">
      <c r="A197" s="36"/>
      <c r="B197" s="37"/>
      <c r="C197" s="176" t="s">
        <v>620</v>
      </c>
      <c r="D197" s="176" t="s">
        <v>155</v>
      </c>
      <c r="E197" s="177" t="s">
        <v>1755</v>
      </c>
      <c r="F197" s="178" t="s">
        <v>1756</v>
      </c>
      <c r="G197" s="179" t="s">
        <v>253</v>
      </c>
      <c r="H197" s="180">
        <v>4</v>
      </c>
      <c r="I197" s="181"/>
      <c r="J197" s="182">
        <f t="shared" si="20"/>
        <v>0</v>
      </c>
      <c r="K197" s="183"/>
      <c r="L197" s="41"/>
      <c r="M197" s="184" t="s">
        <v>19</v>
      </c>
      <c r="N197" s="185" t="s">
        <v>42</v>
      </c>
      <c r="O197" s="66"/>
      <c r="P197" s="186">
        <f t="shared" si="21"/>
        <v>0</v>
      </c>
      <c r="Q197" s="186">
        <v>0</v>
      </c>
      <c r="R197" s="186">
        <f t="shared" si="22"/>
        <v>0</v>
      </c>
      <c r="S197" s="186">
        <v>0</v>
      </c>
      <c r="T197" s="187">
        <f t="shared" si="23"/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88" t="s">
        <v>255</v>
      </c>
      <c r="AT197" s="188" t="s">
        <v>155</v>
      </c>
      <c r="AU197" s="188" t="s">
        <v>81</v>
      </c>
      <c r="AY197" s="19" t="s">
        <v>153</v>
      </c>
      <c r="BE197" s="189">
        <f t="shared" si="24"/>
        <v>0</v>
      </c>
      <c r="BF197" s="189">
        <f t="shared" si="25"/>
        <v>0</v>
      </c>
      <c r="BG197" s="189">
        <f t="shared" si="26"/>
        <v>0</v>
      </c>
      <c r="BH197" s="189">
        <f t="shared" si="27"/>
        <v>0</v>
      </c>
      <c r="BI197" s="189">
        <f t="shared" si="28"/>
        <v>0</v>
      </c>
      <c r="BJ197" s="19" t="s">
        <v>79</v>
      </c>
      <c r="BK197" s="189">
        <f t="shared" si="29"/>
        <v>0</v>
      </c>
      <c r="BL197" s="19" t="s">
        <v>255</v>
      </c>
      <c r="BM197" s="188" t="s">
        <v>1757</v>
      </c>
    </row>
    <row r="198" spans="1:65" s="2" customFormat="1" ht="16.5" customHeight="1">
      <c r="A198" s="36"/>
      <c r="B198" s="37"/>
      <c r="C198" s="176" t="s">
        <v>628</v>
      </c>
      <c r="D198" s="176" t="s">
        <v>155</v>
      </c>
      <c r="E198" s="177" t="s">
        <v>1758</v>
      </c>
      <c r="F198" s="178" t="s">
        <v>1759</v>
      </c>
      <c r="G198" s="179" t="s">
        <v>682</v>
      </c>
      <c r="H198" s="180">
        <v>1</v>
      </c>
      <c r="I198" s="181"/>
      <c r="J198" s="182">
        <f t="shared" si="20"/>
        <v>0</v>
      </c>
      <c r="K198" s="183"/>
      <c r="L198" s="41"/>
      <c r="M198" s="184" t="s">
        <v>19</v>
      </c>
      <c r="N198" s="185" t="s">
        <v>42</v>
      </c>
      <c r="O198" s="66"/>
      <c r="P198" s="186">
        <f t="shared" si="21"/>
        <v>0</v>
      </c>
      <c r="Q198" s="186">
        <v>0</v>
      </c>
      <c r="R198" s="186">
        <f t="shared" si="22"/>
        <v>0</v>
      </c>
      <c r="S198" s="186">
        <v>0</v>
      </c>
      <c r="T198" s="187">
        <f t="shared" si="23"/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88" t="s">
        <v>255</v>
      </c>
      <c r="AT198" s="188" t="s">
        <v>155</v>
      </c>
      <c r="AU198" s="188" t="s">
        <v>81</v>
      </c>
      <c r="AY198" s="19" t="s">
        <v>153</v>
      </c>
      <c r="BE198" s="189">
        <f t="shared" si="24"/>
        <v>0</v>
      </c>
      <c r="BF198" s="189">
        <f t="shared" si="25"/>
        <v>0</v>
      </c>
      <c r="BG198" s="189">
        <f t="shared" si="26"/>
        <v>0</v>
      </c>
      <c r="BH198" s="189">
        <f t="shared" si="27"/>
        <v>0</v>
      </c>
      <c r="BI198" s="189">
        <f t="shared" si="28"/>
        <v>0</v>
      </c>
      <c r="BJ198" s="19" t="s">
        <v>79</v>
      </c>
      <c r="BK198" s="189">
        <f t="shared" si="29"/>
        <v>0</v>
      </c>
      <c r="BL198" s="19" t="s">
        <v>255</v>
      </c>
      <c r="BM198" s="188" t="s">
        <v>1760</v>
      </c>
    </row>
    <row r="199" spans="1:65" s="2" customFormat="1" ht="16.5" customHeight="1">
      <c r="A199" s="36"/>
      <c r="B199" s="37"/>
      <c r="C199" s="176" t="s">
        <v>635</v>
      </c>
      <c r="D199" s="176" t="s">
        <v>155</v>
      </c>
      <c r="E199" s="177" t="s">
        <v>1761</v>
      </c>
      <c r="F199" s="178" t="s">
        <v>1762</v>
      </c>
      <c r="G199" s="179" t="s">
        <v>228</v>
      </c>
      <c r="H199" s="180">
        <v>92.2</v>
      </c>
      <c r="I199" s="181"/>
      <c r="J199" s="182">
        <f t="shared" si="20"/>
        <v>0</v>
      </c>
      <c r="K199" s="183"/>
      <c r="L199" s="41"/>
      <c r="M199" s="184" t="s">
        <v>19</v>
      </c>
      <c r="N199" s="185" t="s">
        <v>42</v>
      </c>
      <c r="O199" s="66"/>
      <c r="P199" s="186">
        <f t="shared" si="21"/>
        <v>0</v>
      </c>
      <c r="Q199" s="186">
        <v>0</v>
      </c>
      <c r="R199" s="186">
        <f t="shared" si="22"/>
        <v>0</v>
      </c>
      <c r="S199" s="186">
        <v>0</v>
      </c>
      <c r="T199" s="187">
        <f t="shared" si="23"/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88" t="s">
        <v>255</v>
      </c>
      <c r="AT199" s="188" t="s">
        <v>155</v>
      </c>
      <c r="AU199" s="188" t="s">
        <v>81</v>
      </c>
      <c r="AY199" s="19" t="s">
        <v>153</v>
      </c>
      <c r="BE199" s="189">
        <f t="shared" si="24"/>
        <v>0</v>
      </c>
      <c r="BF199" s="189">
        <f t="shared" si="25"/>
        <v>0</v>
      </c>
      <c r="BG199" s="189">
        <f t="shared" si="26"/>
        <v>0</v>
      </c>
      <c r="BH199" s="189">
        <f t="shared" si="27"/>
        <v>0</v>
      </c>
      <c r="BI199" s="189">
        <f t="shared" si="28"/>
        <v>0</v>
      </c>
      <c r="BJ199" s="19" t="s">
        <v>79</v>
      </c>
      <c r="BK199" s="189">
        <f t="shared" si="29"/>
        <v>0</v>
      </c>
      <c r="BL199" s="19" t="s">
        <v>255</v>
      </c>
      <c r="BM199" s="188" t="s">
        <v>1763</v>
      </c>
    </row>
    <row r="200" spans="1:65" s="2" customFormat="1" ht="16.5" customHeight="1">
      <c r="A200" s="36"/>
      <c r="B200" s="37"/>
      <c r="C200" s="176" t="s">
        <v>639</v>
      </c>
      <c r="D200" s="176" t="s">
        <v>155</v>
      </c>
      <c r="E200" s="177" t="s">
        <v>1764</v>
      </c>
      <c r="F200" s="178" t="s">
        <v>1765</v>
      </c>
      <c r="G200" s="179" t="s">
        <v>228</v>
      </c>
      <c r="H200" s="180">
        <v>92.2</v>
      </c>
      <c r="I200" s="181"/>
      <c r="J200" s="182">
        <f t="shared" si="20"/>
        <v>0</v>
      </c>
      <c r="K200" s="183"/>
      <c r="L200" s="41"/>
      <c r="M200" s="184" t="s">
        <v>19</v>
      </c>
      <c r="N200" s="185" t="s">
        <v>42</v>
      </c>
      <c r="O200" s="66"/>
      <c r="P200" s="186">
        <f t="shared" si="21"/>
        <v>0</v>
      </c>
      <c r="Q200" s="186">
        <v>0</v>
      </c>
      <c r="R200" s="186">
        <f t="shared" si="22"/>
        <v>0</v>
      </c>
      <c r="S200" s="186">
        <v>0</v>
      </c>
      <c r="T200" s="187">
        <f t="shared" si="23"/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88" t="s">
        <v>255</v>
      </c>
      <c r="AT200" s="188" t="s">
        <v>155</v>
      </c>
      <c r="AU200" s="188" t="s">
        <v>81</v>
      </c>
      <c r="AY200" s="19" t="s">
        <v>153</v>
      </c>
      <c r="BE200" s="189">
        <f t="shared" si="24"/>
        <v>0</v>
      </c>
      <c r="BF200" s="189">
        <f t="shared" si="25"/>
        <v>0</v>
      </c>
      <c r="BG200" s="189">
        <f t="shared" si="26"/>
        <v>0</v>
      </c>
      <c r="BH200" s="189">
        <f t="shared" si="27"/>
        <v>0</v>
      </c>
      <c r="BI200" s="189">
        <f t="shared" si="28"/>
        <v>0</v>
      </c>
      <c r="BJ200" s="19" t="s">
        <v>79</v>
      </c>
      <c r="BK200" s="189">
        <f t="shared" si="29"/>
        <v>0</v>
      </c>
      <c r="BL200" s="19" t="s">
        <v>255</v>
      </c>
      <c r="BM200" s="188" t="s">
        <v>1766</v>
      </c>
    </row>
    <row r="201" spans="1:65" s="2" customFormat="1" ht="16.5" customHeight="1">
      <c r="A201" s="36"/>
      <c r="B201" s="37"/>
      <c r="C201" s="176" t="s">
        <v>643</v>
      </c>
      <c r="D201" s="176" t="s">
        <v>155</v>
      </c>
      <c r="E201" s="177" t="s">
        <v>1767</v>
      </c>
      <c r="F201" s="178" t="s">
        <v>1768</v>
      </c>
      <c r="G201" s="179" t="s">
        <v>1348</v>
      </c>
      <c r="H201" s="251"/>
      <c r="I201" s="181"/>
      <c r="J201" s="182">
        <f t="shared" si="20"/>
        <v>0</v>
      </c>
      <c r="K201" s="183"/>
      <c r="L201" s="41"/>
      <c r="M201" s="184" t="s">
        <v>19</v>
      </c>
      <c r="N201" s="185" t="s">
        <v>42</v>
      </c>
      <c r="O201" s="66"/>
      <c r="P201" s="186">
        <f t="shared" si="21"/>
        <v>0</v>
      </c>
      <c r="Q201" s="186">
        <v>0</v>
      </c>
      <c r="R201" s="186">
        <f t="shared" si="22"/>
        <v>0</v>
      </c>
      <c r="S201" s="186">
        <v>0</v>
      </c>
      <c r="T201" s="187">
        <f t="shared" si="23"/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88" t="s">
        <v>255</v>
      </c>
      <c r="AT201" s="188" t="s">
        <v>155</v>
      </c>
      <c r="AU201" s="188" t="s">
        <v>81</v>
      </c>
      <c r="AY201" s="19" t="s">
        <v>153</v>
      </c>
      <c r="BE201" s="189">
        <f t="shared" si="24"/>
        <v>0</v>
      </c>
      <c r="BF201" s="189">
        <f t="shared" si="25"/>
        <v>0</v>
      </c>
      <c r="BG201" s="189">
        <f t="shared" si="26"/>
        <v>0</v>
      </c>
      <c r="BH201" s="189">
        <f t="shared" si="27"/>
        <v>0</v>
      </c>
      <c r="BI201" s="189">
        <f t="shared" si="28"/>
        <v>0</v>
      </c>
      <c r="BJ201" s="19" t="s">
        <v>79</v>
      </c>
      <c r="BK201" s="189">
        <f t="shared" si="29"/>
        <v>0</v>
      </c>
      <c r="BL201" s="19" t="s">
        <v>255</v>
      </c>
      <c r="BM201" s="188" t="s">
        <v>1769</v>
      </c>
    </row>
    <row r="202" spans="1:65" s="12" customFormat="1" ht="22.8" customHeight="1">
      <c r="B202" s="160"/>
      <c r="C202" s="161"/>
      <c r="D202" s="162" t="s">
        <v>70</v>
      </c>
      <c r="E202" s="174" t="s">
        <v>1770</v>
      </c>
      <c r="F202" s="174" t="s">
        <v>1771</v>
      </c>
      <c r="G202" s="161"/>
      <c r="H202" s="161"/>
      <c r="I202" s="164"/>
      <c r="J202" s="175">
        <f>BK202</f>
        <v>0</v>
      </c>
      <c r="K202" s="161"/>
      <c r="L202" s="166"/>
      <c r="M202" s="167"/>
      <c r="N202" s="168"/>
      <c r="O202" s="168"/>
      <c r="P202" s="169">
        <f>SUM(P203:P206)</f>
        <v>0</v>
      </c>
      <c r="Q202" s="168"/>
      <c r="R202" s="169">
        <f>SUM(R203:R206)</f>
        <v>0</v>
      </c>
      <c r="S202" s="168"/>
      <c r="T202" s="170">
        <f>SUM(T203:T206)</f>
        <v>0</v>
      </c>
      <c r="AR202" s="171" t="s">
        <v>81</v>
      </c>
      <c r="AT202" s="172" t="s">
        <v>70</v>
      </c>
      <c r="AU202" s="172" t="s">
        <v>79</v>
      </c>
      <c r="AY202" s="171" t="s">
        <v>153</v>
      </c>
      <c r="BK202" s="173">
        <f>SUM(BK203:BK206)</f>
        <v>0</v>
      </c>
    </row>
    <row r="203" spans="1:65" s="2" customFormat="1" ht="16.5" customHeight="1">
      <c r="A203" s="36"/>
      <c r="B203" s="37"/>
      <c r="C203" s="176" t="s">
        <v>647</v>
      </c>
      <c r="D203" s="176" t="s">
        <v>155</v>
      </c>
      <c r="E203" s="177" t="s">
        <v>1772</v>
      </c>
      <c r="F203" s="178" t="s">
        <v>1773</v>
      </c>
      <c r="G203" s="179" t="s">
        <v>682</v>
      </c>
      <c r="H203" s="180">
        <v>1</v>
      </c>
      <c r="I203" s="181"/>
      <c r="J203" s="182">
        <f>ROUND(I203*H203,2)</f>
        <v>0</v>
      </c>
      <c r="K203" s="183"/>
      <c r="L203" s="41"/>
      <c r="M203" s="184" t="s">
        <v>19</v>
      </c>
      <c r="N203" s="185" t="s">
        <v>42</v>
      </c>
      <c r="O203" s="66"/>
      <c r="P203" s="186">
        <f>O203*H203</f>
        <v>0</v>
      </c>
      <c r="Q203" s="186">
        <v>0</v>
      </c>
      <c r="R203" s="186">
        <f>Q203*H203</f>
        <v>0</v>
      </c>
      <c r="S203" s="186">
        <v>0</v>
      </c>
      <c r="T203" s="187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88" t="s">
        <v>255</v>
      </c>
      <c r="AT203" s="188" t="s">
        <v>155</v>
      </c>
      <c r="AU203" s="188" t="s">
        <v>81</v>
      </c>
      <c r="AY203" s="19" t="s">
        <v>153</v>
      </c>
      <c r="BE203" s="189">
        <f>IF(N203="základní",J203,0)</f>
        <v>0</v>
      </c>
      <c r="BF203" s="189">
        <f>IF(N203="snížená",J203,0)</f>
        <v>0</v>
      </c>
      <c r="BG203" s="189">
        <f>IF(N203="zákl. přenesená",J203,0)</f>
        <v>0</v>
      </c>
      <c r="BH203" s="189">
        <f>IF(N203="sníž. přenesená",J203,0)</f>
        <v>0</v>
      </c>
      <c r="BI203" s="189">
        <f>IF(N203="nulová",J203,0)</f>
        <v>0</v>
      </c>
      <c r="BJ203" s="19" t="s">
        <v>79</v>
      </c>
      <c r="BK203" s="189">
        <f>ROUND(I203*H203,2)</f>
        <v>0</v>
      </c>
      <c r="BL203" s="19" t="s">
        <v>255</v>
      </c>
      <c r="BM203" s="188" t="s">
        <v>1774</v>
      </c>
    </row>
    <row r="204" spans="1:65" s="2" customFormat="1" ht="24.15" customHeight="1">
      <c r="A204" s="36"/>
      <c r="B204" s="37"/>
      <c r="C204" s="176" t="s">
        <v>653</v>
      </c>
      <c r="D204" s="176" t="s">
        <v>155</v>
      </c>
      <c r="E204" s="177" t="s">
        <v>1628</v>
      </c>
      <c r="F204" s="178" t="s">
        <v>1775</v>
      </c>
      <c r="G204" s="179" t="s">
        <v>682</v>
      </c>
      <c r="H204" s="180">
        <v>1</v>
      </c>
      <c r="I204" s="181"/>
      <c r="J204" s="182">
        <f>ROUND(I204*H204,2)</f>
        <v>0</v>
      </c>
      <c r="K204" s="183"/>
      <c r="L204" s="41"/>
      <c r="M204" s="184" t="s">
        <v>19</v>
      </c>
      <c r="N204" s="185" t="s">
        <v>42</v>
      </c>
      <c r="O204" s="66"/>
      <c r="P204" s="186">
        <f>O204*H204</f>
        <v>0</v>
      </c>
      <c r="Q204" s="186">
        <v>0</v>
      </c>
      <c r="R204" s="186">
        <f>Q204*H204</f>
        <v>0</v>
      </c>
      <c r="S204" s="186">
        <v>0</v>
      </c>
      <c r="T204" s="187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88" t="s">
        <v>255</v>
      </c>
      <c r="AT204" s="188" t="s">
        <v>155</v>
      </c>
      <c r="AU204" s="188" t="s">
        <v>81</v>
      </c>
      <c r="AY204" s="19" t="s">
        <v>153</v>
      </c>
      <c r="BE204" s="189">
        <f>IF(N204="základní",J204,0)</f>
        <v>0</v>
      </c>
      <c r="BF204" s="189">
        <f>IF(N204="snížená",J204,0)</f>
        <v>0</v>
      </c>
      <c r="BG204" s="189">
        <f>IF(N204="zákl. přenesená",J204,0)</f>
        <v>0</v>
      </c>
      <c r="BH204" s="189">
        <f>IF(N204="sníž. přenesená",J204,0)</f>
        <v>0</v>
      </c>
      <c r="BI204" s="189">
        <f>IF(N204="nulová",J204,0)</f>
        <v>0</v>
      </c>
      <c r="BJ204" s="19" t="s">
        <v>79</v>
      </c>
      <c r="BK204" s="189">
        <f>ROUND(I204*H204,2)</f>
        <v>0</v>
      </c>
      <c r="BL204" s="19" t="s">
        <v>255</v>
      </c>
      <c r="BM204" s="188" t="s">
        <v>1776</v>
      </c>
    </row>
    <row r="205" spans="1:65" s="2" customFormat="1" ht="16.5" customHeight="1">
      <c r="A205" s="36"/>
      <c r="B205" s="37"/>
      <c r="C205" s="176" t="s">
        <v>657</v>
      </c>
      <c r="D205" s="176" t="s">
        <v>155</v>
      </c>
      <c r="E205" s="177" t="s">
        <v>1777</v>
      </c>
      <c r="F205" s="178" t="s">
        <v>1778</v>
      </c>
      <c r="G205" s="179" t="s">
        <v>253</v>
      </c>
      <c r="H205" s="180">
        <v>3</v>
      </c>
      <c r="I205" s="181"/>
      <c r="J205" s="182">
        <f>ROUND(I205*H205,2)</f>
        <v>0</v>
      </c>
      <c r="K205" s="183"/>
      <c r="L205" s="41"/>
      <c r="M205" s="184" t="s">
        <v>19</v>
      </c>
      <c r="N205" s="185" t="s">
        <v>42</v>
      </c>
      <c r="O205" s="66"/>
      <c r="P205" s="186">
        <f>O205*H205</f>
        <v>0</v>
      </c>
      <c r="Q205" s="186">
        <v>0</v>
      </c>
      <c r="R205" s="186">
        <f>Q205*H205</f>
        <v>0</v>
      </c>
      <c r="S205" s="186">
        <v>0</v>
      </c>
      <c r="T205" s="187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88" t="s">
        <v>255</v>
      </c>
      <c r="AT205" s="188" t="s">
        <v>155</v>
      </c>
      <c r="AU205" s="188" t="s">
        <v>81</v>
      </c>
      <c r="AY205" s="19" t="s">
        <v>153</v>
      </c>
      <c r="BE205" s="189">
        <f>IF(N205="základní",J205,0)</f>
        <v>0</v>
      </c>
      <c r="BF205" s="189">
        <f>IF(N205="snížená",J205,0)</f>
        <v>0</v>
      </c>
      <c r="BG205" s="189">
        <f>IF(N205="zákl. přenesená",J205,0)</f>
        <v>0</v>
      </c>
      <c r="BH205" s="189">
        <f>IF(N205="sníž. přenesená",J205,0)</f>
        <v>0</v>
      </c>
      <c r="BI205" s="189">
        <f>IF(N205="nulová",J205,0)</f>
        <v>0</v>
      </c>
      <c r="BJ205" s="19" t="s">
        <v>79</v>
      </c>
      <c r="BK205" s="189">
        <f>ROUND(I205*H205,2)</f>
        <v>0</v>
      </c>
      <c r="BL205" s="19" t="s">
        <v>255</v>
      </c>
      <c r="BM205" s="188" t="s">
        <v>1779</v>
      </c>
    </row>
    <row r="206" spans="1:65" s="2" customFormat="1" ht="16.5" customHeight="1">
      <c r="A206" s="36"/>
      <c r="B206" s="37"/>
      <c r="C206" s="176" t="s">
        <v>661</v>
      </c>
      <c r="D206" s="176" t="s">
        <v>155</v>
      </c>
      <c r="E206" s="177" t="s">
        <v>1780</v>
      </c>
      <c r="F206" s="178" t="s">
        <v>1781</v>
      </c>
      <c r="G206" s="179" t="s">
        <v>682</v>
      </c>
      <c r="H206" s="180">
        <v>1</v>
      </c>
      <c r="I206" s="181"/>
      <c r="J206" s="182">
        <f>ROUND(I206*H206,2)</f>
        <v>0</v>
      </c>
      <c r="K206" s="183"/>
      <c r="L206" s="41"/>
      <c r="M206" s="184" t="s">
        <v>19</v>
      </c>
      <c r="N206" s="185" t="s">
        <v>42</v>
      </c>
      <c r="O206" s="66"/>
      <c r="P206" s="186">
        <f>O206*H206</f>
        <v>0</v>
      </c>
      <c r="Q206" s="186">
        <v>0</v>
      </c>
      <c r="R206" s="186">
        <f>Q206*H206</f>
        <v>0</v>
      </c>
      <c r="S206" s="186">
        <v>0</v>
      </c>
      <c r="T206" s="187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88" t="s">
        <v>255</v>
      </c>
      <c r="AT206" s="188" t="s">
        <v>155</v>
      </c>
      <c r="AU206" s="188" t="s">
        <v>81</v>
      </c>
      <c r="AY206" s="19" t="s">
        <v>153</v>
      </c>
      <c r="BE206" s="189">
        <f>IF(N206="základní",J206,0)</f>
        <v>0</v>
      </c>
      <c r="BF206" s="189">
        <f>IF(N206="snížená",J206,0)</f>
        <v>0</v>
      </c>
      <c r="BG206" s="189">
        <f>IF(N206="zákl. přenesená",J206,0)</f>
        <v>0</v>
      </c>
      <c r="BH206" s="189">
        <f>IF(N206="sníž. přenesená",J206,0)</f>
        <v>0</v>
      </c>
      <c r="BI206" s="189">
        <f>IF(N206="nulová",J206,0)</f>
        <v>0</v>
      </c>
      <c r="BJ206" s="19" t="s">
        <v>79</v>
      </c>
      <c r="BK206" s="189">
        <f>ROUND(I206*H206,2)</f>
        <v>0</v>
      </c>
      <c r="BL206" s="19" t="s">
        <v>255</v>
      </c>
      <c r="BM206" s="188" t="s">
        <v>1782</v>
      </c>
    </row>
    <row r="207" spans="1:65" s="12" customFormat="1" ht="22.8" customHeight="1">
      <c r="B207" s="160"/>
      <c r="C207" s="161"/>
      <c r="D207" s="162" t="s">
        <v>70</v>
      </c>
      <c r="E207" s="174" t="s">
        <v>1783</v>
      </c>
      <c r="F207" s="174" t="s">
        <v>1784</v>
      </c>
      <c r="G207" s="161"/>
      <c r="H207" s="161"/>
      <c r="I207" s="164"/>
      <c r="J207" s="175">
        <f>BK207</f>
        <v>0</v>
      </c>
      <c r="K207" s="161"/>
      <c r="L207" s="166"/>
      <c r="M207" s="167"/>
      <c r="N207" s="168"/>
      <c r="O207" s="168"/>
      <c r="P207" s="169">
        <f>SUM(P208:P251)</f>
        <v>0</v>
      </c>
      <c r="Q207" s="168"/>
      <c r="R207" s="169">
        <f>SUM(R208:R251)</f>
        <v>5.1929999999999997E-2</v>
      </c>
      <c r="S207" s="168"/>
      <c r="T207" s="170">
        <f>SUM(T208:T251)</f>
        <v>2.2399999999999996E-2</v>
      </c>
      <c r="AR207" s="171" t="s">
        <v>81</v>
      </c>
      <c r="AT207" s="172" t="s">
        <v>70</v>
      </c>
      <c r="AU207" s="172" t="s">
        <v>79</v>
      </c>
      <c r="AY207" s="171" t="s">
        <v>153</v>
      </c>
      <c r="BK207" s="173">
        <f>SUM(BK208:BK251)</f>
        <v>0</v>
      </c>
    </row>
    <row r="208" spans="1:65" s="2" customFormat="1" ht="21.75" customHeight="1">
      <c r="A208" s="36"/>
      <c r="B208" s="37"/>
      <c r="C208" s="176" t="s">
        <v>670</v>
      </c>
      <c r="D208" s="176" t="s">
        <v>155</v>
      </c>
      <c r="E208" s="177" t="s">
        <v>1785</v>
      </c>
      <c r="F208" s="178" t="s">
        <v>1786</v>
      </c>
      <c r="G208" s="179" t="s">
        <v>682</v>
      </c>
      <c r="H208" s="180">
        <v>3</v>
      </c>
      <c r="I208" s="181"/>
      <c r="J208" s="182">
        <f>ROUND(I208*H208,2)</f>
        <v>0</v>
      </c>
      <c r="K208" s="183"/>
      <c r="L208" s="41"/>
      <c r="M208" s="184" t="s">
        <v>19</v>
      </c>
      <c r="N208" s="185" t="s">
        <v>42</v>
      </c>
      <c r="O208" s="66"/>
      <c r="P208" s="186">
        <f>O208*H208</f>
        <v>0</v>
      </c>
      <c r="Q208" s="186">
        <v>1.6969999999999999E-2</v>
      </c>
      <c r="R208" s="186">
        <f>Q208*H208</f>
        <v>5.0909999999999997E-2</v>
      </c>
      <c r="S208" s="186">
        <v>0</v>
      </c>
      <c r="T208" s="187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88" t="s">
        <v>255</v>
      </c>
      <c r="AT208" s="188" t="s">
        <v>155</v>
      </c>
      <c r="AU208" s="188" t="s">
        <v>81</v>
      </c>
      <c r="AY208" s="19" t="s">
        <v>153</v>
      </c>
      <c r="BE208" s="189">
        <f>IF(N208="základní",J208,0)</f>
        <v>0</v>
      </c>
      <c r="BF208" s="189">
        <f>IF(N208="snížená",J208,0)</f>
        <v>0</v>
      </c>
      <c r="BG208" s="189">
        <f>IF(N208="zákl. přenesená",J208,0)</f>
        <v>0</v>
      </c>
      <c r="BH208" s="189">
        <f>IF(N208="sníž. přenesená",J208,0)</f>
        <v>0</v>
      </c>
      <c r="BI208" s="189">
        <f>IF(N208="nulová",J208,0)</f>
        <v>0</v>
      </c>
      <c r="BJ208" s="19" t="s">
        <v>79</v>
      </c>
      <c r="BK208" s="189">
        <f>ROUND(I208*H208,2)</f>
        <v>0</v>
      </c>
      <c r="BL208" s="19" t="s">
        <v>255</v>
      </c>
      <c r="BM208" s="188" t="s">
        <v>1787</v>
      </c>
    </row>
    <row r="209" spans="1:65" s="2" customFormat="1" ht="10.199999999999999">
      <c r="A209" s="36"/>
      <c r="B209" s="37"/>
      <c r="C209" s="38"/>
      <c r="D209" s="190" t="s">
        <v>161</v>
      </c>
      <c r="E209" s="38"/>
      <c r="F209" s="191" t="s">
        <v>1788</v>
      </c>
      <c r="G209" s="38"/>
      <c r="H209" s="38"/>
      <c r="I209" s="192"/>
      <c r="J209" s="38"/>
      <c r="K209" s="38"/>
      <c r="L209" s="41"/>
      <c r="M209" s="193"/>
      <c r="N209" s="194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161</v>
      </c>
      <c r="AU209" s="19" t="s">
        <v>81</v>
      </c>
    </row>
    <row r="210" spans="1:65" s="2" customFormat="1" ht="16.5" customHeight="1">
      <c r="A210" s="36"/>
      <c r="B210" s="37"/>
      <c r="C210" s="176" t="s">
        <v>674</v>
      </c>
      <c r="D210" s="176" t="s">
        <v>155</v>
      </c>
      <c r="E210" s="177" t="s">
        <v>1789</v>
      </c>
      <c r="F210" s="178" t="s">
        <v>1790</v>
      </c>
      <c r="G210" s="179" t="s">
        <v>253</v>
      </c>
      <c r="H210" s="180">
        <v>3</v>
      </c>
      <c r="I210" s="181"/>
      <c r="J210" s="182">
        <f t="shared" ref="J210:J215" si="30">ROUND(I210*H210,2)</f>
        <v>0</v>
      </c>
      <c r="K210" s="183"/>
      <c r="L210" s="41"/>
      <c r="M210" s="184" t="s">
        <v>19</v>
      </c>
      <c r="N210" s="185" t="s">
        <v>42</v>
      </c>
      <c r="O210" s="66"/>
      <c r="P210" s="186">
        <f t="shared" ref="P210:P215" si="31">O210*H210</f>
        <v>0</v>
      </c>
      <c r="Q210" s="186">
        <v>0</v>
      </c>
      <c r="R210" s="186">
        <f t="shared" ref="R210:R215" si="32">Q210*H210</f>
        <v>0</v>
      </c>
      <c r="S210" s="186">
        <v>0</v>
      </c>
      <c r="T210" s="187">
        <f t="shared" ref="T210:T215" si="33"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88" t="s">
        <v>255</v>
      </c>
      <c r="AT210" s="188" t="s">
        <v>155</v>
      </c>
      <c r="AU210" s="188" t="s">
        <v>81</v>
      </c>
      <c r="AY210" s="19" t="s">
        <v>153</v>
      </c>
      <c r="BE210" s="189">
        <f t="shared" ref="BE210:BE215" si="34">IF(N210="základní",J210,0)</f>
        <v>0</v>
      </c>
      <c r="BF210" s="189">
        <f t="shared" ref="BF210:BF215" si="35">IF(N210="snížená",J210,0)</f>
        <v>0</v>
      </c>
      <c r="BG210" s="189">
        <f t="shared" ref="BG210:BG215" si="36">IF(N210="zákl. přenesená",J210,0)</f>
        <v>0</v>
      </c>
      <c r="BH210" s="189">
        <f t="shared" ref="BH210:BH215" si="37">IF(N210="sníž. přenesená",J210,0)</f>
        <v>0</v>
      </c>
      <c r="BI210" s="189">
        <f t="shared" ref="BI210:BI215" si="38">IF(N210="nulová",J210,0)</f>
        <v>0</v>
      </c>
      <c r="BJ210" s="19" t="s">
        <v>79</v>
      </c>
      <c r="BK210" s="189">
        <f t="shared" ref="BK210:BK215" si="39">ROUND(I210*H210,2)</f>
        <v>0</v>
      </c>
      <c r="BL210" s="19" t="s">
        <v>255</v>
      </c>
      <c r="BM210" s="188" t="s">
        <v>1791</v>
      </c>
    </row>
    <row r="211" spans="1:65" s="2" customFormat="1" ht="24.15" customHeight="1">
      <c r="A211" s="36"/>
      <c r="B211" s="37"/>
      <c r="C211" s="176" t="s">
        <v>679</v>
      </c>
      <c r="D211" s="176" t="s">
        <v>155</v>
      </c>
      <c r="E211" s="177" t="s">
        <v>1792</v>
      </c>
      <c r="F211" s="178" t="s">
        <v>1793</v>
      </c>
      <c r="G211" s="179" t="s">
        <v>682</v>
      </c>
      <c r="H211" s="180">
        <v>6</v>
      </c>
      <c r="I211" s="181"/>
      <c r="J211" s="182">
        <f t="shared" si="30"/>
        <v>0</v>
      </c>
      <c r="K211" s="183"/>
      <c r="L211" s="41"/>
      <c r="M211" s="184" t="s">
        <v>19</v>
      </c>
      <c r="N211" s="185" t="s">
        <v>42</v>
      </c>
      <c r="O211" s="66"/>
      <c r="P211" s="186">
        <f t="shared" si="31"/>
        <v>0</v>
      </c>
      <c r="Q211" s="186">
        <v>0</v>
      </c>
      <c r="R211" s="186">
        <f t="shared" si="32"/>
        <v>0</v>
      </c>
      <c r="S211" s="186">
        <v>0</v>
      </c>
      <c r="T211" s="187">
        <f t="shared" si="33"/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88" t="s">
        <v>255</v>
      </c>
      <c r="AT211" s="188" t="s">
        <v>155</v>
      </c>
      <c r="AU211" s="188" t="s">
        <v>81</v>
      </c>
      <c r="AY211" s="19" t="s">
        <v>153</v>
      </c>
      <c r="BE211" s="189">
        <f t="shared" si="34"/>
        <v>0</v>
      </c>
      <c r="BF211" s="189">
        <f t="shared" si="35"/>
        <v>0</v>
      </c>
      <c r="BG211" s="189">
        <f t="shared" si="36"/>
        <v>0</v>
      </c>
      <c r="BH211" s="189">
        <f t="shared" si="37"/>
        <v>0</v>
      </c>
      <c r="BI211" s="189">
        <f t="shared" si="38"/>
        <v>0</v>
      </c>
      <c r="BJ211" s="19" t="s">
        <v>79</v>
      </c>
      <c r="BK211" s="189">
        <f t="shared" si="39"/>
        <v>0</v>
      </c>
      <c r="BL211" s="19" t="s">
        <v>255</v>
      </c>
      <c r="BM211" s="188" t="s">
        <v>1794</v>
      </c>
    </row>
    <row r="212" spans="1:65" s="2" customFormat="1" ht="16.5" customHeight="1">
      <c r="A212" s="36"/>
      <c r="B212" s="37"/>
      <c r="C212" s="176" t="s">
        <v>692</v>
      </c>
      <c r="D212" s="176" t="s">
        <v>155</v>
      </c>
      <c r="E212" s="177" t="s">
        <v>1795</v>
      </c>
      <c r="F212" s="178" t="s">
        <v>1796</v>
      </c>
      <c r="G212" s="179" t="s">
        <v>682</v>
      </c>
      <c r="H212" s="180">
        <v>6</v>
      </c>
      <c r="I212" s="181"/>
      <c r="J212" s="182">
        <f t="shared" si="30"/>
        <v>0</v>
      </c>
      <c r="K212" s="183"/>
      <c r="L212" s="41"/>
      <c r="M212" s="184" t="s">
        <v>19</v>
      </c>
      <c r="N212" s="185" t="s">
        <v>42</v>
      </c>
      <c r="O212" s="66"/>
      <c r="P212" s="186">
        <f t="shared" si="31"/>
        <v>0</v>
      </c>
      <c r="Q212" s="186">
        <v>0</v>
      </c>
      <c r="R212" s="186">
        <f t="shared" si="32"/>
        <v>0</v>
      </c>
      <c r="S212" s="186">
        <v>0</v>
      </c>
      <c r="T212" s="187">
        <f t="shared" si="33"/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88" t="s">
        <v>255</v>
      </c>
      <c r="AT212" s="188" t="s">
        <v>155</v>
      </c>
      <c r="AU212" s="188" t="s">
        <v>81</v>
      </c>
      <c r="AY212" s="19" t="s">
        <v>153</v>
      </c>
      <c r="BE212" s="189">
        <f t="shared" si="34"/>
        <v>0</v>
      </c>
      <c r="BF212" s="189">
        <f t="shared" si="35"/>
        <v>0</v>
      </c>
      <c r="BG212" s="189">
        <f t="shared" si="36"/>
        <v>0</v>
      </c>
      <c r="BH212" s="189">
        <f t="shared" si="37"/>
        <v>0</v>
      </c>
      <c r="BI212" s="189">
        <f t="shared" si="38"/>
        <v>0</v>
      </c>
      <c r="BJ212" s="19" t="s">
        <v>79</v>
      </c>
      <c r="BK212" s="189">
        <f t="shared" si="39"/>
        <v>0</v>
      </c>
      <c r="BL212" s="19" t="s">
        <v>255</v>
      </c>
      <c r="BM212" s="188" t="s">
        <v>1797</v>
      </c>
    </row>
    <row r="213" spans="1:65" s="2" customFormat="1" ht="16.5" customHeight="1">
      <c r="A213" s="36"/>
      <c r="B213" s="37"/>
      <c r="C213" s="176" t="s">
        <v>696</v>
      </c>
      <c r="D213" s="176" t="s">
        <v>155</v>
      </c>
      <c r="E213" s="177" t="s">
        <v>1798</v>
      </c>
      <c r="F213" s="178" t="s">
        <v>1799</v>
      </c>
      <c r="G213" s="179" t="s">
        <v>253</v>
      </c>
      <c r="H213" s="180">
        <v>6</v>
      </c>
      <c r="I213" s="181"/>
      <c r="J213" s="182">
        <f t="shared" si="30"/>
        <v>0</v>
      </c>
      <c r="K213" s="183"/>
      <c r="L213" s="41"/>
      <c r="M213" s="184" t="s">
        <v>19</v>
      </c>
      <c r="N213" s="185" t="s">
        <v>42</v>
      </c>
      <c r="O213" s="66"/>
      <c r="P213" s="186">
        <f t="shared" si="31"/>
        <v>0</v>
      </c>
      <c r="Q213" s="186">
        <v>0</v>
      </c>
      <c r="R213" s="186">
        <f t="shared" si="32"/>
        <v>0</v>
      </c>
      <c r="S213" s="186">
        <v>0</v>
      </c>
      <c r="T213" s="187">
        <f t="shared" si="33"/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88" t="s">
        <v>255</v>
      </c>
      <c r="AT213" s="188" t="s">
        <v>155</v>
      </c>
      <c r="AU213" s="188" t="s">
        <v>81</v>
      </c>
      <c r="AY213" s="19" t="s">
        <v>153</v>
      </c>
      <c r="BE213" s="189">
        <f t="shared" si="34"/>
        <v>0</v>
      </c>
      <c r="BF213" s="189">
        <f t="shared" si="35"/>
        <v>0</v>
      </c>
      <c r="BG213" s="189">
        <f t="shared" si="36"/>
        <v>0</v>
      </c>
      <c r="BH213" s="189">
        <f t="shared" si="37"/>
        <v>0</v>
      </c>
      <c r="BI213" s="189">
        <f t="shared" si="38"/>
        <v>0</v>
      </c>
      <c r="BJ213" s="19" t="s">
        <v>79</v>
      </c>
      <c r="BK213" s="189">
        <f t="shared" si="39"/>
        <v>0</v>
      </c>
      <c r="BL213" s="19" t="s">
        <v>255</v>
      </c>
      <c r="BM213" s="188" t="s">
        <v>1800</v>
      </c>
    </row>
    <row r="214" spans="1:65" s="2" customFormat="1" ht="16.5" customHeight="1">
      <c r="A214" s="36"/>
      <c r="B214" s="37"/>
      <c r="C214" s="176" t="s">
        <v>700</v>
      </c>
      <c r="D214" s="176" t="s">
        <v>155</v>
      </c>
      <c r="E214" s="177" t="s">
        <v>1801</v>
      </c>
      <c r="F214" s="178" t="s">
        <v>1802</v>
      </c>
      <c r="G214" s="179" t="s">
        <v>253</v>
      </c>
      <c r="H214" s="180">
        <v>6</v>
      </c>
      <c r="I214" s="181"/>
      <c r="J214" s="182">
        <f t="shared" si="30"/>
        <v>0</v>
      </c>
      <c r="K214" s="183"/>
      <c r="L214" s="41"/>
      <c r="M214" s="184" t="s">
        <v>19</v>
      </c>
      <c r="N214" s="185" t="s">
        <v>42</v>
      </c>
      <c r="O214" s="66"/>
      <c r="P214" s="186">
        <f t="shared" si="31"/>
        <v>0</v>
      </c>
      <c r="Q214" s="186">
        <v>0</v>
      </c>
      <c r="R214" s="186">
        <f t="shared" si="32"/>
        <v>0</v>
      </c>
      <c r="S214" s="186">
        <v>0</v>
      </c>
      <c r="T214" s="187">
        <f t="shared" si="33"/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88" t="s">
        <v>255</v>
      </c>
      <c r="AT214" s="188" t="s">
        <v>155</v>
      </c>
      <c r="AU214" s="188" t="s">
        <v>81</v>
      </c>
      <c r="AY214" s="19" t="s">
        <v>153</v>
      </c>
      <c r="BE214" s="189">
        <f t="shared" si="34"/>
        <v>0</v>
      </c>
      <c r="BF214" s="189">
        <f t="shared" si="35"/>
        <v>0</v>
      </c>
      <c r="BG214" s="189">
        <f t="shared" si="36"/>
        <v>0</v>
      </c>
      <c r="BH214" s="189">
        <f t="shared" si="37"/>
        <v>0</v>
      </c>
      <c r="BI214" s="189">
        <f t="shared" si="38"/>
        <v>0</v>
      </c>
      <c r="BJ214" s="19" t="s">
        <v>79</v>
      </c>
      <c r="BK214" s="189">
        <f t="shared" si="39"/>
        <v>0</v>
      </c>
      <c r="BL214" s="19" t="s">
        <v>255</v>
      </c>
      <c r="BM214" s="188" t="s">
        <v>1803</v>
      </c>
    </row>
    <row r="215" spans="1:65" s="2" customFormat="1" ht="16.5" customHeight="1">
      <c r="A215" s="36"/>
      <c r="B215" s="37"/>
      <c r="C215" s="176" t="s">
        <v>704</v>
      </c>
      <c r="D215" s="176" t="s">
        <v>155</v>
      </c>
      <c r="E215" s="177" t="s">
        <v>1804</v>
      </c>
      <c r="F215" s="178" t="s">
        <v>1805</v>
      </c>
      <c r="G215" s="179" t="s">
        <v>228</v>
      </c>
      <c r="H215" s="180">
        <v>80</v>
      </c>
      <c r="I215" s="181"/>
      <c r="J215" s="182">
        <f t="shared" si="30"/>
        <v>0</v>
      </c>
      <c r="K215" s="183"/>
      <c r="L215" s="41"/>
      <c r="M215" s="184" t="s">
        <v>19</v>
      </c>
      <c r="N215" s="185" t="s">
        <v>42</v>
      </c>
      <c r="O215" s="66"/>
      <c r="P215" s="186">
        <f t="shared" si="31"/>
        <v>0</v>
      </c>
      <c r="Q215" s="186">
        <v>0</v>
      </c>
      <c r="R215" s="186">
        <f t="shared" si="32"/>
        <v>0</v>
      </c>
      <c r="S215" s="186">
        <v>2.7999999999999998E-4</v>
      </c>
      <c r="T215" s="187">
        <f t="shared" si="33"/>
        <v>2.2399999999999996E-2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88" t="s">
        <v>255</v>
      </c>
      <c r="AT215" s="188" t="s">
        <v>155</v>
      </c>
      <c r="AU215" s="188" t="s">
        <v>81</v>
      </c>
      <c r="AY215" s="19" t="s">
        <v>153</v>
      </c>
      <c r="BE215" s="189">
        <f t="shared" si="34"/>
        <v>0</v>
      </c>
      <c r="BF215" s="189">
        <f t="shared" si="35"/>
        <v>0</v>
      </c>
      <c r="BG215" s="189">
        <f t="shared" si="36"/>
        <v>0</v>
      </c>
      <c r="BH215" s="189">
        <f t="shared" si="37"/>
        <v>0</v>
      </c>
      <c r="BI215" s="189">
        <f t="shared" si="38"/>
        <v>0</v>
      </c>
      <c r="BJ215" s="19" t="s">
        <v>79</v>
      </c>
      <c r="BK215" s="189">
        <f t="shared" si="39"/>
        <v>0</v>
      </c>
      <c r="BL215" s="19" t="s">
        <v>255</v>
      </c>
      <c r="BM215" s="188" t="s">
        <v>1806</v>
      </c>
    </row>
    <row r="216" spans="1:65" s="2" customFormat="1" ht="10.199999999999999">
      <c r="A216" s="36"/>
      <c r="B216" s="37"/>
      <c r="C216" s="38"/>
      <c r="D216" s="190" t="s">
        <v>161</v>
      </c>
      <c r="E216" s="38"/>
      <c r="F216" s="191" t="s">
        <v>1807</v>
      </c>
      <c r="G216" s="38"/>
      <c r="H216" s="38"/>
      <c r="I216" s="192"/>
      <c r="J216" s="38"/>
      <c r="K216" s="38"/>
      <c r="L216" s="41"/>
      <c r="M216" s="193"/>
      <c r="N216" s="194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161</v>
      </c>
      <c r="AU216" s="19" t="s">
        <v>81</v>
      </c>
    </row>
    <row r="217" spans="1:65" s="2" customFormat="1" ht="16.5" customHeight="1">
      <c r="A217" s="36"/>
      <c r="B217" s="37"/>
      <c r="C217" s="176" t="s">
        <v>709</v>
      </c>
      <c r="D217" s="176" t="s">
        <v>155</v>
      </c>
      <c r="E217" s="177" t="s">
        <v>1808</v>
      </c>
      <c r="F217" s="178" t="s">
        <v>1809</v>
      </c>
      <c r="G217" s="179" t="s">
        <v>253</v>
      </c>
      <c r="H217" s="180">
        <v>14</v>
      </c>
      <c r="I217" s="181"/>
      <c r="J217" s="182">
        <f t="shared" ref="J217:J225" si="40">ROUND(I217*H217,2)</f>
        <v>0</v>
      </c>
      <c r="K217" s="183"/>
      <c r="L217" s="41"/>
      <c r="M217" s="184" t="s">
        <v>19</v>
      </c>
      <c r="N217" s="185" t="s">
        <v>42</v>
      </c>
      <c r="O217" s="66"/>
      <c r="P217" s="186">
        <f t="shared" ref="P217:P225" si="41">O217*H217</f>
        <v>0</v>
      </c>
      <c r="Q217" s="186">
        <v>0</v>
      </c>
      <c r="R217" s="186">
        <f t="shared" ref="R217:R225" si="42">Q217*H217</f>
        <v>0</v>
      </c>
      <c r="S217" s="186">
        <v>0</v>
      </c>
      <c r="T217" s="187">
        <f t="shared" ref="T217:T225" si="43"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88" t="s">
        <v>255</v>
      </c>
      <c r="AT217" s="188" t="s">
        <v>155</v>
      </c>
      <c r="AU217" s="188" t="s">
        <v>81</v>
      </c>
      <c r="AY217" s="19" t="s">
        <v>153</v>
      </c>
      <c r="BE217" s="189">
        <f t="shared" ref="BE217:BE225" si="44">IF(N217="základní",J217,0)</f>
        <v>0</v>
      </c>
      <c r="BF217" s="189">
        <f t="shared" ref="BF217:BF225" si="45">IF(N217="snížená",J217,0)</f>
        <v>0</v>
      </c>
      <c r="BG217" s="189">
        <f t="shared" ref="BG217:BG225" si="46">IF(N217="zákl. přenesená",J217,0)</f>
        <v>0</v>
      </c>
      <c r="BH217" s="189">
        <f t="shared" ref="BH217:BH225" si="47">IF(N217="sníž. přenesená",J217,0)</f>
        <v>0</v>
      </c>
      <c r="BI217" s="189">
        <f t="shared" ref="BI217:BI225" si="48">IF(N217="nulová",J217,0)</f>
        <v>0</v>
      </c>
      <c r="BJ217" s="19" t="s">
        <v>79</v>
      </c>
      <c r="BK217" s="189">
        <f t="shared" ref="BK217:BK225" si="49">ROUND(I217*H217,2)</f>
        <v>0</v>
      </c>
      <c r="BL217" s="19" t="s">
        <v>255</v>
      </c>
      <c r="BM217" s="188" t="s">
        <v>1810</v>
      </c>
    </row>
    <row r="218" spans="1:65" s="2" customFormat="1" ht="16.5" customHeight="1">
      <c r="A218" s="36"/>
      <c r="B218" s="37"/>
      <c r="C218" s="176" t="s">
        <v>717</v>
      </c>
      <c r="D218" s="176" t="s">
        <v>155</v>
      </c>
      <c r="E218" s="177" t="s">
        <v>1811</v>
      </c>
      <c r="F218" s="178" t="s">
        <v>1812</v>
      </c>
      <c r="G218" s="179" t="s">
        <v>682</v>
      </c>
      <c r="H218" s="180">
        <v>6</v>
      </c>
      <c r="I218" s="181"/>
      <c r="J218" s="182">
        <f t="shared" si="40"/>
        <v>0</v>
      </c>
      <c r="K218" s="183"/>
      <c r="L218" s="41"/>
      <c r="M218" s="184" t="s">
        <v>19</v>
      </c>
      <c r="N218" s="185" t="s">
        <v>42</v>
      </c>
      <c r="O218" s="66"/>
      <c r="P218" s="186">
        <f t="shared" si="41"/>
        <v>0</v>
      </c>
      <c r="Q218" s="186">
        <v>0</v>
      </c>
      <c r="R218" s="186">
        <f t="shared" si="42"/>
        <v>0</v>
      </c>
      <c r="S218" s="186">
        <v>0</v>
      </c>
      <c r="T218" s="187">
        <f t="shared" si="43"/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88" t="s">
        <v>255</v>
      </c>
      <c r="AT218" s="188" t="s">
        <v>155</v>
      </c>
      <c r="AU218" s="188" t="s">
        <v>81</v>
      </c>
      <c r="AY218" s="19" t="s">
        <v>153</v>
      </c>
      <c r="BE218" s="189">
        <f t="shared" si="44"/>
        <v>0</v>
      </c>
      <c r="BF218" s="189">
        <f t="shared" si="45"/>
        <v>0</v>
      </c>
      <c r="BG218" s="189">
        <f t="shared" si="46"/>
        <v>0</v>
      </c>
      <c r="BH218" s="189">
        <f t="shared" si="47"/>
        <v>0</v>
      </c>
      <c r="BI218" s="189">
        <f t="shared" si="48"/>
        <v>0</v>
      </c>
      <c r="BJ218" s="19" t="s">
        <v>79</v>
      </c>
      <c r="BK218" s="189">
        <f t="shared" si="49"/>
        <v>0</v>
      </c>
      <c r="BL218" s="19" t="s">
        <v>255</v>
      </c>
      <c r="BM218" s="188" t="s">
        <v>1813</v>
      </c>
    </row>
    <row r="219" spans="1:65" s="2" customFormat="1" ht="16.5" customHeight="1">
      <c r="A219" s="36"/>
      <c r="B219" s="37"/>
      <c r="C219" s="176" t="s">
        <v>721</v>
      </c>
      <c r="D219" s="176" t="s">
        <v>155</v>
      </c>
      <c r="E219" s="177" t="s">
        <v>1814</v>
      </c>
      <c r="F219" s="178" t="s">
        <v>1815</v>
      </c>
      <c r="G219" s="179" t="s">
        <v>682</v>
      </c>
      <c r="H219" s="180">
        <v>1</v>
      </c>
      <c r="I219" s="181"/>
      <c r="J219" s="182">
        <f t="shared" si="40"/>
        <v>0</v>
      </c>
      <c r="K219" s="183"/>
      <c r="L219" s="41"/>
      <c r="M219" s="184" t="s">
        <v>19</v>
      </c>
      <c r="N219" s="185" t="s">
        <v>42</v>
      </c>
      <c r="O219" s="66"/>
      <c r="P219" s="186">
        <f t="shared" si="41"/>
        <v>0</v>
      </c>
      <c r="Q219" s="186">
        <v>0</v>
      </c>
      <c r="R219" s="186">
        <f t="shared" si="42"/>
        <v>0</v>
      </c>
      <c r="S219" s="186">
        <v>0</v>
      </c>
      <c r="T219" s="187">
        <f t="shared" si="43"/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88" t="s">
        <v>255</v>
      </c>
      <c r="AT219" s="188" t="s">
        <v>155</v>
      </c>
      <c r="AU219" s="188" t="s">
        <v>81</v>
      </c>
      <c r="AY219" s="19" t="s">
        <v>153</v>
      </c>
      <c r="BE219" s="189">
        <f t="shared" si="44"/>
        <v>0</v>
      </c>
      <c r="BF219" s="189">
        <f t="shared" si="45"/>
        <v>0</v>
      </c>
      <c r="BG219" s="189">
        <f t="shared" si="46"/>
        <v>0</v>
      </c>
      <c r="BH219" s="189">
        <f t="shared" si="47"/>
        <v>0</v>
      </c>
      <c r="BI219" s="189">
        <f t="shared" si="48"/>
        <v>0</v>
      </c>
      <c r="BJ219" s="19" t="s">
        <v>79</v>
      </c>
      <c r="BK219" s="189">
        <f t="shared" si="49"/>
        <v>0</v>
      </c>
      <c r="BL219" s="19" t="s">
        <v>255</v>
      </c>
      <c r="BM219" s="188" t="s">
        <v>1816</v>
      </c>
    </row>
    <row r="220" spans="1:65" s="2" customFormat="1" ht="16.5" customHeight="1">
      <c r="A220" s="36"/>
      <c r="B220" s="37"/>
      <c r="C220" s="176" t="s">
        <v>727</v>
      </c>
      <c r="D220" s="176" t="s">
        <v>155</v>
      </c>
      <c r="E220" s="177" t="s">
        <v>1817</v>
      </c>
      <c r="F220" s="178" t="s">
        <v>1818</v>
      </c>
      <c r="G220" s="179" t="s">
        <v>682</v>
      </c>
      <c r="H220" s="180">
        <v>1</v>
      </c>
      <c r="I220" s="181"/>
      <c r="J220" s="182">
        <f t="shared" si="40"/>
        <v>0</v>
      </c>
      <c r="K220" s="183"/>
      <c r="L220" s="41"/>
      <c r="M220" s="184" t="s">
        <v>19</v>
      </c>
      <c r="N220" s="185" t="s">
        <v>42</v>
      </c>
      <c r="O220" s="66"/>
      <c r="P220" s="186">
        <f t="shared" si="41"/>
        <v>0</v>
      </c>
      <c r="Q220" s="186">
        <v>0</v>
      </c>
      <c r="R220" s="186">
        <f t="shared" si="42"/>
        <v>0</v>
      </c>
      <c r="S220" s="186">
        <v>0</v>
      </c>
      <c r="T220" s="187">
        <f t="shared" si="43"/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88" t="s">
        <v>255</v>
      </c>
      <c r="AT220" s="188" t="s">
        <v>155</v>
      </c>
      <c r="AU220" s="188" t="s">
        <v>81</v>
      </c>
      <c r="AY220" s="19" t="s">
        <v>153</v>
      </c>
      <c r="BE220" s="189">
        <f t="shared" si="44"/>
        <v>0</v>
      </c>
      <c r="BF220" s="189">
        <f t="shared" si="45"/>
        <v>0</v>
      </c>
      <c r="BG220" s="189">
        <f t="shared" si="46"/>
        <v>0</v>
      </c>
      <c r="BH220" s="189">
        <f t="shared" si="47"/>
        <v>0</v>
      </c>
      <c r="BI220" s="189">
        <f t="shared" si="48"/>
        <v>0</v>
      </c>
      <c r="BJ220" s="19" t="s">
        <v>79</v>
      </c>
      <c r="BK220" s="189">
        <f t="shared" si="49"/>
        <v>0</v>
      </c>
      <c r="BL220" s="19" t="s">
        <v>255</v>
      </c>
      <c r="BM220" s="188" t="s">
        <v>1819</v>
      </c>
    </row>
    <row r="221" spans="1:65" s="2" customFormat="1" ht="16.5" customHeight="1">
      <c r="A221" s="36"/>
      <c r="B221" s="37"/>
      <c r="C221" s="176" t="s">
        <v>732</v>
      </c>
      <c r="D221" s="176" t="s">
        <v>155</v>
      </c>
      <c r="E221" s="177" t="s">
        <v>1820</v>
      </c>
      <c r="F221" s="178" t="s">
        <v>1821</v>
      </c>
      <c r="G221" s="179" t="s">
        <v>196</v>
      </c>
      <c r="H221" s="180">
        <v>0.122</v>
      </c>
      <c r="I221" s="181"/>
      <c r="J221" s="182">
        <f t="shared" si="40"/>
        <v>0</v>
      </c>
      <c r="K221" s="183"/>
      <c r="L221" s="41"/>
      <c r="M221" s="184" t="s">
        <v>19</v>
      </c>
      <c r="N221" s="185" t="s">
        <v>42</v>
      </c>
      <c r="O221" s="66"/>
      <c r="P221" s="186">
        <f t="shared" si="41"/>
        <v>0</v>
      </c>
      <c r="Q221" s="186">
        <v>0</v>
      </c>
      <c r="R221" s="186">
        <f t="shared" si="42"/>
        <v>0</v>
      </c>
      <c r="S221" s="186">
        <v>0</v>
      </c>
      <c r="T221" s="187">
        <f t="shared" si="43"/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88" t="s">
        <v>255</v>
      </c>
      <c r="AT221" s="188" t="s">
        <v>155</v>
      </c>
      <c r="AU221" s="188" t="s">
        <v>81</v>
      </c>
      <c r="AY221" s="19" t="s">
        <v>153</v>
      </c>
      <c r="BE221" s="189">
        <f t="shared" si="44"/>
        <v>0</v>
      </c>
      <c r="BF221" s="189">
        <f t="shared" si="45"/>
        <v>0</v>
      </c>
      <c r="BG221" s="189">
        <f t="shared" si="46"/>
        <v>0</v>
      </c>
      <c r="BH221" s="189">
        <f t="shared" si="47"/>
        <v>0</v>
      </c>
      <c r="BI221" s="189">
        <f t="shared" si="48"/>
        <v>0</v>
      </c>
      <c r="BJ221" s="19" t="s">
        <v>79</v>
      </c>
      <c r="BK221" s="189">
        <f t="shared" si="49"/>
        <v>0</v>
      </c>
      <c r="BL221" s="19" t="s">
        <v>255</v>
      </c>
      <c r="BM221" s="188" t="s">
        <v>1822</v>
      </c>
    </row>
    <row r="222" spans="1:65" s="2" customFormat="1" ht="16.5" customHeight="1">
      <c r="A222" s="36"/>
      <c r="B222" s="37"/>
      <c r="C222" s="176" t="s">
        <v>737</v>
      </c>
      <c r="D222" s="176" t="s">
        <v>155</v>
      </c>
      <c r="E222" s="177" t="s">
        <v>1823</v>
      </c>
      <c r="F222" s="178" t="s">
        <v>1824</v>
      </c>
      <c r="G222" s="179" t="s">
        <v>196</v>
      </c>
      <c r="H222" s="180">
        <v>2.5000000000000001E-2</v>
      </c>
      <c r="I222" s="181"/>
      <c r="J222" s="182">
        <f t="shared" si="40"/>
        <v>0</v>
      </c>
      <c r="K222" s="183"/>
      <c r="L222" s="41"/>
      <c r="M222" s="184" t="s">
        <v>19</v>
      </c>
      <c r="N222" s="185" t="s">
        <v>42</v>
      </c>
      <c r="O222" s="66"/>
      <c r="P222" s="186">
        <f t="shared" si="41"/>
        <v>0</v>
      </c>
      <c r="Q222" s="186">
        <v>0</v>
      </c>
      <c r="R222" s="186">
        <f t="shared" si="42"/>
        <v>0</v>
      </c>
      <c r="S222" s="186">
        <v>0</v>
      </c>
      <c r="T222" s="187">
        <f t="shared" si="43"/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88" t="s">
        <v>255</v>
      </c>
      <c r="AT222" s="188" t="s">
        <v>155</v>
      </c>
      <c r="AU222" s="188" t="s">
        <v>81</v>
      </c>
      <c r="AY222" s="19" t="s">
        <v>153</v>
      </c>
      <c r="BE222" s="189">
        <f t="shared" si="44"/>
        <v>0</v>
      </c>
      <c r="BF222" s="189">
        <f t="shared" si="45"/>
        <v>0</v>
      </c>
      <c r="BG222" s="189">
        <f t="shared" si="46"/>
        <v>0</v>
      </c>
      <c r="BH222" s="189">
        <f t="shared" si="47"/>
        <v>0</v>
      </c>
      <c r="BI222" s="189">
        <f t="shared" si="48"/>
        <v>0</v>
      </c>
      <c r="BJ222" s="19" t="s">
        <v>79</v>
      </c>
      <c r="BK222" s="189">
        <f t="shared" si="49"/>
        <v>0</v>
      </c>
      <c r="BL222" s="19" t="s">
        <v>255</v>
      </c>
      <c r="BM222" s="188" t="s">
        <v>1825</v>
      </c>
    </row>
    <row r="223" spans="1:65" s="2" customFormat="1" ht="16.5" customHeight="1">
      <c r="A223" s="36"/>
      <c r="B223" s="37"/>
      <c r="C223" s="176" t="s">
        <v>741</v>
      </c>
      <c r="D223" s="176" t="s">
        <v>155</v>
      </c>
      <c r="E223" s="177" t="s">
        <v>1826</v>
      </c>
      <c r="F223" s="178" t="s">
        <v>1827</v>
      </c>
      <c r="G223" s="179" t="s">
        <v>196</v>
      </c>
      <c r="H223" s="180">
        <v>3.5000000000000003E-2</v>
      </c>
      <c r="I223" s="181"/>
      <c r="J223" s="182">
        <f t="shared" si="40"/>
        <v>0</v>
      </c>
      <c r="K223" s="183"/>
      <c r="L223" s="41"/>
      <c r="M223" s="184" t="s">
        <v>19</v>
      </c>
      <c r="N223" s="185" t="s">
        <v>42</v>
      </c>
      <c r="O223" s="66"/>
      <c r="P223" s="186">
        <f t="shared" si="41"/>
        <v>0</v>
      </c>
      <c r="Q223" s="186">
        <v>0</v>
      </c>
      <c r="R223" s="186">
        <f t="shared" si="42"/>
        <v>0</v>
      </c>
      <c r="S223" s="186">
        <v>0</v>
      </c>
      <c r="T223" s="187">
        <f t="shared" si="43"/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88" t="s">
        <v>255</v>
      </c>
      <c r="AT223" s="188" t="s">
        <v>155</v>
      </c>
      <c r="AU223" s="188" t="s">
        <v>81</v>
      </c>
      <c r="AY223" s="19" t="s">
        <v>153</v>
      </c>
      <c r="BE223" s="189">
        <f t="shared" si="44"/>
        <v>0</v>
      </c>
      <c r="BF223" s="189">
        <f t="shared" si="45"/>
        <v>0</v>
      </c>
      <c r="BG223" s="189">
        <f t="shared" si="46"/>
        <v>0</v>
      </c>
      <c r="BH223" s="189">
        <f t="shared" si="47"/>
        <v>0</v>
      </c>
      <c r="BI223" s="189">
        <f t="shared" si="48"/>
        <v>0</v>
      </c>
      <c r="BJ223" s="19" t="s">
        <v>79</v>
      </c>
      <c r="BK223" s="189">
        <f t="shared" si="49"/>
        <v>0</v>
      </c>
      <c r="BL223" s="19" t="s">
        <v>255</v>
      </c>
      <c r="BM223" s="188" t="s">
        <v>1828</v>
      </c>
    </row>
    <row r="224" spans="1:65" s="2" customFormat="1" ht="16.5" customHeight="1">
      <c r="A224" s="36"/>
      <c r="B224" s="37"/>
      <c r="C224" s="176" t="s">
        <v>747</v>
      </c>
      <c r="D224" s="176" t="s">
        <v>155</v>
      </c>
      <c r="E224" s="177" t="s">
        <v>1829</v>
      </c>
      <c r="F224" s="178" t="s">
        <v>1830</v>
      </c>
      <c r="G224" s="179" t="s">
        <v>196</v>
      </c>
      <c r="H224" s="180">
        <v>0.32400000000000001</v>
      </c>
      <c r="I224" s="181"/>
      <c r="J224" s="182">
        <f t="shared" si="40"/>
        <v>0</v>
      </c>
      <c r="K224" s="183"/>
      <c r="L224" s="41"/>
      <c r="M224" s="184" t="s">
        <v>19</v>
      </c>
      <c r="N224" s="185" t="s">
        <v>42</v>
      </c>
      <c r="O224" s="66"/>
      <c r="P224" s="186">
        <f t="shared" si="41"/>
        <v>0</v>
      </c>
      <c r="Q224" s="186">
        <v>0</v>
      </c>
      <c r="R224" s="186">
        <f t="shared" si="42"/>
        <v>0</v>
      </c>
      <c r="S224" s="186">
        <v>0</v>
      </c>
      <c r="T224" s="187">
        <f t="shared" si="43"/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88" t="s">
        <v>255</v>
      </c>
      <c r="AT224" s="188" t="s">
        <v>155</v>
      </c>
      <c r="AU224" s="188" t="s">
        <v>81</v>
      </c>
      <c r="AY224" s="19" t="s">
        <v>153</v>
      </c>
      <c r="BE224" s="189">
        <f t="shared" si="44"/>
        <v>0</v>
      </c>
      <c r="BF224" s="189">
        <f t="shared" si="45"/>
        <v>0</v>
      </c>
      <c r="BG224" s="189">
        <f t="shared" si="46"/>
        <v>0</v>
      </c>
      <c r="BH224" s="189">
        <f t="shared" si="47"/>
        <v>0</v>
      </c>
      <c r="BI224" s="189">
        <f t="shared" si="48"/>
        <v>0</v>
      </c>
      <c r="BJ224" s="19" t="s">
        <v>79</v>
      </c>
      <c r="BK224" s="189">
        <f t="shared" si="49"/>
        <v>0</v>
      </c>
      <c r="BL224" s="19" t="s">
        <v>255</v>
      </c>
      <c r="BM224" s="188" t="s">
        <v>1831</v>
      </c>
    </row>
    <row r="225" spans="1:65" s="2" customFormat="1" ht="16.5" customHeight="1">
      <c r="A225" s="36"/>
      <c r="B225" s="37"/>
      <c r="C225" s="176" t="s">
        <v>754</v>
      </c>
      <c r="D225" s="176" t="s">
        <v>155</v>
      </c>
      <c r="E225" s="177" t="s">
        <v>1832</v>
      </c>
      <c r="F225" s="178" t="s">
        <v>1833</v>
      </c>
      <c r="G225" s="179" t="s">
        <v>682</v>
      </c>
      <c r="H225" s="180">
        <v>4</v>
      </c>
      <c r="I225" s="181"/>
      <c r="J225" s="182">
        <f t="shared" si="40"/>
        <v>0</v>
      </c>
      <c r="K225" s="183"/>
      <c r="L225" s="41"/>
      <c r="M225" s="184" t="s">
        <v>19</v>
      </c>
      <c r="N225" s="185" t="s">
        <v>42</v>
      </c>
      <c r="O225" s="66"/>
      <c r="P225" s="186">
        <f t="shared" si="41"/>
        <v>0</v>
      </c>
      <c r="Q225" s="186">
        <v>0</v>
      </c>
      <c r="R225" s="186">
        <f t="shared" si="42"/>
        <v>0</v>
      </c>
      <c r="S225" s="186">
        <v>0</v>
      </c>
      <c r="T225" s="187">
        <f t="shared" si="43"/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88" t="s">
        <v>255</v>
      </c>
      <c r="AT225" s="188" t="s">
        <v>155</v>
      </c>
      <c r="AU225" s="188" t="s">
        <v>81</v>
      </c>
      <c r="AY225" s="19" t="s">
        <v>153</v>
      </c>
      <c r="BE225" s="189">
        <f t="shared" si="44"/>
        <v>0</v>
      </c>
      <c r="BF225" s="189">
        <f t="shared" si="45"/>
        <v>0</v>
      </c>
      <c r="BG225" s="189">
        <f t="shared" si="46"/>
        <v>0</v>
      </c>
      <c r="BH225" s="189">
        <f t="shared" si="47"/>
        <v>0</v>
      </c>
      <c r="BI225" s="189">
        <f t="shared" si="48"/>
        <v>0</v>
      </c>
      <c r="BJ225" s="19" t="s">
        <v>79</v>
      </c>
      <c r="BK225" s="189">
        <f t="shared" si="49"/>
        <v>0</v>
      </c>
      <c r="BL225" s="19" t="s">
        <v>255</v>
      </c>
      <c r="BM225" s="188" t="s">
        <v>1834</v>
      </c>
    </row>
    <row r="226" spans="1:65" s="2" customFormat="1" ht="19.2">
      <c r="A226" s="36"/>
      <c r="B226" s="37"/>
      <c r="C226" s="38"/>
      <c r="D226" s="197" t="s">
        <v>651</v>
      </c>
      <c r="E226" s="38"/>
      <c r="F226" s="240" t="s">
        <v>1835</v>
      </c>
      <c r="G226" s="38"/>
      <c r="H226" s="38"/>
      <c r="I226" s="192"/>
      <c r="J226" s="38"/>
      <c r="K226" s="38"/>
      <c r="L226" s="41"/>
      <c r="M226" s="193"/>
      <c r="N226" s="194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651</v>
      </c>
      <c r="AU226" s="19" t="s">
        <v>81</v>
      </c>
    </row>
    <row r="227" spans="1:65" s="2" customFormat="1" ht="16.5" customHeight="1">
      <c r="A227" s="36"/>
      <c r="B227" s="37"/>
      <c r="C227" s="176" t="s">
        <v>758</v>
      </c>
      <c r="D227" s="176" t="s">
        <v>155</v>
      </c>
      <c r="E227" s="177" t="s">
        <v>1836</v>
      </c>
      <c r="F227" s="178" t="s">
        <v>1837</v>
      </c>
      <c r="G227" s="179" t="s">
        <v>682</v>
      </c>
      <c r="H227" s="180">
        <v>4</v>
      </c>
      <c r="I227" s="181"/>
      <c r="J227" s="182">
        <f>ROUND(I227*H227,2)</f>
        <v>0</v>
      </c>
      <c r="K227" s="183"/>
      <c r="L227" s="41"/>
      <c r="M227" s="184" t="s">
        <v>19</v>
      </c>
      <c r="N227" s="185" t="s">
        <v>42</v>
      </c>
      <c r="O227" s="66"/>
      <c r="P227" s="186">
        <f>O227*H227</f>
        <v>0</v>
      </c>
      <c r="Q227" s="186">
        <v>0</v>
      </c>
      <c r="R227" s="186">
        <f>Q227*H227</f>
        <v>0</v>
      </c>
      <c r="S227" s="186">
        <v>0</v>
      </c>
      <c r="T227" s="187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88" t="s">
        <v>255</v>
      </c>
      <c r="AT227" s="188" t="s">
        <v>155</v>
      </c>
      <c r="AU227" s="188" t="s">
        <v>81</v>
      </c>
      <c r="AY227" s="19" t="s">
        <v>153</v>
      </c>
      <c r="BE227" s="189">
        <f>IF(N227="základní",J227,0)</f>
        <v>0</v>
      </c>
      <c r="BF227" s="189">
        <f>IF(N227="snížená",J227,0)</f>
        <v>0</v>
      </c>
      <c r="BG227" s="189">
        <f>IF(N227="zákl. přenesená",J227,0)</f>
        <v>0</v>
      </c>
      <c r="BH227" s="189">
        <f>IF(N227="sníž. přenesená",J227,0)</f>
        <v>0</v>
      </c>
      <c r="BI227" s="189">
        <f>IF(N227="nulová",J227,0)</f>
        <v>0</v>
      </c>
      <c r="BJ227" s="19" t="s">
        <v>79</v>
      </c>
      <c r="BK227" s="189">
        <f>ROUND(I227*H227,2)</f>
        <v>0</v>
      </c>
      <c r="BL227" s="19" t="s">
        <v>255</v>
      </c>
      <c r="BM227" s="188" t="s">
        <v>1838</v>
      </c>
    </row>
    <row r="228" spans="1:65" s="2" customFormat="1" ht="16.5" customHeight="1">
      <c r="A228" s="36"/>
      <c r="B228" s="37"/>
      <c r="C228" s="176" t="s">
        <v>770</v>
      </c>
      <c r="D228" s="176" t="s">
        <v>155</v>
      </c>
      <c r="E228" s="177" t="s">
        <v>1839</v>
      </c>
      <c r="F228" s="178" t="s">
        <v>1840</v>
      </c>
      <c r="G228" s="179" t="s">
        <v>682</v>
      </c>
      <c r="H228" s="180">
        <v>3</v>
      </c>
      <c r="I228" s="181"/>
      <c r="J228" s="182">
        <f>ROUND(I228*H228,2)</f>
        <v>0</v>
      </c>
      <c r="K228" s="183"/>
      <c r="L228" s="41"/>
      <c r="M228" s="184" t="s">
        <v>19</v>
      </c>
      <c r="N228" s="185" t="s">
        <v>42</v>
      </c>
      <c r="O228" s="66"/>
      <c r="P228" s="186">
        <f>O228*H228</f>
        <v>0</v>
      </c>
      <c r="Q228" s="186">
        <v>0</v>
      </c>
      <c r="R228" s="186">
        <f>Q228*H228</f>
        <v>0</v>
      </c>
      <c r="S228" s="186">
        <v>0</v>
      </c>
      <c r="T228" s="187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88" t="s">
        <v>255</v>
      </c>
      <c r="AT228" s="188" t="s">
        <v>155</v>
      </c>
      <c r="AU228" s="188" t="s">
        <v>81</v>
      </c>
      <c r="AY228" s="19" t="s">
        <v>153</v>
      </c>
      <c r="BE228" s="189">
        <f>IF(N228="základní",J228,0)</f>
        <v>0</v>
      </c>
      <c r="BF228" s="189">
        <f>IF(N228="snížená",J228,0)</f>
        <v>0</v>
      </c>
      <c r="BG228" s="189">
        <f>IF(N228="zákl. přenesená",J228,0)</f>
        <v>0</v>
      </c>
      <c r="BH228" s="189">
        <f>IF(N228="sníž. přenesená",J228,0)</f>
        <v>0</v>
      </c>
      <c r="BI228" s="189">
        <f>IF(N228="nulová",J228,0)</f>
        <v>0</v>
      </c>
      <c r="BJ228" s="19" t="s">
        <v>79</v>
      </c>
      <c r="BK228" s="189">
        <f>ROUND(I228*H228,2)</f>
        <v>0</v>
      </c>
      <c r="BL228" s="19" t="s">
        <v>255</v>
      </c>
      <c r="BM228" s="188" t="s">
        <v>1841</v>
      </c>
    </row>
    <row r="229" spans="1:65" s="2" customFormat="1" ht="16.5" customHeight="1">
      <c r="A229" s="36"/>
      <c r="B229" s="37"/>
      <c r="C229" s="176" t="s">
        <v>777</v>
      </c>
      <c r="D229" s="176" t="s">
        <v>155</v>
      </c>
      <c r="E229" s="177" t="s">
        <v>1842</v>
      </c>
      <c r="F229" s="178" t="s">
        <v>1843</v>
      </c>
      <c r="G229" s="179" t="s">
        <v>682</v>
      </c>
      <c r="H229" s="180">
        <v>3</v>
      </c>
      <c r="I229" s="181"/>
      <c r="J229" s="182">
        <f>ROUND(I229*H229,2)</f>
        <v>0</v>
      </c>
      <c r="K229" s="183"/>
      <c r="L229" s="41"/>
      <c r="M229" s="184" t="s">
        <v>19</v>
      </c>
      <c r="N229" s="185" t="s">
        <v>42</v>
      </c>
      <c r="O229" s="66"/>
      <c r="P229" s="186">
        <f>O229*H229</f>
        <v>0</v>
      </c>
      <c r="Q229" s="186">
        <v>0</v>
      </c>
      <c r="R229" s="186">
        <f>Q229*H229</f>
        <v>0</v>
      </c>
      <c r="S229" s="186">
        <v>0</v>
      </c>
      <c r="T229" s="187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88" t="s">
        <v>255</v>
      </c>
      <c r="AT229" s="188" t="s">
        <v>155</v>
      </c>
      <c r="AU229" s="188" t="s">
        <v>81</v>
      </c>
      <c r="AY229" s="19" t="s">
        <v>153</v>
      </c>
      <c r="BE229" s="189">
        <f>IF(N229="základní",J229,0)</f>
        <v>0</v>
      </c>
      <c r="BF229" s="189">
        <f>IF(N229="snížená",J229,0)</f>
        <v>0</v>
      </c>
      <c r="BG229" s="189">
        <f>IF(N229="zákl. přenesená",J229,0)</f>
        <v>0</v>
      </c>
      <c r="BH229" s="189">
        <f>IF(N229="sníž. přenesená",J229,0)</f>
        <v>0</v>
      </c>
      <c r="BI229" s="189">
        <f>IF(N229="nulová",J229,0)</f>
        <v>0</v>
      </c>
      <c r="BJ229" s="19" t="s">
        <v>79</v>
      </c>
      <c r="BK229" s="189">
        <f>ROUND(I229*H229,2)</f>
        <v>0</v>
      </c>
      <c r="BL229" s="19" t="s">
        <v>255</v>
      </c>
      <c r="BM229" s="188" t="s">
        <v>1844</v>
      </c>
    </row>
    <row r="230" spans="1:65" s="2" customFormat="1" ht="16.5" customHeight="1">
      <c r="A230" s="36"/>
      <c r="B230" s="37"/>
      <c r="C230" s="176" t="s">
        <v>690</v>
      </c>
      <c r="D230" s="176" t="s">
        <v>155</v>
      </c>
      <c r="E230" s="177" t="s">
        <v>1845</v>
      </c>
      <c r="F230" s="178" t="s">
        <v>1846</v>
      </c>
      <c r="G230" s="179" t="s">
        <v>682</v>
      </c>
      <c r="H230" s="180">
        <v>3</v>
      </c>
      <c r="I230" s="181"/>
      <c r="J230" s="182">
        <f>ROUND(I230*H230,2)</f>
        <v>0</v>
      </c>
      <c r="K230" s="183"/>
      <c r="L230" s="41"/>
      <c r="M230" s="184" t="s">
        <v>19</v>
      </c>
      <c r="N230" s="185" t="s">
        <v>42</v>
      </c>
      <c r="O230" s="66"/>
      <c r="P230" s="186">
        <f>O230*H230</f>
        <v>0</v>
      </c>
      <c r="Q230" s="186">
        <v>3.4000000000000002E-4</v>
      </c>
      <c r="R230" s="186">
        <f>Q230*H230</f>
        <v>1.0200000000000001E-3</v>
      </c>
      <c r="S230" s="186">
        <v>0</v>
      </c>
      <c r="T230" s="187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88" t="s">
        <v>255</v>
      </c>
      <c r="AT230" s="188" t="s">
        <v>155</v>
      </c>
      <c r="AU230" s="188" t="s">
        <v>81</v>
      </c>
      <c r="AY230" s="19" t="s">
        <v>153</v>
      </c>
      <c r="BE230" s="189">
        <f>IF(N230="základní",J230,0)</f>
        <v>0</v>
      </c>
      <c r="BF230" s="189">
        <f>IF(N230="snížená",J230,0)</f>
        <v>0</v>
      </c>
      <c r="BG230" s="189">
        <f>IF(N230="zákl. přenesená",J230,0)</f>
        <v>0</v>
      </c>
      <c r="BH230" s="189">
        <f>IF(N230="sníž. přenesená",J230,0)</f>
        <v>0</v>
      </c>
      <c r="BI230" s="189">
        <f>IF(N230="nulová",J230,0)</f>
        <v>0</v>
      </c>
      <c r="BJ230" s="19" t="s">
        <v>79</v>
      </c>
      <c r="BK230" s="189">
        <f>ROUND(I230*H230,2)</f>
        <v>0</v>
      </c>
      <c r="BL230" s="19" t="s">
        <v>255</v>
      </c>
      <c r="BM230" s="188" t="s">
        <v>1847</v>
      </c>
    </row>
    <row r="231" spans="1:65" s="2" customFormat="1" ht="10.199999999999999">
      <c r="A231" s="36"/>
      <c r="B231" s="37"/>
      <c r="C231" s="38"/>
      <c r="D231" s="190" t="s">
        <v>161</v>
      </c>
      <c r="E231" s="38"/>
      <c r="F231" s="191" t="s">
        <v>1848</v>
      </c>
      <c r="G231" s="38"/>
      <c r="H231" s="38"/>
      <c r="I231" s="192"/>
      <c r="J231" s="38"/>
      <c r="K231" s="38"/>
      <c r="L231" s="41"/>
      <c r="M231" s="193"/>
      <c r="N231" s="194"/>
      <c r="O231" s="66"/>
      <c r="P231" s="66"/>
      <c r="Q231" s="66"/>
      <c r="R231" s="66"/>
      <c r="S231" s="66"/>
      <c r="T231" s="67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9" t="s">
        <v>161</v>
      </c>
      <c r="AU231" s="19" t="s">
        <v>81</v>
      </c>
    </row>
    <row r="232" spans="1:65" s="2" customFormat="1" ht="16.5" customHeight="1">
      <c r="A232" s="36"/>
      <c r="B232" s="37"/>
      <c r="C232" s="176" t="s">
        <v>725</v>
      </c>
      <c r="D232" s="176" t="s">
        <v>155</v>
      </c>
      <c r="E232" s="177" t="s">
        <v>1849</v>
      </c>
      <c r="F232" s="178" t="s">
        <v>1850</v>
      </c>
      <c r="G232" s="179" t="s">
        <v>682</v>
      </c>
      <c r="H232" s="180">
        <v>2</v>
      </c>
      <c r="I232" s="181"/>
      <c r="J232" s="182">
        <f t="shared" ref="J232:J251" si="50">ROUND(I232*H232,2)</f>
        <v>0</v>
      </c>
      <c r="K232" s="183"/>
      <c r="L232" s="41"/>
      <c r="M232" s="184" t="s">
        <v>19</v>
      </c>
      <c r="N232" s="185" t="s">
        <v>42</v>
      </c>
      <c r="O232" s="66"/>
      <c r="P232" s="186">
        <f t="shared" ref="P232:P251" si="51">O232*H232</f>
        <v>0</v>
      </c>
      <c r="Q232" s="186">
        <v>0</v>
      </c>
      <c r="R232" s="186">
        <f t="shared" ref="R232:R251" si="52">Q232*H232</f>
        <v>0</v>
      </c>
      <c r="S232" s="186">
        <v>0</v>
      </c>
      <c r="T232" s="187">
        <f t="shared" ref="T232:T251" si="53"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88" t="s">
        <v>255</v>
      </c>
      <c r="AT232" s="188" t="s">
        <v>155</v>
      </c>
      <c r="AU232" s="188" t="s">
        <v>81</v>
      </c>
      <c r="AY232" s="19" t="s">
        <v>153</v>
      </c>
      <c r="BE232" s="189">
        <f t="shared" ref="BE232:BE251" si="54">IF(N232="základní",J232,0)</f>
        <v>0</v>
      </c>
      <c r="BF232" s="189">
        <f t="shared" ref="BF232:BF251" si="55">IF(N232="snížená",J232,0)</f>
        <v>0</v>
      </c>
      <c r="BG232" s="189">
        <f t="shared" ref="BG232:BG251" si="56">IF(N232="zákl. přenesená",J232,0)</f>
        <v>0</v>
      </c>
      <c r="BH232" s="189">
        <f t="shared" ref="BH232:BH251" si="57">IF(N232="sníž. přenesená",J232,0)</f>
        <v>0</v>
      </c>
      <c r="BI232" s="189">
        <f t="shared" ref="BI232:BI251" si="58">IF(N232="nulová",J232,0)</f>
        <v>0</v>
      </c>
      <c r="BJ232" s="19" t="s">
        <v>79</v>
      </c>
      <c r="BK232" s="189">
        <f t="shared" ref="BK232:BK251" si="59">ROUND(I232*H232,2)</f>
        <v>0</v>
      </c>
      <c r="BL232" s="19" t="s">
        <v>255</v>
      </c>
      <c r="BM232" s="188" t="s">
        <v>1851</v>
      </c>
    </row>
    <row r="233" spans="1:65" s="2" customFormat="1" ht="21.75" customHeight="1">
      <c r="A233" s="36"/>
      <c r="B233" s="37"/>
      <c r="C233" s="176" t="s">
        <v>789</v>
      </c>
      <c r="D233" s="176" t="s">
        <v>155</v>
      </c>
      <c r="E233" s="177" t="s">
        <v>1852</v>
      </c>
      <c r="F233" s="178" t="s">
        <v>1853</v>
      </c>
      <c r="G233" s="179" t="s">
        <v>682</v>
      </c>
      <c r="H233" s="180">
        <v>1</v>
      </c>
      <c r="I233" s="181"/>
      <c r="J233" s="182">
        <f t="shared" si="50"/>
        <v>0</v>
      </c>
      <c r="K233" s="183"/>
      <c r="L233" s="41"/>
      <c r="M233" s="184" t="s">
        <v>19</v>
      </c>
      <c r="N233" s="185" t="s">
        <v>42</v>
      </c>
      <c r="O233" s="66"/>
      <c r="P233" s="186">
        <f t="shared" si="51"/>
        <v>0</v>
      </c>
      <c r="Q233" s="186">
        <v>0</v>
      </c>
      <c r="R233" s="186">
        <f t="shared" si="52"/>
        <v>0</v>
      </c>
      <c r="S233" s="186">
        <v>0</v>
      </c>
      <c r="T233" s="187">
        <f t="shared" si="53"/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88" t="s">
        <v>255</v>
      </c>
      <c r="AT233" s="188" t="s">
        <v>155</v>
      </c>
      <c r="AU233" s="188" t="s">
        <v>81</v>
      </c>
      <c r="AY233" s="19" t="s">
        <v>153</v>
      </c>
      <c r="BE233" s="189">
        <f t="shared" si="54"/>
        <v>0</v>
      </c>
      <c r="BF233" s="189">
        <f t="shared" si="55"/>
        <v>0</v>
      </c>
      <c r="BG233" s="189">
        <f t="shared" si="56"/>
        <v>0</v>
      </c>
      <c r="BH233" s="189">
        <f t="shared" si="57"/>
        <v>0</v>
      </c>
      <c r="BI233" s="189">
        <f t="shared" si="58"/>
        <v>0</v>
      </c>
      <c r="BJ233" s="19" t="s">
        <v>79</v>
      </c>
      <c r="BK233" s="189">
        <f t="shared" si="59"/>
        <v>0</v>
      </c>
      <c r="BL233" s="19" t="s">
        <v>255</v>
      </c>
      <c r="BM233" s="188" t="s">
        <v>1854</v>
      </c>
    </row>
    <row r="234" spans="1:65" s="2" customFormat="1" ht="16.5" customHeight="1">
      <c r="A234" s="36"/>
      <c r="B234" s="37"/>
      <c r="C234" s="176" t="s">
        <v>752</v>
      </c>
      <c r="D234" s="176" t="s">
        <v>155</v>
      </c>
      <c r="E234" s="177" t="s">
        <v>1855</v>
      </c>
      <c r="F234" s="178" t="s">
        <v>1856</v>
      </c>
      <c r="G234" s="179" t="s">
        <v>682</v>
      </c>
      <c r="H234" s="180">
        <v>1</v>
      </c>
      <c r="I234" s="181"/>
      <c r="J234" s="182">
        <f t="shared" si="50"/>
        <v>0</v>
      </c>
      <c r="K234" s="183"/>
      <c r="L234" s="41"/>
      <c r="M234" s="184" t="s">
        <v>19</v>
      </c>
      <c r="N234" s="185" t="s">
        <v>42</v>
      </c>
      <c r="O234" s="66"/>
      <c r="P234" s="186">
        <f t="shared" si="51"/>
        <v>0</v>
      </c>
      <c r="Q234" s="186">
        <v>0</v>
      </c>
      <c r="R234" s="186">
        <f t="shared" si="52"/>
        <v>0</v>
      </c>
      <c r="S234" s="186">
        <v>0</v>
      </c>
      <c r="T234" s="187">
        <f t="shared" si="53"/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88" t="s">
        <v>255</v>
      </c>
      <c r="AT234" s="188" t="s">
        <v>155</v>
      </c>
      <c r="AU234" s="188" t="s">
        <v>81</v>
      </c>
      <c r="AY234" s="19" t="s">
        <v>153</v>
      </c>
      <c r="BE234" s="189">
        <f t="shared" si="54"/>
        <v>0</v>
      </c>
      <c r="BF234" s="189">
        <f t="shared" si="55"/>
        <v>0</v>
      </c>
      <c r="BG234" s="189">
        <f t="shared" si="56"/>
        <v>0</v>
      </c>
      <c r="BH234" s="189">
        <f t="shared" si="57"/>
        <v>0</v>
      </c>
      <c r="BI234" s="189">
        <f t="shared" si="58"/>
        <v>0</v>
      </c>
      <c r="BJ234" s="19" t="s">
        <v>79</v>
      </c>
      <c r="BK234" s="189">
        <f t="shared" si="59"/>
        <v>0</v>
      </c>
      <c r="BL234" s="19" t="s">
        <v>255</v>
      </c>
      <c r="BM234" s="188" t="s">
        <v>1857</v>
      </c>
    </row>
    <row r="235" spans="1:65" s="2" customFormat="1" ht="16.5" customHeight="1">
      <c r="A235" s="36"/>
      <c r="B235" s="37"/>
      <c r="C235" s="176" t="s">
        <v>798</v>
      </c>
      <c r="D235" s="176" t="s">
        <v>155</v>
      </c>
      <c r="E235" s="177" t="s">
        <v>1858</v>
      </c>
      <c r="F235" s="178" t="s">
        <v>1859</v>
      </c>
      <c r="G235" s="179" t="s">
        <v>682</v>
      </c>
      <c r="H235" s="180">
        <v>32</v>
      </c>
      <c r="I235" s="181"/>
      <c r="J235" s="182">
        <f t="shared" si="50"/>
        <v>0</v>
      </c>
      <c r="K235" s="183"/>
      <c r="L235" s="41"/>
      <c r="M235" s="184" t="s">
        <v>19</v>
      </c>
      <c r="N235" s="185" t="s">
        <v>42</v>
      </c>
      <c r="O235" s="66"/>
      <c r="P235" s="186">
        <f t="shared" si="51"/>
        <v>0</v>
      </c>
      <c r="Q235" s="186">
        <v>0</v>
      </c>
      <c r="R235" s="186">
        <f t="shared" si="52"/>
        <v>0</v>
      </c>
      <c r="S235" s="186">
        <v>0</v>
      </c>
      <c r="T235" s="187">
        <f t="shared" si="53"/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88" t="s">
        <v>255</v>
      </c>
      <c r="AT235" s="188" t="s">
        <v>155</v>
      </c>
      <c r="AU235" s="188" t="s">
        <v>81</v>
      </c>
      <c r="AY235" s="19" t="s">
        <v>153</v>
      </c>
      <c r="BE235" s="189">
        <f t="shared" si="54"/>
        <v>0</v>
      </c>
      <c r="BF235" s="189">
        <f t="shared" si="55"/>
        <v>0</v>
      </c>
      <c r="BG235" s="189">
        <f t="shared" si="56"/>
        <v>0</v>
      </c>
      <c r="BH235" s="189">
        <f t="shared" si="57"/>
        <v>0</v>
      </c>
      <c r="BI235" s="189">
        <f t="shared" si="58"/>
        <v>0</v>
      </c>
      <c r="BJ235" s="19" t="s">
        <v>79</v>
      </c>
      <c r="BK235" s="189">
        <f t="shared" si="59"/>
        <v>0</v>
      </c>
      <c r="BL235" s="19" t="s">
        <v>255</v>
      </c>
      <c r="BM235" s="188" t="s">
        <v>1860</v>
      </c>
    </row>
    <row r="236" spans="1:65" s="2" customFormat="1" ht="16.5" customHeight="1">
      <c r="A236" s="36"/>
      <c r="B236" s="37"/>
      <c r="C236" s="176" t="s">
        <v>803</v>
      </c>
      <c r="D236" s="176" t="s">
        <v>155</v>
      </c>
      <c r="E236" s="177" t="s">
        <v>1861</v>
      </c>
      <c r="F236" s="178" t="s">
        <v>1862</v>
      </c>
      <c r="G236" s="179" t="s">
        <v>682</v>
      </c>
      <c r="H236" s="180">
        <v>32</v>
      </c>
      <c r="I236" s="181"/>
      <c r="J236" s="182">
        <f t="shared" si="50"/>
        <v>0</v>
      </c>
      <c r="K236" s="183"/>
      <c r="L236" s="41"/>
      <c r="M236" s="184" t="s">
        <v>19</v>
      </c>
      <c r="N236" s="185" t="s">
        <v>42</v>
      </c>
      <c r="O236" s="66"/>
      <c r="P236" s="186">
        <f t="shared" si="51"/>
        <v>0</v>
      </c>
      <c r="Q236" s="186">
        <v>0</v>
      </c>
      <c r="R236" s="186">
        <f t="shared" si="52"/>
        <v>0</v>
      </c>
      <c r="S236" s="186">
        <v>0</v>
      </c>
      <c r="T236" s="187">
        <f t="shared" si="53"/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88" t="s">
        <v>255</v>
      </c>
      <c r="AT236" s="188" t="s">
        <v>155</v>
      </c>
      <c r="AU236" s="188" t="s">
        <v>81</v>
      </c>
      <c r="AY236" s="19" t="s">
        <v>153</v>
      </c>
      <c r="BE236" s="189">
        <f t="shared" si="54"/>
        <v>0</v>
      </c>
      <c r="BF236" s="189">
        <f t="shared" si="55"/>
        <v>0</v>
      </c>
      <c r="BG236" s="189">
        <f t="shared" si="56"/>
        <v>0</v>
      </c>
      <c r="BH236" s="189">
        <f t="shared" si="57"/>
        <v>0</v>
      </c>
      <c r="BI236" s="189">
        <f t="shared" si="58"/>
        <v>0</v>
      </c>
      <c r="BJ236" s="19" t="s">
        <v>79</v>
      </c>
      <c r="BK236" s="189">
        <f t="shared" si="59"/>
        <v>0</v>
      </c>
      <c r="BL236" s="19" t="s">
        <v>255</v>
      </c>
      <c r="BM236" s="188" t="s">
        <v>1863</v>
      </c>
    </row>
    <row r="237" spans="1:65" s="2" customFormat="1" ht="16.5" customHeight="1">
      <c r="A237" s="36"/>
      <c r="B237" s="37"/>
      <c r="C237" s="176" t="s">
        <v>810</v>
      </c>
      <c r="D237" s="176" t="s">
        <v>155</v>
      </c>
      <c r="E237" s="177" t="s">
        <v>1864</v>
      </c>
      <c r="F237" s="178" t="s">
        <v>1865</v>
      </c>
      <c r="G237" s="179" t="s">
        <v>682</v>
      </c>
      <c r="H237" s="180">
        <v>3</v>
      </c>
      <c r="I237" s="181"/>
      <c r="J237" s="182">
        <f t="shared" si="50"/>
        <v>0</v>
      </c>
      <c r="K237" s="183"/>
      <c r="L237" s="41"/>
      <c r="M237" s="184" t="s">
        <v>19</v>
      </c>
      <c r="N237" s="185" t="s">
        <v>42</v>
      </c>
      <c r="O237" s="66"/>
      <c r="P237" s="186">
        <f t="shared" si="51"/>
        <v>0</v>
      </c>
      <c r="Q237" s="186">
        <v>0</v>
      </c>
      <c r="R237" s="186">
        <f t="shared" si="52"/>
        <v>0</v>
      </c>
      <c r="S237" s="186">
        <v>0</v>
      </c>
      <c r="T237" s="187">
        <f t="shared" si="53"/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88" t="s">
        <v>255</v>
      </c>
      <c r="AT237" s="188" t="s">
        <v>155</v>
      </c>
      <c r="AU237" s="188" t="s">
        <v>81</v>
      </c>
      <c r="AY237" s="19" t="s">
        <v>153</v>
      </c>
      <c r="BE237" s="189">
        <f t="shared" si="54"/>
        <v>0</v>
      </c>
      <c r="BF237" s="189">
        <f t="shared" si="55"/>
        <v>0</v>
      </c>
      <c r="BG237" s="189">
        <f t="shared" si="56"/>
        <v>0</v>
      </c>
      <c r="BH237" s="189">
        <f t="shared" si="57"/>
        <v>0</v>
      </c>
      <c r="BI237" s="189">
        <f t="shared" si="58"/>
        <v>0</v>
      </c>
      <c r="BJ237" s="19" t="s">
        <v>79</v>
      </c>
      <c r="BK237" s="189">
        <f t="shared" si="59"/>
        <v>0</v>
      </c>
      <c r="BL237" s="19" t="s">
        <v>255</v>
      </c>
      <c r="BM237" s="188" t="s">
        <v>1866</v>
      </c>
    </row>
    <row r="238" spans="1:65" s="2" customFormat="1" ht="16.5" customHeight="1">
      <c r="A238" s="36"/>
      <c r="B238" s="37"/>
      <c r="C238" s="176" t="s">
        <v>814</v>
      </c>
      <c r="D238" s="176" t="s">
        <v>155</v>
      </c>
      <c r="E238" s="177" t="s">
        <v>1867</v>
      </c>
      <c r="F238" s="178" t="s">
        <v>1868</v>
      </c>
      <c r="G238" s="179" t="s">
        <v>682</v>
      </c>
      <c r="H238" s="180">
        <v>5</v>
      </c>
      <c r="I238" s="181"/>
      <c r="J238" s="182">
        <f t="shared" si="50"/>
        <v>0</v>
      </c>
      <c r="K238" s="183"/>
      <c r="L238" s="41"/>
      <c r="M238" s="184" t="s">
        <v>19</v>
      </c>
      <c r="N238" s="185" t="s">
        <v>42</v>
      </c>
      <c r="O238" s="66"/>
      <c r="P238" s="186">
        <f t="shared" si="51"/>
        <v>0</v>
      </c>
      <c r="Q238" s="186">
        <v>0</v>
      </c>
      <c r="R238" s="186">
        <f t="shared" si="52"/>
        <v>0</v>
      </c>
      <c r="S238" s="186">
        <v>0</v>
      </c>
      <c r="T238" s="187">
        <f t="shared" si="53"/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88" t="s">
        <v>255</v>
      </c>
      <c r="AT238" s="188" t="s">
        <v>155</v>
      </c>
      <c r="AU238" s="188" t="s">
        <v>81</v>
      </c>
      <c r="AY238" s="19" t="s">
        <v>153</v>
      </c>
      <c r="BE238" s="189">
        <f t="shared" si="54"/>
        <v>0</v>
      </c>
      <c r="BF238" s="189">
        <f t="shared" si="55"/>
        <v>0</v>
      </c>
      <c r="BG238" s="189">
        <f t="shared" si="56"/>
        <v>0</v>
      </c>
      <c r="BH238" s="189">
        <f t="shared" si="57"/>
        <v>0</v>
      </c>
      <c r="BI238" s="189">
        <f t="shared" si="58"/>
        <v>0</v>
      </c>
      <c r="BJ238" s="19" t="s">
        <v>79</v>
      </c>
      <c r="BK238" s="189">
        <f t="shared" si="59"/>
        <v>0</v>
      </c>
      <c r="BL238" s="19" t="s">
        <v>255</v>
      </c>
      <c r="BM238" s="188" t="s">
        <v>1869</v>
      </c>
    </row>
    <row r="239" spans="1:65" s="2" customFormat="1" ht="16.5" customHeight="1">
      <c r="A239" s="36"/>
      <c r="B239" s="37"/>
      <c r="C239" s="176" t="s">
        <v>819</v>
      </c>
      <c r="D239" s="176" t="s">
        <v>155</v>
      </c>
      <c r="E239" s="177" t="s">
        <v>1870</v>
      </c>
      <c r="F239" s="178" t="s">
        <v>1871</v>
      </c>
      <c r="G239" s="179" t="s">
        <v>682</v>
      </c>
      <c r="H239" s="180">
        <v>1</v>
      </c>
      <c r="I239" s="181"/>
      <c r="J239" s="182">
        <f t="shared" si="50"/>
        <v>0</v>
      </c>
      <c r="K239" s="183"/>
      <c r="L239" s="41"/>
      <c r="M239" s="184" t="s">
        <v>19</v>
      </c>
      <c r="N239" s="185" t="s">
        <v>42</v>
      </c>
      <c r="O239" s="66"/>
      <c r="P239" s="186">
        <f t="shared" si="51"/>
        <v>0</v>
      </c>
      <c r="Q239" s="186">
        <v>0</v>
      </c>
      <c r="R239" s="186">
        <f t="shared" si="52"/>
        <v>0</v>
      </c>
      <c r="S239" s="186">
        <v>0</v>
      </c>
      <c r="T239" s="187">
        <f t="shared" si="53"/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88" t="s">
        <v>255</v>
      </c>
      <c r="AT239" s="188" t="s">
        <v>155</v>
      </c>
      <c r="AU239" s="188" t="s">
        <v>81</v>
      </c>
      <c r="AY239" s="19" t="s">
        <v>153</v>
      </c>
      <c r="BE239" s="189">
        <f t="shared" si="54"/>
        <v>0</v>
      </c>
      <c r="BF239" s="189">
        <f t="shared" si="55"/>
        <v>0</v>
      </c>
      <c r="BG239" s="189">
        <f t="shared" si="56"/>
        <v>0</v>
      </c>
      <c r="BH239" s="189">
        <f t="shared" si="57"/>
        <v>0</v>
      </c>
      <c r="BI239" s="189">
        <f t="shared" si="58"/>
        <v>0</v>
      </c>
      <c r="BJ239" s="19" t="s">
        <v>79</v>
      </c>
      <c r="BK239" s="189">
        <f t="shared" si="59"/>
        <v>0</v>
      </c>
      <c r="BL239" s="19" t="s">
        <v>255</v>
      </c>
      <c r="BM239" s="188" t="s">
        <v>1872</v>
      </c>
    </row>
    <row r="240" spans="1:65" s="2" customFormat="1" ht="16.5" customHeight="1">
      <c r="A240" s="36"/>
      <c r="B240" s="37"/>
      <c r="C240" s="176" t="s">
        <v>824</v>
      </c>
      <c r="D240" s="176" t="s">
        <v>155</v>
      </c>
      <c r="E240" s="177" t="s">
        <v>1873</v>
      </c>
      <c r="F240" s="178" t="s">
        <v>1874</v>
      </c>
      <c r="G240" s="179" t="s">
        <v>682</v>
      </c>
      <c r="H240" s="180">
        <v>9</v>
      </c>
      <c r="I240" s="181"/>
      <c r="J240" s="182">
        <f t="shared" si="50"/>
        <v>0</v>
      </c>
      <c r="K240" s="183"/>
      <c r="L240" s="41"/>
      <c r="M240" s="184" t="s">
        <v>19</v>
      </c>
      <c r="N240" s="185" t="s">
        <v>42</v>
      </c>
      <c r="O240" s="66"/>
      <c r="P240" s="186">
        <f t="shared" si="51"/>
        <v>0</v>
      </c>
      <c r="Q240" s="186">
        <v>0</v>
      </c>
      <c r="R240" s="186">
        <f t="shared" si="52"/>
        <v>0</v>
      </c>
      <c r="S240" s="186">
        <v>0</v>
      </c>
      <c r="T240" s="187">
        <f t="shared" si="53"/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88" t="s">
        <v>255</v>
      </c>
      <c r="AT240" s="188" t="s">
        <v>155</v>
      </c>
      <c r="AU240" s="188" t="s">
        <v>81</v>
      </c>
      <c r="AY240" s="19" t="s">
        <v>153</v>
      </c>
      <c r="BE240" s="189">
        <f t="shared" si="54"/>
        <v>0</v>
      </c>
      <c r="BF240" s="189">
        <f t="shared" si="55"/>
        <v>0</v>
      </c>
      <c r="BG240" s="189">
        <f t="shared" si="56"/>
        <v>0</v>
      </c>
      <c r="BH240" s="189">
        <f t="shared" si="57"/>
        <v>0</v>
      </c>
      <c r="BI240" s="189">
        <f t="shared" si="58"/>
        <v>0</v>
      </c>
      <c r="BJ240" s="19" t="s">
        <v>79</v>
      </c>
      <c r="BK240" s="189">
        <f t="shared" si="59"/>
        <v>0</v>
      </c>
      <c r="BL240" s="19" t="s">
        <v>255</v>
      </c>
      <c r="BM240" s="188" t="s">
        <v>1875</v>
      </c>
    </row>
    <row r="241" spans="1:65" s="2" customFormat="1" ht="16.5" customHeight="1">
      <c r="A241" s="36"/>
      <c r="B241" s="37"/>
      <c r="C241" s="176" t="s">
        <v>835</v>
      </c>
      <c r="D241" s="176" t="s">
        <v>155</v>
      </c>
      <c r="E241" s="177" t="s">
        <v>1876</v>
      </c>
      <c r="F241" s="178" t="s">
        <v>1877</v>
      </c>
      <c r="G241" s="179" t="s">
        <v>682</v>
      </c>
      <c r="H241" s="180">
        <v>3</v>
      </c>
      <c r="I241" s="181"/>
      <c r="J241" s="182">
        <f t="shared" si="50"/>
        <v>0</v>
      </c>
      <c r="K241" s="183"/>
      <c r="L241" s="41"/>
      <c r="M241" s="184" t="s">
        <v>19</v>
      </c>
      <c r="N241" s="185" t="s">
        <v>42</v>
      </c>
      <c r="O241" s="66"/>
      <c r="P241" s="186">
        <f t="shared" si="51"/>
        <v>0</v>
      </c>
      <c r="Q241" s="186">
        <v>0</v>
      </c>
      <c r="R241" s="186">
        <f t="shared" si="52"/>
        <v>0</v>
      </c>
      <c r="S241" s="186">
        <v>0</v>
      </c>
      <c r="T241" s="187">
        <f t="shared" si="53"/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88" t="s">
        <v>255</v>
      </c>
      <c r="AT241" s="188" t="s">
        <v>155</v>
      </c>
      <c r="AU241" s="188" t="s">
        <v>81</v>
      </c>
      <c r="AY241" s="19" t="s">
        <v>153</v>
      </c>
      <c r="BE241" s="189">
        <f t="shared" si="54"/>
        <v>0</v>
      </c>
      <c r="BF241" s="189">
        <f t="shared" si="55"/>
        <v>0</v>
      </c>
      <c r="BG241" s="189">
        <f t="shared" si="56"/>
        <v>0</v>
      </c>
      <c r="BH241" s="189">
        <f t="shared" si="57"/>
        <v>0</v>
      </c>
      <c r="BI241" s="189">
        <f t="shared" si="58"/>
        <v>0</v>
      </c>
      <c r="BJ241" s="19" t="s">
        <v>79</v>
      </c>
      <c r="BK241" s="189">
        <f t="shared" si="59"/>
        <v>0</v>
      </c>
      <c r="BL241" s="19" t="s">
        <v>255</v>
      </c>
      <c r="BM241" s="188" t="s">
        <v>1878</v>
      </c>
    </row>
    <row r="242" spans="1:65" s="2" customFormat="1" ht="16.5" customHeight="1">
      <c r="A242" s="36"/>
      <c r="B242" s="37"/>
      <c r="C242" s="176" t="s">
        <v>841</v>
      </c>
      <c r="D242" s="176" t="s">
        <v>155</v>
      </c>
      <c r="E242" s="177" t="s">
        <v>1879</v>
      </c>
      <c r="F242" s="178" t="s">
        <v>1880</v>
      </c>
      <c r="G242" s="179" t="s">
        <v>253</v>
      </c>
      <c r="H242" s="180">
        <v>3</v>
      </c>
      <c r="I242" s="181"/>
      <c r="J242" s="182">
        <f t="shared" si="50"/>
        <v>0</v>
      </c>
      <c r="K242" s="183"/>
      <c r="L242" s="41"/>
      <c r="M242" s="184" t="s">
        <v>19</v>
      </c>
      <c r="N242" s="185" t="s">
        <v>42</v>
      </c>
      <c r="O242" s="66"/>
      <c r="P242" s="186">
        <f t="shared" si="51"/>
        <v>0</v>
      </c>
      <c r="Q242" s="186">
        <v>0</v>
      </c>
      <c r="R242" s="186">
        <f t="shared" si="52"/>
        <v>0</v>
      </c>
      <c r="S242" s="186">
        <v>0</v>
      </c>
      <c r="T242" s="187">
        <f t="shared" si="53"/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88" t="s">
        <v>255</v>
      </c>
      <c r="AT242" s="188" t="s">
        <v>155</v>
      </c>
      <c r="AU242" s="188" t="s">
        <v>81</v>
      </c>
      <c r="AY242" s="19" t="s">
        <v>153</v>
      </c>
      <c r="BE242" s="189">
        <f t="shared" si="54"/>
        <v>0</v>
      </c>
      <c r="BF242" s="189">
        <f t="shared" si="55"/>
        <v>0</v>
      </c>
      <c r="BG242" s="189">
        <f t="shared" si="56"/>
        <v>0</v>
      </c>
      <c r="BH242" s="189">
        <f t="shared" si="57"/>
        <v>0</v>
      </c>
      <c r="BI242" s="189">
        <f t="shared" si="58"/>
        <v>0</v>
      </c>
      <c r="BJ242" s="19" t="s">
        <v>79</v>
      </c>
      <c r="BK242" s="189">
        <f t="shared" si="59"/>
        <v>0</v>
      </c>
      <c r="BL242" s="19" t="s">
        <v>255</v>
      </c>
      <c r="BM242" s="188" t="s">
        <v>1881</v>
      </c>
    </row>
    <row r="243" spans="1:65" s="2" customFormat="1" ht="16.5" customHeight="1">
      <c r="A243" s="36"/>
      <c r="B243" s="37"/>
      <c r="C243" s="176" t="s">
        <v>848</v>
      </c>
      <c r="D243" s="176" t="s">
        <v>155</v>
      </c>
      <c r="E243" s="177" t="s">
        <v>1882</v>
      </c>
      <c r="F243" s="178" t="s">
        <v>1883</v>
      </c>
      <c r="G243" s="179" t="s">
        <v>253</v>
      </c>
      <c r="H243" s="180">
        <v>3</v>
      </c>
      <c r="I243" s="181"/>
      <c r="J243" s="182">
        <f t="shared" si="50"/>
        <v>0</v>
      </c>
      <c r="K243" s="183"/>
      <c r="L243" s="41"/>
      <c r="M243" s="184" t="s">
        <v>19</v>
      </c>
      <c r="N243" s="185" t="s">
        <v>42</v>
      </c>
      <c r="O243" s="66"/>
      <c r="P243" s="186">
        <f t="shared" si="51"/>
        <v>0</v>
      </c>
      <c r="Q243" s="186">
        <v>0</v>
      </c>
      <c r="R243" s="186">
        <f t="shared" si="52"/>
        <v>0</v>
      </c>
      <c r="S243" s="186">
        <v>0</v>
      </c>
      <c r="T243" s="187">
        <f t="shared" si="53"/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88" t="s">
        <v>255</v>
      </c>
      <c r="AT243" s="188" t="s">
        <v>155</v>
      </c>
      <c r="AU243" s="188" t="s">
        <v>81</v>
      </c>
      <c r="AY243" s="19" t="s">
        <v>153</v>
      </c>
      <c r="BE243" s="189">
        <f t="shared" si="54"/>
        <v>0</v>
      </c>
      <c r="BF243" s="189">
        <f t="shared" si="55"/>
        <v>0</v>
      </c>
      <c r="BG243" s="189">
        <f t="shared" si="56"/>
        <v>0</v>
      </c>
      <c r="BH243" s="189">
        <f t="shared" si="57"/>
        <v>0</v>
      </c>
      <c r="BI243" s="189">
        <f t="shared" si="58"/>
        <v>0</v>
      </c>
      <c r="BJ243" s="19" t="s">
        <v>79</v>
      </c>
      <c r="BK243" s="189">
        <f t="shared" si="59"/>
        <v>0</v>
      </c>
      <c r="BL243" s="19" t="s">
        <v>255</v>
      </c>
      <c r="BM243" s="188" t="s">
        <v>1884</v>
      </c>
    </row>
    <row r="244" spans="1:65" s="2" customFormat="1" ht="16.5" customHeight="1">
      <c r="A244" s="36"/>
      <c r="B244" s="37"/>
      <c r="C244" s="176" t="s">
        <v>852</v>
      </c>
      <c r="D244" s="176" t="s">
        <v>155</v>
      </c>
      <c r="E244" s="177" t="s">
        <v>1885</v>
      </c>
      <c r="F244" s="178" t="s">
        <v>1886</v>
      </c>
      <c r="G244" s="179" t="s">
        <v>253</v>
      </c>
      <c r="H244" s="180">
        <v>6</v>
      </c>
      <c r="I244" s="181"/>
      <c r="J244" s="182">
        <f t="shared" si="50"/>
        <v>0</v>
      </c>
      <c r="K244" s="183"/>
      <c r="L244" s="41"/>
      <c r="M244" s="184" t="s">
        <v>19</v>
      </c>
      <c r="N244" s="185" t="s">
        <v>42</v>
      </c>
      <c r="O244" s="66"/>
      <c r="P244" s="186">
        <f t="shared" si="51"/>
        <v>0</v>
      </c>
      <c r="Q244" s="186">
        <v>0</v>
      </c>
      <c r="R244" s="186">
        <f t="shared" si="52"/>
        <v>0</v>
      </c>
      <c r="S244" s="186">
        <v>0</v>
      </c>
      <c r="T244" s="187">
        <f t="shared" si="53"/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88" t="s">
        <v>255</v>
      </c>
      <c r="AT244" s="188" t="s">
        <v>155</v>
      </c>
      <c r="AU244" s="188" t="s">
        <v>81</v>
      </c>
      <c r="AY244" s="19" t="s">
        <v>153</v>
      </c>
      <c r="BE244" s="189">
        <f t="shared" si="54"/>
        <v>0</v>
      </c>
      <c r="BF244" s="189">
        <f t="shared" si="55"/>
        <v>0</v>
      </c>
      <c r="BG244" s="189">
        <f t="shared" si="56"/>
        <v>0</v>
      </c>
      <c r="BH244" s="189">
        <f t="shared" si="57"/>
        <v>0</v>
      </c>
      <c r="BI244" s="189">
        <f t="shared" si="58"/>
        <v>0</v>
      </c>
      <c r="BJ244" s="19" t="s">
        <v>79</v>
      </c>
      <c r="BK244" s="189">
        <f t="shared" si="59"/>
        <v>0</v>
      </c>
      <c r="BL244" s="19" t="s">
        <v>255</v>
      </c>
      <c r="BM244" s="188" t="s">
        <v>1887</v>
      </c>
    </row>
    <row r="245" spans="1:65" s="2" customFormat="1" ht="16.5" customHeight="1">
      <c r="A245" s="36"/>
      <c r="B245" s="37"/>
      <c r="C245" s="176" t="s">
        <v>857</v>
      </c>
      <c r="D245" s="176" t="s">
        <v>155</v>
      </c>
      <c r="E245" s="177" t="s">
        <v>1888</v>
      </c>
      <c r="F245" s="178" t="s">
        <v>1889</v>
      </c>
      <c r="G245" s="179" t="s">
        <v>253</v>
      </c>
      <c r="H245" s="180">
        <v>9</v>
      </c>
      <c r="I245" s="181"/>
      <c r="J245" s="182">
        <f t="shared" si="50"/>
        <v>0</v>
      </c>
      <c r="K245" s="183"/>
      <c r="L245" s="41"/>
      <c r="M245" s="184" t="s">
        <v>19</v>
      </c>
      <c r="N245" s="185" t="s">
        <v>42</v>
      </c>
      <c r="O245" s="66"/>
      <c r="P245" s="186">
        <f t="shared" si="51"/>
        <v>0</v>
      </c>
      <c r="Q245" s="186">
        <v>0</v>
      </c>
      <c r="R245" s="186">
        <f t="shared" si="52"/>
        <v>0</v>
      </c>
      <c r="S245" s="186">
        <v>0</v>
      </c>
      <c r="T245" s="187">
        <f t="shared" si="53"/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88" t="s">
        <v>255</v>
      </c>
      <c r="AT245" s="188" t="s">
        <v>155</v>
      </c>
      <c r="AU245" s="188" t="s">
        <v>81</v>
      </c>
      <c r="AY245" s="19" t="s">
        <v>153</v>
      </c>
      <c r="BE245" s="189">
        <f t="shared" si="54"/>
        <v>0</v>
      </c>
      <c r="BF245" s="189">
        <f t="shared" si="55"/>
        <v>0</v>
      </c>
      <c r="BG245" s="189">
        <f t="shared" si="56"/>
        <v>0</v>
      </c>
      <c r="BH245" s="189">
        <f t="shared" si="57"/>
        <v>0</v>
      </c>
      <c r="BI245" s="189">
        <f t="shared" si="58"/>
        <v>0</v>
      </c>
      <c r="BJ245" s="19" t="s">
        <v>79</v>
      </c>
      <c r="BK245" s="189">
        <f t="shared" si="59"/>
        <v>0</v>
      </c>
      <c r="BL245" s="19" t="s">
        <v>255</v>
      </c>
      <c r="BM245" s="188" t="s">
        <v>1890</v>
      </c>
    </row>
    <row r="246" spans="1:65" s="2" customFormat="1" ht="16.5" customHeight="1">
      <c r="A246" s="36"/>
      <c r="B246" s="37"/>
      <c r="C246" s="176" t="s">
        <v>861</v>
      </c>
      <c r="D246" s="176" t="s">
        <v>155</v>
      </c>
      <c r="E246" s="177" t="s">
        <v>1891</v>
      </c>
      <c r="F246" s="178" t="s">
        <v>1892</v>
      </c>
      <c r="G246" s="179" t="s">
        <v>253</v>
      </c>
      <c r="H246" s="180">
        <v>6</v>
      </c>
      <c r="I246" s="181"/>
      <c r="J246" s="182">
        <f t="shared" si="50"/>
        <v>0</v>
      </c>
      <c r="K246" s="183"/>
      <c r="L246" s="41"/>
      <c r="M246" s="184" t="s">
        <v>19</v>
      </c>
      <c r="N246" s="185" t="s">
        <v>42</v>
      </c>
      <c r="O246" s="66"/>
      <c r="P246" s="186">
        <f t="shared" si="51"/>
        <v>0</v>
      </c>
      <c r="Q246" s="186">
        <v>0</v>
      </c>
      <c r="R246" s="186">
        <f t="shared" si="52"/>
        <v>0</v>
      </c>
      <c r="S246" s="186">
        <v>0</v>
      </c>
      <c r="T246" s="187">
        <f t="shared" si="53"/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88" t="s">
        <v>255</v>
      </c>
      <c r="AT246" s="188" t="s">
        <v>155</v>
      </c>
      <c r="AU246" s="188" t="s">
        <v>81</v>
      </c>
      <c r="AY246" s="19" t="s">
        <v>153</v>
      </c>
      <c r="BE246" s="189">
        <f t="shared" si="54"/>
        <v>0</v>
      </c>
      <c r="BF246" s="189">
        <f t="shared" si="55"/>
        <v>0</v>
      </c>
      <c r="BG246" s="189">
        <f t="shared" si="56"/>
        <v>0</v>
      </c>
      <c r="BH246" s="189">
        <f t="shared" si="57"/>
        <v>0</v>
      </c>
      <c r="BI246" s="189">
        <f t="shared" si="58"/>
        <v>0</v>
      </c>
      <c r="BJ246" s="19" t="s">
        <v>79</v>
      </c>
      <c r="BK246" s="189">
        <f t="shared" si="59"/>
        <v>0</v>
      </c>
      <c r="BL246" s="19" t="s">
        <v>255</v>
      </c>
      <c r="BM246" s="188" t="s">
        <v>1893</v>
      </c>
    </row>
    <row r="247" spans="1:65" s="2" customFormat="1" ht="16.5" customHeight="1">
      <c r="A247" s="36"/>
      <c r="B247" s="37"/>
      <c r="C247" s="176" t="s">
        <v>867</v>
      </c>
      <c r="D247" s="176" t="s">
        <v>155</v>
      </c>
      <c r="E247" s="177" t="s">
        <v>1894</v>
      </c>
      <c r="F247" s="178" t="s">
        <v>1895</v>
      </c>
      <c r="G247" s="179" t="s">
        <v>253</v>
      </c>
      <c r="H247" s="180">
        <v>3</v>
      </c>
      <c r="I247" s="181"/>
      <c r="J247" s="182">
        <f t="shared" si="50"/>
        <v>0</v>
      </c>
      <c r="K247" s="183"/>
      <c r="L247" s="41"/>
      <c r="M247" s="184" t="s">
        <v>19</v>
      </c>
      <c r="N247" s="185" t="s">
        <v>42</v>
      </c>
      <c r="O247" s="66"/>
      <c r="P247" s="186">
        <f t="shared" si="51"/>
        <v>0</v>
      </c>
      <c r="Q247" s="186">
        <v>0</v>
      </c>
      <c r="R247" s="186">
        <f t="shared" si="52"/>
        <v>0</v>
      </c>
      <c r="S247" s="186">
        <v>0</v>
      </c>
      <c r="T247" s="187">
        <f t="shared" si="53"/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88" t="s">
        <v>255</v>
      </c>
      <c r="AT247" s="188" t="s">
        <v>155</v>
      </c>
      <c r="AU247" s="188" t="s">
        <v>81</v>
      </c>
      <c r="AY247" s="19" t="s">
        <v>153</v>
      </c>
      <c r="BE247" s="189">
        <f t="shared" si="54"/>
        <v>0</v>
      </c>
      <c r="BF247" s="189">
        <f t="shared" si="55"/>
        <v>0</v>
      </c>
      <c r="BG247" s="189">
        <f t="shared" si="56"/>
        <v>0</v>
      </c>
      <c r="BH247" s="189">
        <f t="shared" si="57"/>
        <v>0</v>
      </c>
      <c r="BI247" s="189">
        <f t="shared" si="58"/>
        <v>0</v>
      </c>
      <c r="BJ247" s="19" t="s">
        <v>79</v>
      </c>
      <c r="BK247" s="189">
        <f t="shared" si="59"/>
        <v>0</v>
      </c>
      <c r="BL247" s="19" t="s">
        <v>255</v>
      </c>
      <c r="BM247" s="188" t="s">
        <v>1896</v>
      </c>
    </row>
    <row r="248" spans="1:65" s="2" customFormat="1" ht="24.15" customHeight="1">
      <c r="A248" s="36"/>
      <c r="B248" s="37"/>
      <c r="C248" s="176" t="s">
        <v>872</v>
      </c>
      <c r="D248" s="176" t="s">
        <v>155</v>
      </c>
      <c r="E248" s="177" t="s">
        <v>1897</v>
      </c>
      <c r="F248" s="178" t="s">
        <v>1898</v>
      </c>
      <c r="G248" s="179" t="s">
        <v>253</v>
      </c>
      <c r="H248" s="180">
        <v>3</v>
      </c>
      <c r="I248" s="181"/>
      <c r="J248" s="182">
        <f t="shared" si="50"/>
        <v>0</v>
      </c>
      <c r="K248" s="183"/>
      <c r="L248" s="41"/>
      <c r="M248" s="184" t="s">
        <v>19</v>
      </c>
      <c r="N248" s="185" t="s">
        <v>42</v>
      </c>
      <c r="O248" s="66"/>
      <c r="P248" s="186">
        <f t="shared" si="51"/>
        <v>0</v>
      </c>
      <c r="Q248" s="186">
        <v>0</v>
      </c>
      <c r="R248" s="186">
        <f t="shared" si="52"/>
        <v>0</v>
      </c>
      <c r="S248" s="186">
        <v>0</v>
      </c>
      <c r="T248" s="187">
        <f t="shared" si="53"/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88" t="s">
        <v>255</v>
      </c>
      <c r="AT248" s="188" t="s">
        <v>155</v>
      </c>
      <c r="AU248" s="188" t="s">
        <v>81</v>
      </c>
      <c r="AY248" s="19" t="s">
        <v>153</v>
      </c>
      <c r="BE248" s="189">
        <f t="shared" si="54"/>
        <v>0</v>
      </c>
      <c r="BF248" s="189">
        <f t="shared" si="55"/>
        <v>0</v>
      </c>
      <c r="BG248" s="189">
        <f t="shared" si="56"/>
        <v>0</v>
      </c>
      <c r="BH248" s="189">
        <f t="shared" si="57"/>
        <v>0</v>
      </c>
      <c r="BI248" s="189">
        <f t="shared" si="58"/>
        <v>0</v>
      </c>
      <c r="BJ248" s="19" t="s">
        <v>79</v>
      </c>
      <c r="BK248" s="189">
        <f t="shared" si="59"/>
        <v>0</v>
      </c>
      <c r="BL248" s="19" t="s">
        <v>255</v>
      </c>
      <c r="BM248" s="188" t="s">
        <v>1899</v>
      </c>
    </row>
    <row r="249" spans="1:65" s="2" customFormat="1" ht="16.5" customHeight="1">
      <c r="A249" s="36"/>
      <c r="B249" s="37"/>
      <c r="C249" s="176" t="s">
        <v>877</v>
      </c>
      <c r="D249" s="176" t="s">
        <v>155</v>
      </c>
      <c r="E249" s="177" t="s">
        <v>1900</v>
      </c>
      <c r="F249" s="178" t="s">
        <v>1901</v>
      </c>
      <c r="G249" s="179" t="s">
        <v>253</v>
      </c>
      <c r="H249" s="180">
        <v>6</v>
      </c>
      <c r="I249" s="181"/>
      <c r="J249" s="182">
        <f t="shared" si="50"/>
        <v>0</v>
      </c>
      <c r="K249" s="183"/>
      <c r="L249" s="41"/>
      <c r="M249" s="184" t="s">
        <v>19</v>
      </c>
      <c r="N249" s="185" t="s">
        <v>42</v>
      </c>
      <c r="O249" s="66"/>
      <c r="P249" s="186">
        <f t="shared" si="51"/>
        <v>0</v>
      </c>
      <c r="Q249" s="186">
        <v>0</v>
      </c>
      <c r="R249" s="186">
        <f t="shared" si="52"/>
        <v>0</v>
      </c>
      <c r="S249" s="186">
        <v>0</v>
      </c>
      <c r="T249" s="187">
        <f t="shared" si="53"/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88" t="s">
        <v>255</v>
      </c>
      <c r="AT249" s="188" t="s">
        <v>155</v>
      </c>
      <c r="AU249" s="188" t="s">
        <v>81</v>
      </c>
      <c r="AY249" s="19" t="s">
        <v>153</v>
      </c>
      <c r="BE249" s="189">
        <f t="shared" si="54"/>
        <v>0</v>
      </c>
      <c r="BF249" s="189">
        <f t="shared" si="55"/>
        <v>0</v>
      </c>
      <c r="BG249" s="189">
        <f t="shared" si="56"/>
        <v>0</v>
      </c>
      <c r="BH249" s="189">
        <f t="shared" si="57"/>
        <v>0</v>
      </c>
      <c r="BI249" s="189">
        <f t="shared" si="58"/>
        <v>0</v>
      </c>
      <c r="BJ249" s="19" t="s">
        <v>79</v>
      </c>
      <c r="BK249" s="189">
        <f t="shared" si="59"/>
        <v>0</v>
      </c>
      <c r="BL249" s="19" t="s">
        <v>255</v>
      </c>
      <c r="BM249" s="188" t="s">
        <v>1902</v>
      </c>
    </row>
    <row r="250" spans="1:65" s="2" customFormat="1" ht="16.5" customHeight="1">
      <c r="A250" s="36"/>
      <c r="B250" s="37"/>
      <c r="C250" s="176" t="s">
        <v>882</v>
      </c>
      <c r="D250" s="176" t="s">
        <v>155</v>
      </c>
      <c r="E250" s="177" t="s">
        <v>1903</v>
      </c>
      <c r="F250" s="178" t="s">
        <v>1904</v>
      </c>
      <c r="G250" s="179" t="s">
        <v>253</v>
      </c>
      <c r="H250" s="180">
        <v>3</v>
      </c>
      <c r="I250" s="181"/>
      <c r="J250" s="182">
        <f t="shared" si="50"/>
        <v>0</v>
      </c>
      <c r="K250" s="183"/>
      <c r="L250" s="41"/>
      <c r="M250" s="184" t="s">
        <v>19</v>
      </c>
      <c r="N250" s="185" t="s">
        <v>42</v>
      </c>
      <c r="O250" s="66"/>
      <c r="P250" s="186">
        <f t="shared" si="51"/>
        <v>0</v>
      </c>
      <c r="Q250" s="186">
        <v>0</v>
      </c>
      <c r="R250" s="186">
        <f t="shared" si="52"/>
        <v>0</v>
      </c>
      <c r="S250" s="186">
        <v>0</v>
      </c>
      <c r="T250" s="187">
        <f t="shared" si="53"/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88" t="s">
        <v>255</v>
      </c>
      <c r="AT250" s="188" t="s">
        <v>155</v>
      </c>
      <c r="AU250" s="188" t="s">
        <v>81</v>
      </c>
      <c r="AY250" s="19" t="s">
        <v>153</v>
      </c>
      <c r="BE250" s="189">
        <f t="shared" si="54"/>
        <v>0</v>
      </c>
      <c r="BF250" s="189">
        <f t="shared" si="55"/>
        <v>0</v>
      </c>
      <c r="BG250" s="189">
        <f t="shared" si="56"/>
        <v>0</v>
      </c>
      <c r="BH250" s="189">
        <f t="shared" si="57"/>
        <v>0</v>
      </c>
      <c r="BI250" s="189">
        <f t="shared" si="58"/>
        <v>0</v>
      </c>
      <c r="BJ250" s="19" t="s">
        <v>79</v>
      </c>
      <c r="BK250" s="189">
        <f t="shared" si="59"/>
        <v>0</v>
      </c>
      <c r="BL250" s="19" t="s">
        <v>255</v>
      </c>
      <c r="BM250" s="188" t="s">
        <v>1905</v>
      </c>
    </row>
    <row r="251" spans="1:65" s="2" customFormat="1" ht="24.15" customHeight="1">
      <c r="A251" s="36"/>
      <c r="B251" s="37"/>
      <c r="C251" s="176" t="s">
        <v>886</v>
      </c>
      <c r="D251" s="176" t="s">
        <v>155</v>
      </c>
      <c r="E251" s="177" t="s">
        <v>1906</v>
      </c>
      <c r="F251" s="178" t="s">
        <v>1907</v>
      </c>
      <c r="G251" s="179" t="s">
        <v>1348</v>
      </c>
      <c r="H251" s="251"/>
      <c r="I251" s="181"/>
      <c r="J251" s="182">
        <f t="shared" si="50"/>
        <v>0</v>
      </c>
      <c r="K251" s="183"/>
      <c r="L251" s="41"/>
      <c r="M251" s="184" t="s">
        <v>19</v>
      </c>
      <c r="N251" s="185" t="s">
        <v>42</v>
      </c>
      <c r="O251" s="66"/>
      <c r="P251" s="186">
        <f t="shared" si="51"/>
        <v>0</v>
      </c>
      <c r="Q251" s="186">
        <v>0</v>
      </c>
      <c r="R251" s="186">
        <f t="shared" si="52"/>
        <v>0</v>
      </c>
      <c r="S251" s="186">
        <v>0</v>
      </c>
      <c r="T251" s="187">
        <f t="shared" si="53"/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88" t="s">
        <v>255</v>
      </c>
      <c r="AT251" s="188" t="s">
        <v>155</v>
      </c>
      <c r="AU251" s="188" t="s">
        <v>81</v>
      </c>
      <c r="AY251" s="19" t="s">
        <v>153</v>
      </c>
      <c r="BE251" s="189">
        <f t="shared" si="54"/>
        <v>0</v>
      </c>
      <c r="BF251" s="189">
        <f t="shared" si="55"/>
        <v>0</v>
      </c>
      <c r="BG251" s="189">
        <f t="shared" si="56"/>
        <v>0</v>
      </c>
      <c r="BH251" s="189">
        <f t="shared" si="57"/>
        <v>0</v>
      </c>
      <c r="BI251" s="189">
        <f t="shared" si="58"/>
        <v>0</v>
      </c>
      <c r="BJ251" s="19" t="s">
        <v>79</v>
      </c>
      <c r="BK251" s="189">
        <f t="shared" si="59"/>
        <v>0</v>
      </c>
      <c r="BL251" s="19" t="s">
        <v>255</v>
      </c>
      <c r="BM251" s="188" t="s">
        <v>1908</v>
      </c>
    </row>
    <row r="252" spans="1:65" s="12" customFormat="1" ht="22.8" customHeight="1">
      <c r="B252" s="160"/>
      <c r="C252" s="161"/>
      <c r="D252" s="162" t="s">
        <v>70</v>
      </c>
      <c r="E252" s="174" t="s">
        <v>1909</v>
      </c>
      <c r="F252" s="174" t="s">
        <v>1910</v>
      </c>
      <c r="G252" s="161"/>
      <c r="H252" s="161"/>
      <c r="I252" s="164"/>
      <c r="J252" s="175">
        <f>BK252</f>
        <v>0</v>
      </c>
      <c r="K252" s="161"/>
      <c r="L252" s="166"/>
      <c r="M252" s="167"/>
      <c r="N252" s="168"/>
      <c r="O252" s="168"/>
      <c r="P252" s="169">
        <f>SUM(P253:P254)</f>
        <v>0</v>
      </c>
      <c r="Q252" s="168"/>
      <c r="R252" s="169">
        <f>SUM(R253:R254)</f>
        <v>0</v>
      </c>
      <c r="S252" s="168"/>
      <c r="T252" s="170">
        <f>SUM(T253:T254)</f>
        <v>0</v>
      </c>
      <c r="AR252" s="171" t="s">
        <v>81</v>
      </c>
      <c r="AT252" s="172" t="s">
        <v>70</v>
      </c>
      <c r="AU252" s="172" t="s">
        <v>79</v>
      </c>
      <c r="AY252" s="171" t="s">
        <v>153</v>
      </c>
      <c r="BK252" s="173">
        <f>SUM(BK253:BK254)</f>
        <v>0</v>
      </c>
    </row>
    <row r="253" spans="1:65" s="2" customFormat="1" ht="16.5" customHeight="1">
      <c r="A253" s="36"/>
      <c r="B253" s="37"/>
      <c r="C253" s="176" t="s">
        <v>893</v>
      </c>
      <c r="D253" s="176" t="s">
        <v>155</v>
      </c>
      <c r="E253" s="177" t="s">
        <v>1911</v>
      </c>
      <c r="F253" s="178" t="s">
        <v>1912</v>
      </c>
      <c r="G253" s="179" t="s">
        <v>253</v>
      </c>
      <c r="H253" s="180">
        <v>1</v>
      </c>
      <c r="I253" s="181"/>
      <c r="J253" s="182">
        <f>ROUND(I253*H253,2)</f>
        <v>0</v>
      </c>
      <c r="K253" s="183"/>
      <c r="L253" s="41"/>
      <c r="M253" s="184" t="s">
        <v>19</v>
      </c>
      <c r="N253" s="185" t="s">
        <v>42</v>
      </c>
      <c r="O253" s="66"/>
      <c r="P253" s="186">
        <f>O253*H253</f>
        <v>0</v>
      </c>
      <c r="Q253" s="186">
        <v>0</v>
      </c>
      <c r="R253" s="186">
        <f>Q253*H253</f>
        <v>0</v>
      </c>
      <c r="S253" s="186">
        <v>0</v>
      </c>
      <c r="T253" s="187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88" t="s">
        <v>255</v>
      </c>
      <c r="AT253" s="188" t="s">
        <v>155</v>
      </c>
      <c r="AU253" s="188" t="s">
        <v>81</v>
      </c>
      <c r="AY253" s="19" t="s">
        <v>153</v>
      </c>
      <c r="BE253" s="189">
        <f>IF(N253="základní",J253,0)</f>
        <v>0</v>
      </c>
      <c r="BF253" s="189">
        <f>IF(N253="snížená",J253,0)</f>
        <v>0</v>
      </c>
      <c r="BG253" s="189">
        <f>IF(N253="zákl. přenesená",J253,0)</f>
        <v>0</v>
      </c>
      <c r="BH253" s="189">
        <f>IF(N253="sníž. přenesená",J253,0)</f>
        <v>0</v>
      </c>
      <c r="BI253" s="189">
        <f>IF(N253="nulová",J253,0)</f>
        <v>0</v>
      </c>
      <c r="BJ253" s="19" t="s">
        <v>79</v>
      </c>
      <c r="BK253" s="189">
        <f>ROUND(I253*H253,2)</f>
        <v>0</v>
      </c>
      <c r="BL253" s="19" t="s">
        <v>255</v>
      </c>
      <c r="BM253" s="188" t="s">
        <v>1913</v>
      </c>
    </row>
    <row r="254" spans="1:65" s="2" customFormat="1" ht="16.5" customHeight="1">
      <c r="A254" s="36"/>
      <c r="B254" s="37"/>
      <c r="C254" s="176" t="s">
        <v>898</v>
      </c>
      <c r="D254" s="176" t="s">
        <v>155</v>
      </c>
      <c r="E254" s="177" t="s">
        <v>1914</v>
      </c>
      <c r="F254" s="178" t="s">
        <v>1915</v>
      </c>
      <c r="G254" s="179" t="s">
        <v>196</v>
      </c>
      <c r="H254" s="180">
        <v>1E-3</v>
      </c>
      <c r="I254" s="181"/>
      <c r="J254" s="182">
        <f>ROUND(I254*H254,2)</f>
        <v>0</v>
      </c>
      <c r="K254" s="183"/>
      <c r="L254" s="41"/>
      <c r="M254" s="184" t="s">
        <v>19</v>
      </c>
      <c r="N254" s="185" t="s">
        <v>42</v>
      </c>
      <c r="O254" s="66"/>
      <c r="P254" s="186">
        <f>O254*H254</f>
        <v>0</v>
      </c>
      <c r="Q254" s="186">
        <v>0</v>
      </c>
      <c r="R254" s="186">
        <f>Q254*H254</f>
        <v>0</v>
      </c>
      <c r="S254" s="186">
        <v>0</v>
      </c>
      <c r="T254" s="187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88" t="s">
        <v>255</v>
      </c>
      <c r="AT254" s="188" t="s">
        <v>155</v>
      </c>
      <c r="AU254" s="188" t="s">
        <v>81</v>
      </c>
      <c r="AY254" s="19" t="s">
        <v>153</v>
      </c>
      <c r="BE254" s="189">
        <f>IF(N254="základní",J254,0)</f>
        <v>0</v>
      </c>
      <c r="BF254" s="189">
        <f>IF(N254="snížená",J254,0)</f>
        <v>0</v>
      </c>
      <c r="BG254" s="189">
        <f>IF(N254="zákl. přenesená",J254,0)</f>
        <v>0</v>
      </c>
      <c r="BH254" s="189">
        <f>IF(N254="sníž. přenesená",J254,0)</f>
        <v>0</v>
      </c>
      <c r="BI254" s="189">
        <f>IF(N254="nulová",J254,0)</f>
        <v>0</v>
      </c>
      <c r="BJ254" s="19" t="s">
        <v>79</v>
      </c>
      <c r="BK254" s="189">
        <f>ROUND(I254*H254,2)</f>
        <v>0</v>
      </c>
      <c r="BL254" s="19" t="s">
        <v>255</v>
      </c>
      <c r="BM254" s="188" t="s">
        <v>1916</v>
      </c>
    </row>
    <row r="255" spans="1:65" s="12" customFormat="1" ht="22.8" customHeight="1">
      <c r="B255" s="160"/>
      <c r="C255" s="161"/>
      <c r="D255" s="162" t="s">
        <v>70</v>
      </c>
      <c r="E255" s="174" t="s">
        <v>1181</v>
      </c>
      <c r="F255" s="174" t="s">
        <v>1182</v>
      </c>
      <c r="G255" s="161"/>
      <c r="H255" s="161"/>
      <c r="I255" s="164"/>
      <c r="J255" s="175">
        <f>BK255</f>
        <v>0</v>
      </c>
      <c r="K255" s="161"/>
      <c r="L255" s="166"/>
      <c r="M255" s="167"/>
      <c r="N255" s="168"/>
      <c r="O255" s="168"/>
      <c r="P255" s="169">
        <f>SUM(P256:P265)</f>
        <v>0</v>
      </c>
      <c r="Q255" s="168"/>
      <c r="R255" s="169">
        <f>SUM(R256:R265)</f>
        <v>2.74158E-3</v>
      </c>
      <c r="S255" s="168"/>
      <c r="T255" s="170">
        <f>SUM(T256:T265)</f>
        <v>0</v>
      </c>
      <c r="AR255" s="171" t="s">
        <v>81</v>
      </c>
      <c r="AT255" s="172" t="s">
        <v>70</v>
      </c>
      <c r="AU255" s="172" t="s">
        <v>79</v>
      </c>
      <c r="AY255" s="171" t="s">
        <v>153</v>
      </c>
      <c r="BK255" s="173">
        <f>SUM(BK256:BK265)</f>
        <v>0</v>
      </c>
    </row>
    <row r="256" spans="1:65" s="2" customFormat="1" ht="16.5" customHeight="1">
      <c r="A256" s="36"/>
      <c r="B256" s="37"/>
      <c r="C256" s="176" t="s">
        <v>902</v>
      </c>
      <c r="D256" s="176" t="s">
        <v>155</v>
      </c>
      <c r="E256" s="177" t="s">
        <v>1917</v>
      </c>
      <c r="F256" s="178" t="s">
        <v>1918</v>
      </c>
      <c r="G256" s="179" t="s">
        <v>253</v>
      </c>
      <c r="H256" s="180">
        <v>6</v>
      </c>
      <c r="I256" s="181"/>
      <c r="J256" s="182">
        <f>ROUND(I256*H256,2)</f>
        <v>0</v>
      </c>
      <c r="K256" s="183"/>
      <c r="L256" s="41"/>
      <c r="M256" s="184" t="s">
        <v>19</v>
      </c>
      <c r="N256" s="185" t="s">
        <v>42</v>
      </c>
      <c r="O256" s="66"/>
      <c r="P256" s="186">
        <f>O256*H256</f>
        <v>0</v>
      </c>
      <c r="Q256" s="186">
        <v>0</v>
      </c>
      <c r="R256" s="186">
        <f>Q256*H256</f>
        <v>0</v>
      </c>
      <c r="S256" s="186">
        <v>0</v>
      </c>
      <c r="T256" s="187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88" t="s">
        <v>255</v>
      </c>
      <c r="AT256" s="188" t="s">
        <v>155</v>
      </c>
      <c r="AU256" s="188" t="s">
        <v>81</v>
      </c>
      <c r="AY256" s="19" t="s">
        <v>153</v>
      </c>
      <c r="BE256" s="189">
        <f>IF(N256="základní",J256,0)</f>
        <v>0</v>
      </c>
      <c r="BF256" s="189">
        <f>IF(N256="snížená",J256,0)</f>
        <v>0</v>
      </c>
      <c r="BG256" s="189">
        <f>IF(N256="zákl. přenesená",J256,0)</f>
        <v>0</v>
      </c>
      <c r="BH256" s="189">
        <f>IF(N256="sníž. přenesená",J256,0)</f>
        <v>0</v>
      </c>
      <c r="BI256" s="189">
        <f>IF(N256="nulová",J256,0)</f>
        <v>0</v>
      </c>
      <c r="BJ256" s="19" t="s">
        <v>79</v>
      </c>
      <c r="BK256" s="189">
        <f>ROUND(I256*H256,2)</f>
        <v>0</v>
      </c>
      <c r="BL256" s="19" t="s">
        <v>255</v>
      </c>
      <c r="BM256" s="188" t="s">
        <v>1919</v>
      </c>
    </row>
    <row r="257" spans="1:65" s="13" customFormat="1" ht="10.199999999999999">
      <c r="B257" s="195"/>
      <c r="C257" s="196"/>
      <c r="D257" s="197" t="s">
        <v>163</v>
      </c>
      <c r="E257" s="198" t="s">
        <v>19</v>
      </c>
      <c r="F257" s="199" t="s">
        <v>1920</v>
      </c>
      <c r="G257" s="196"/>
      <c r="H257" s="200">
        <v>6</v>
      </c>
      <c r="I257" s="201"/>
      <c r="J257" s="196"/>
      <c r="K257" s="196"/>
      <c r="L257" s="202"/>
      <c r="M257" s="203"/>
      <c r="N257" s="204"/>
      <c r="O257" s="204"/>
      <c r="P257" s="204"/>
      <c r="Q257" s="204"/>
      <c r="R257" s="204"/>
      <c r="S257" s="204"/>
      <c r="T257" s="205"/>
      <c r="AT257" s="206" t="s">
        <v>163</v>
      </c>
      <c r="AU257" s="206" t="s">
        <v>81</v>
      </c>
      <c r="AV257" s="13" t="s">
        <v>81</v>
      </c>
      <c r="AW257" s="13" t="s">
        <v>33</v>
      </c>
      <c r="AX257" s="13" t="s">
        <v>71</v>
      </c>
      <c r="AY257" s="206" t="s">
        <v>153</v>
      </c>
    </row>
    <row r="258" spans="1:65" s="14" customFormat="1" ht="10.199999999999999">
      <c r="B258" s="207"/>
      <c r="C258" s="208"/>
      <c r="D258" s="197" t="s">
        <v>163</v>
      </c>
      <c r="E258" s="209" t="s">
        <v>19</v>
      </c>
      <c r="F258" s="210" t="s">
        <v>168</v>
      </c>
      <c r="G258" s="208"/>
      <c r="H258" s="211">
        <v>6</v>
      </c>
      <c r="I258" s="212"/>
      <c r="J258" s="208"/>
      <c r="K258" s="208"/>
      <c r="L258" s="213"/>
      <c r="M258" s="214"/>
      <c r="N258" s="215"/>
      <c r="O258" s="215"/>
      <c r="P258" s="215"/>
      <c r="Q258" s="215"/>
      <c r="R258" s="215"/>
      <c r="S258" s="215"/>
      <c r="T258" s="216"/>
      <c r="AT258" s="217" t="s">
        <v>163</v>
      </c>
      <c r="AU258" s="217" t="s">
        <v>81</v>
      </c>
      <c r="AV258" s="14" t="s">
        <v>159</v>
      </c>
      <c r="AW258" s="14" t="s">
        <v>33</v>
      </c>
      <c r="AX258" s="14" t="s">
        <v>79</v>
      </c>
      <c r="AY258" s="217" t="s">
        <v>153</v>
      </c>
    </row>
    <row r="259" spans="1:65" s="2" customFormat="1" ht="16.5" customHeight="1">
      <c r="A259" s="36"/>
      <c r="B259" s="37"/>
      <c r="C259" s="229" t="s">
        <v>906</v>
      </c>
      <c r="D259" s="229" t="s">
        <v>256</v>
      </c>
      <c r="E259" s="230" t="s">
        <v>1921</v>
      </c>
      <c r="F259" s="231" t="s">
        <v>1922</v>
      </c>
      <c r="G259" s="232" t="s">
        <v>253</v>
      </c>
      <c r="H259" s="233">
        <v>6</v>
      </c>
      <c r="I259" s="234"/>
      <c r="J259" s="235">
        <f>ROUND(I259*H259,2)</f>
        <v>0</v>
      </c>
      <c r="K259" s="236"/>
      <c r="L259" s="237"/>
      <c r="M259" s="238" t="s">
        <v>19</v>
      </c>
      <c r="N259" s="239" t="s">
        <v>42</v>
      </c>
      <c r="O259" s="66"/>
      <c r="P259" s="186">
        <f>O259*H259</f>
        <v>0</v>
      </c>
      <c r="Q259" s="186">
        <v>2.2000000000000001E-4</v>
      </c>
      <c r="R259" s="186">
        <f>Q259*H259</f>
        <v>1.32E-3</v>
      </c>
      <c r="S259" s="186">
        <v>0</v>
      </c>
      <c r="T259" s="187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88" t="s">
        <v>365</v>
      </c>
      <c r="AT259" s="188" t="s">
        <v>256</v>
      </c>
      <c r="AU259" s="188" t="s">
        <v>81</v>
      </c>
      <c r="AY259" s="19" t="s">
        <v>153</v>
      </c>
      <c r="BE259" s="189">
        <f>IF(N259="základní",J259,0)</f>
        <v>0</v>
      </c>
      <c r="BF259" s="189">
        <f>IF(N259="snížená",J259,0)</f>
        <v>0</v>
      </c>
      <c r="BG259" s="189">
        <f>IF(N259="zákl. přenesená",J259,0)</f>
        <v>0</v>
      </c>
      <c r="BH259" s="189">
        <f>IF(N259="sníž. přenesená",J259,0)</f>
        <v>0</v>
      </c>
      <c r="BI259" s="189">
        <f>IF(N259="nulová",J259,0)</f>
        <v>0</v>
      </c>
      <c r="BJ259" s="19" t="s">
        <v>79</v>
      </c>
      <c r="BK259" s="189">
        <f>ROUND(I259*H259,2)</f>
        <v>0</v>
      </c>
      <c r="BL259" s="19" t="s">
        <v>255</v>
      </c>
      <c r="BM259" s="188" t="s">
        <v>1923</v>
      </c>
    </row>
    <row r="260" spans="1:65" s="13" customFormat="1" ht="10.199999999999999">
      <c r="B260" s="195"/>
      <c r="C260" s="196"/>
      <c r="D260" s="197" t="s">
        <v>163</v>
      </c>
      <c r="E260" s="198" t="s">
        <v>19</v>
      </c>
      <c r="F260" s="199" t="s">
        <v>1924</v>
      </c>
      <c r="G260" s="196"/>
      <c r="H260" s="200">
        <v>6</v>
      </c>
      <c r="I260" s="201"/>
      <c r="J260" s="196"/>
      <c r="K260" s="196"/>
      <c r="L260" s="202"/>
      <c r="M260" s="203"/>
      <c r="N260" s="204"/>
      <c r="O260" s="204"/>
      <c r="P260" s="204"/>
      <c r="Q260" s="204"/>
      <c r="R260" s="204"/>
      <c r="S260" s="204"/>
      <c r="T260" s="205"/>
      <c r="AT260" s="206" t="s">
        <v>163</v>
      </c>
      <c r="AU260" s="206" t="s">
        <v>81</v>
      </c>
      <c r="AV260" s="13" t="s">
        <v>81</v>
      </c>
      <c r="AW260" s="13" t="s">
        <v>33</v>
      </c>
      <c r="AX260" s="13" t="s">
        <v>71</v>
      </c>
      <c r="AY260" s="206" t="s">
        <v>153</v>
      </c>
    </row>
    <row r="261" spans="1:65" s="14" customFormat="1" ht="10.199999999999999">
      <c r="B261" s="207"/>
      <c r="C261" s="208"/>
      <c r="D261" s="197" t="s">
        <v>163</v>
      </c>
      <c r="E261" s="209" t="s">
        <v>19</v>
      </c>
      <c r="F261" s="210" t="s">
        <v>168</v>
      </c>
      <c r="G261" s="208"/>
      <c r="H261" s="211">
        <v>6</v>
      </c>
      <c r="I261" s="212"/>
      <c r="J261" s="208"/>
      <c r="K261" s="208"/>
      <c r="L261" s="213"/>
      <c r="M261" s="214"/>
      <c r="N261" s="215"/>
      <c r="O261" s="215"/>
      <c r="P261" s="215"/>
      <c r="Q261" s="215"/>
      <c r="R261" s="215"/>
      <c r="S261" s="215"/>
      <c r="T261" s="216"/>
      <c r="AT261" s="217" t="s">
        <v>163</v>
      </c>
      <c r="AU261" s="217" t="s">
        <v>81</v>
      </c>
      <c r="AV261" s="14" t="s">
        <v>159</v>
      </c>
      <c r="AW261" s="14" t="s">
        <v>33</v>
      </c>
      <c r="AX261" s="14" t="s">
        <v>79</v>
      </c>
      <c r="AY261" s="217" t="s">
        <v>153</v>
      </c>
    </row>
    <row r="262" spans="1:65" s="2" customFormat="1" ht="16.5" customHeight="1">
      <c r="A262" s="36"/>
      <c r="B262" s="37"/>
      <c r="C262" s="229" t="s">
        <v>911</v>
      </c>
      <c r="D262" s="229" t="s">
        <v>256</v>
      </c>
      <c r="E262" s="230" t="s">
        <v>1925</v>
      </c>
      <c r="F262" s="231" t="s">
        <v>1926</v>
      </c>
      <c r="G262" s="232" t="s">
        <v>228</v>
      </c>
      <c r="H262" s="233">
        <v>4.9020000000000001</v>
      </c>
      <c r="I262" s="234"/>
      <c r="J262" s="235">
        <f>ROUND(I262*H262,2)</f>
        <v>0</v>
      </c>
      <c r="K262" s="236"/>
      <c r="L262" s="237"/>
      <c r="M262" s="238" t="s">
        <v>19</v>
      </c>
      <c r="N262" s="239" t="s">
        <v>42</v>
      </c>
      <c r="O262" s="66"/>
      <c r="P262" s="186">
        <f>O262*H262</f>
        <v>0</v>
      </c>
      <c r="Q262" s="186">
        <v>2.9E-4</v>
      </c>
      <c r="R262" s="186">
        <f>Q262*H262</f>
        <v>1.42158E-3</v>
      </c>
      <c r="S262" s="186">
        <v>0</v>
      </c>
      <c r="T262" s="187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88" t="s">
        <v>365</v>
      </c>
      <c r="AT262" s="188" t="s">
        <v>256</v>
      </c>
      <c r="AU262" s="188" t="s">
        <v>81</v>
      </c>
      <c r="AY262" s="19" t="s">
        <v>153</v>
      </c>
      <c r="BE262" s="189">
        <f>IF(N262="základní",J262,0)</f>
        <v>0</v>
      </c>
      <c r="BF262" s="189">
        <f>IF(N262="snížená",J262,0)</f>
        <v>0</v>
      </c>
      <c r="BG262" s="189">
        <f>IF(N262="zákl. přenesená",J262,0)</f>
        <v>0</v>
      </c>
      <c r="BH262" s="189">
        <f>IF(N262="sníž. přenesená",J262,0)</f>
        <v>0</v>
      </c>
      <c r="BI262" s="189">
        <f>IF(N262="nulová",J262,0)</f>
        <v>0</v>
      </c>
      <c r="BJ262" s="19" t="s">
        <v>79</v>
      </c>
      <c r="BK262" s="189">
        <f>ROUND(I262*H262,2)</f>
        <v>0</v>
      </c>
      <c r="BL262" s="19" t="s">
        <v>255</v>
      </c>
      <c r="BM262" s="188" t="s">
        <v>1927</v>
      </c>
    </row>
    <row r="263" spans="1:65" s="13" customFormat="1" ht="10.199999999999999">
      <c r="B263" s="195"/>
      <c r="C263" s="196"/>
      <c r="D263" s="197" t="s">
        <v>163</v>
      </c>
      <c r="E263" s="198" t="s">
        <v>19</v>
      </c>
      <c r="F263" s="199" t="s">
        <v>1928</v>
      </c>
      <c r="G263" s="196"/>
      <c r="H263" s="200">
        <v>4.9020000000000001</v>
      </c>
      <c r="I263" s="201"/>
      <c r="J263" s="196"/>
      <c r="K263" s="196"/>
      <c r="L263" s="202"/>
      <c r="M263" s="203"/>
      <c r="N263" s="204"/>
      <c r="O263" s="204"/>
      <c r="P263" s="204"/>
      <c r="Q263" s="204"/>
      <c r="R263" s="204"/>
      <c r="S263" s="204"/>
      <c r="T263" s="205"/>
      <c r="AT263" s="206" t="s">
        <v>163</v>
      </c>
      <c r="AU263" s="206" t="s">
        <v>81</v>
      </c>
      <c r="AV263" s="13" t="s">
        <v>81</v>
      </c>
      <c r="AW263" s="13" t="s">
        <v>33</v>
      </c>
      <c r="AX263" s="13" t="s">
        <v>71</v>
      </c>
      <c r="AY263" s="206" t="s">
        <v>153</v>
      </c>
    </row>
    <row r="264" spans="1:65" s="14" customFormat="1" ht="10.199999999999999">
      <c r="B264" s="207"/>
      <c r="C264" s="208"/>
      <c r="D264" s="197" t="s">
        <v>163</v>
      </c>
      <c r="E264" s="209" t="s">
        <v>19</v>
      </c>
      <c r="F264" s="210" t="s">
        <v>168</v>
      </c>
      <c r="G264" s="208"/>
      <c r="H264" s="211">
        <v>4.9020000000000001</v>
      </c>
      <c r="I264" s="212"/>
      <c r="J264" s="208"/>
      <c r="K264" s="208"/>
      <c r="L264" s="213"/>
      <c r="M264" s="214"/>
      <c r="N264" s="215"/>
      <c r="O264" s="215"/>
      <c r="P264" s="215"/>
      <c r="Q264" s="215"/>
      <c r="R264" s="215"/>
      <c r="S264" s="215"/>
      <c r="T264" s="216"/>
      <c r="AT264" s="217" t="s">
        <v>163</v>
      </c>
      <c r="AU264" s="217" t="s">
        <v>81</v>
      </c>
      <c r="AV264" s="14" t="s">
        <v>159</v>
      </c>
      <c r="AW264" s="14" t="s">
        <v>33</v>
      </c>
      <c r="AX264" s="14" t="s">
        <v>79</v>
      </c>
      <c r="AY264" s="217" t="s">
        <v>153</v>
      </c>
    </row>
    <row r="265" spans="1:65" s="2" customFormat="1" ht="16.5" customHeight="1">
      <c r="A265" s="36"/>
      <c r="B265" s="37"/>
      <c r="C265" s="176" t="s">
        <v>916</v>
      </c>
      <c r="D265" s="176" t="s">
        <v>155</v>
      </c>
      <c r="E265" s="177" t="s">
        <v>1201</v>
      </c>
      <c r="F265" s="178" t="s">
        <v>1929</v>
      </c>
      <c r="G265" s="179" t="s">
        <v>196</v>
      </c>
      <c r="H265" s="180">
        <v>0.3</v>
      </c>
      <c r="I265" s="181"/>
      <c r="J265" s="182">
        <f>ROUND(I265*H265,2)</f>
        <v>0</v>
      </c>
      <c r="K265" s="183"/>
      <c r="L265" s="41"/>
      <c r="M265" s="255" t="s">
        <v>19</v>
      </c>
      <c r="N265" s="256" t="s">
        <v>42</v>
      </c>
      <c r="O265" s="257"/>
      <c r="P265" s="258">
        <f>O265*H265</f>
        <v>0</v>
      </c>
      <c r="Q265" s="258">
        <v>0</v>
      </c>
      <c r="R265" s="258">
        <f>Q265*H265</f>
        <v>0</v>
      </c>
      <c r="S265" s="258">
        <v>0</v>
      </c>
      <c r="T265" s="259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88" t="s">
        <v>255</v>
      </c>
      <c r="AT265" s="188" t="s">
        <v>155</v>
      </c>
      <c r="AU265" s="188" t="s">
        <v>81</v>
      </c>
      <c r="AY265" s="19" t="s">
        <v>153</v>
      </c>
      <c r="BE265" s="189">
        <f>IF(N265="základní",J265,0)</f>
        <v>0</v>
      </c>
      <c r="BF265" s="189">
        <f>IF(N265="snížená",J265,0)</f>
        <v>0</v>
      </c>
      <c r="BG265" s="189">
        <f>IF(N265="zákl. přenesená",J265,0)</f>
        <v>0</v>
      </c>
      <c r="BH265" s="189">
        <f>IF(N265="sníž. přenesená",J265,0)</f>
        <v>0</v>
      </c>
      <c r="BI265" s="189">
        <f>IF(N265="nulová",J265,0)</f>
        <v>0</v>
      </c>
      <c r="BJ265" s="19" t="s">
        <v>79</v>
      </c>
      <c r="BK265" s="189">
        <f>ROUND(I265*H265,2)</f>
        <v>0</v>
      </c>
      <c r="BL265" s="19" t="s">
        <v>255</v>
      </c>
      <c r="BM265" s="188" t="s">
        <v>1930</v>
      </c>
    </row>
    <row r="266" spans="1:65" s="2" customFormat="1" ht="6.9" customHeight="1">
      <c r="A266" s="36"/>
      <c r="B266" s="49"/>
      <c r="C266" s="50"/>
      <c r="D266" s="50"/>
      <c r="E266" s="50"/>
      <c r="F266" s="50"/>
      <c r="G266" s="50"/>
      <c r="H266" s="50"/>
      <c r="I266" s="50"/>
      <c r="J266" s="50"/>
      <c r="K266" s="50"/>
      <c r="L266" s="41"/>
      <c r="M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</row>
  </sheetData>
  <sheetProtection algorithmName="SHA-512" hashValue="e16caChtZhlb5AxAD2UkaiU7iczXoT/CqsQbh7x21bSRILigOyIK0ib8HXr+x+6mlUM+DhT+pr/ARu44DzZQVw==" saltValue="TvgCj2fMC/sWhCJL66oh/sMti4t5Xvv1hnpuad1WIi8hfSdpXwu0JeHUKPCCKvvXFiRFgKYZqt2WhZGHn1EtSQ==" spinCount="100000" sheet="1" objects="1" scenarios="1" formatColumns="0" formatRows="0" autoFilter="0"/>
  <autoFilter ref="C95:K265" xr:uid="{00000000-0009-0000-0000-000002000000}"/>
  <mergeCells count="9">
    <mergeCell ref="E50:H50"/>
    <mergeCell ref="E86:H86"/>
    <mergeCell ref="E88:H88"/>
    <mergeCell ref="L2:V2"/>
    <mergeCell ref="E7:H7"/>
    <mergeCell ref="E9:H9"/>
    <mergeCell ref="E18:H18"/>
    <mergeCell ref="E27:H27"/>
    <mergeCell ref="E48:H48"/>
  </mergeCells>
  <hyperlinks>
    <hyperlink ref="F100" r:id="rId1" xr:uid="{00000000-0004-0000-0200-000000000000}"/>
    <hyperlink ref="F104" r:id="rId2" xr:uid="{00000000-0004-0000-0200-000001000000}"/>
    <hyperlink ref="F106" r:id="rId3" xr:uid="{00000000-0004-0000-0200-000002000000}"/>
    <hyperlink ref="F108" r:id="rId4" xr:uid="{00000000-0004-0000-0200-000003000000}"/>
    <hyperlink ref="F110" r:id="rId5" xr:uid="{00000000-0004-0000-0200-000004000000}"/>
    <hyperlink ref="F112" r:id="rId6" xr:uid="{00000000-0004-0000-0200-000005000000}"/>
    <hyperlink ref="F114" r:id="rId7" xr:uid="{00000000-0004-0000-0200-000006000000}"/>
    <hyperlink ref="F118" r:id="rId8" xr:uid="{00000000-0004-0000-0200-000007000000}"/>
    <hyperlink ref="F166" r:id="rId9" xr:uid="{00000000-0004-0000-0200-000008000000}"/>
    <hyperlink ref="F183" r:id="rId10" xr:uid="{00000000-0004-0000-0200-000009000000}"/>
    <hyperlink ref="F209" r:id="rId11" xr:uid="{00000000-0004-0000-0200-00000A000000}"/>
    <hyperlink ref="F216" r:id="rId12" xr:uid="{00000000-0004-0000-0200-00000B000000}"/>
    <hyperlink ref="F231" r:id="rId13" xr:uid="{00000000-0004-0000-0200-00000C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64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AT2" s="19" t="s">
        <v>88</v>
      </c>
    </row>
    <row r="3" spans="1:46" s="1" customFormat="1" ht="6.9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81</v>
      </c>
    </row>
    <row r="4" spans="1:46" s="1" customFormat="1" ht="24.9" customHeight="1">
      <c r="B4" s="22"/>
      <c r="D4" s="105" t="s">
        <v>98</v>
      </c>
      <c r="L4" s="22"/>
      <c r="M4" s="106" t="s">
        <v>10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83" t="str">
        <f>'Rekapitulace stavby'!K6</f>
        <v>Správní budova VD Plumlov-rekonstrukce zázemí pro dělníky</v>
      </c>
      <c r="F7" s="384"/>
      <c r="G7" s="384"/>
      <c r="H7" s="384"/>
      <c r="L7" s="22"/>
    </row>
    <row r="8" spans="1:46" s="2" customFormat="1" ht="12" customHeight="1">
      <c r="A8" s="36"/>
      <c r="B8" s="41"/>
      <c r="C8" s="36"/>
      <c r="D8" s="107" t="s">
        <v>99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5" t="s">
        <v>1931</v>
      </c>
      <c r="F9" s="386"/>
      <c r="G9" s="386"/>
      <c r="H9" s="386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20. 12. 2017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7" t="str">
        <f>'Rekapitulace stavby'!E14</f>
        <v>Vyplň údaj</v>
      </c>
      <c r="F18" s="388"/>
      <c r="G18" s="388"/>
      <c r="H18" s="388"/>
      <c r="I18" s="107" t="s">
        <v>28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32</v>
      </c>
      <c r="F21" s="36"/>
      <c r="G21" s="36"/>
      <c r="H21" s="36"/>
      <c r="I21" s="107" t="s">
        <v>28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34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28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36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9" t="s">
        <v>19</v>
      </c>
      <c r="F27" s="389"/>
      <c r="G27" s="389"/>
      <c r="H27" s="389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37</v>
      </c>
      <c r="E30" s="36"/>
      <c r="F30" s="36"/>
      <c r="G30" s="36"/>
      <c r="H30" s="36"/>
      <c r="I30" s="36"/>
      <c r="J30" s="116">
        <f>ROUND(J92,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17" t="s">
        <v>39</v>
      </c>
      <c r="G32" s="36"/>
      <c r="H32" s="36"/>
      <c r="I32" s="117" t="s">
        <v>38</v>
      </c>
      <c r="J32" s="117" t="s">
        <v>40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18" t="s">
        <v>41</v>
      </c>
      <c r="E33" s="107" t="s">
        <v>42</v>
      </c>
      <c r="F33" s="119">
        <f>ROUND((SUM(BE92:BE163)),  2)</f>
        <v>0</v>
      </c>
      <c r="G33" s="36"/>
      <c r="H33" s="36"/>
      <c r="I33" s="120">
        <v>0.21</v>
      </c>
      <c r="J33" s="119">
        <f>ROUND(((SUM(BE92:BE163))*I33),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07" t="s">
        <v>43</v>
      </c>
      <c r="F34" s="119">
        <f>ROUND((SUM(BF92:BF163)),  2)</f>
        <v>0</v>
      </c>
      <c r="G34" s="36"/>
      <c r="H34" s="36"/>
      <c r="I34" s="120">
        <v>0.15</v>
      </c>
      <c r="J34" s="119">
        <f>ROUND(((SUM(BF92:BF163))*I34),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07" t="s">
        <v>44</v>
      </c>
      <c r="F35" s="119">
        <f>ROUND((SUM(BG92:BG163)),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07" t="s">
        <v>45</v>
      </c>
      <c r="F36" s="119">
        <f>ROUND((SUM(BH92:BH163)),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07" t="s">
        <v>46</v>
      </c>
      <c r="F37" s="119">
        <f>ROUND((SUM(BI92:BI163)),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47</v>
      </c>
      <c r="E39" s="123"/>
      <c r="F39" s="123"/>
      <c r="G39" s="124" t="s">
        <v>48</v>
      </c>
      <c r="H39" s="125" t="s">
        <v>49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5" t="s">
        <v>101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0" t="str">
        <f>E7</f>
        <v>Správní budova VD Plumlov-rekonstrukce zázemí pro dělníky</v>
      </c>
      <c r="F48" s="391"/>
      <c r="G48" s="391"/>
      <c r="H48" s="391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99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3" t="str">
        <f>E9</f>
        <v>03 - Vytápění</v>
      </c>
      <c r="F50" s="392"/>
      <c r="G50" s="392"/>
      <c r="H50" s="392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Plumlov</v>
      </c>
      <c r="G52" s="38"/>
      <c r="H52" s="38"/>
      <c r="I52" s="31" t="s">
        <v>23</v>
      </c>
      <c r="J52" s="61" t="str">
        <f>IF(J12="","",J12)</f>
        <v>20. 12. 2017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1" t="s">
        <v>25</v>
      </c>
      <c r="D54" s="38"/>
      <c r="E54" s="38"/>
      <c r="F54" s="29" t="str">
        <f>E15</f>
        <v>Povodí Moravy s.p. Dřevařská 932/11,Brno</v>
      </c>
      <c r="G54" s="38"/>
      <c r="H54" s="38"/>
      <c r="I54" s="31" t="s">
        <v>31</v>
      </c>
      <c r="J54" s="34" t="str">
        <f>E21</f>
        <v>ing.arch.Lukáš Doubrava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102</v>
      </c>
      <c r="D57" s="133"/>
      <c r="E57" s="133"/>
      <c r="F57" s="133"/>
      <c r="G57" s="133"/>
      <c r="H57" s="133"/>
      <c r="I57" s="133"/>
      <c r="J57" s="134" t="s">
        <v>103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35" t="s">
        <v>69</v>
      </c>
      <c r="D59" s="38"/>
      <c r="E59" s="38"/>
      <c r="F59" s="38"/>
      <c r="G59" s="38"/>
      <c r="H59" s="38"/>
      <c r="I59" s="38"/>
      <c r="J59" s="79">
        <f>J92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104</v>
      </c>
    </row>
    <row r="60" spans="1:47" s="9" customFormat="1" ht="24.9" customHeight="1">
      <c r="B60" s="136"/>
      <c r="C60" s="137"/>
      <c r="D60" s="138" t="s">
        <v>123</v>
      </c>
      <c r="E60" s="139"/>
      <c r="F60" s="139"/>
      <c r="G60" s="139"/>
      <c r="H60" s="139"/>
      <c r="I60" s="139"/>
      <c r="J60" s="140">
        <f>J93</f>
        <v>0</v>
      </c>
      <c r="K60" s="137"/>
      <c r="L60" s="141"/>
    </row>
    <row r="61" spans="1:47" s="10" customFormat="1" ht="19.95" customHeight="1">
      <c r="B61" s="142"/>
      <c r="C61" s="143"/>
      <c r="D61" s="144" t="s">
        <v>125</v>
      </c>
      <c r="E61" s="145"/>
      <c r="F61" s="145"/>
      <c r="G61" s="145"/>
      <c r="H61" s="145"/>
      <c r="I61" s="145"/>
      <c r="J61" s="146">
        <f>J94</f>
        <v>0</v>
      </c>
      <c r="K61" s="143"/>
      <c r="L61" s="147"/>
    </row>
    <row r="62" spans="1:47" s="10" customFormat="1" ht="19.95" customHeight="1">
      <c r="B62" s="142"/>
      <c r="C62" s="143"/>
      <c r="D62" s="144" t="s">
        <v>1552</v>
      </c>
      <c r="E62" s="145"/>
      <c r="F62" s="145"/>
      <c r="G62" s="145"/>
      <c r="H62" s="145"/>
      <c r="I62" s="145"/>
      <c r="J62" s="146">
        <f>J97</f>
        <v>0</v>
      </c>
      <c r="K62" s="143"/>
      <c r="L62" s="147"/>
    </row>
    <row r="63" spans="1:47" s="10" customFormat="1" ht="19.95" customHeight="1">
      <c r="B63" s="142"/>
      <c r="C63" s="143"/>
      <c r="D63" s="144" t="s">
        <v>1932</v>
      </c>
      <c r="E63" s="145"/>
      <c r="F63" s="145"/>
      <c r="G63" s="145"/>
      <c r="H63" s="145"/>
      <c r="I63" s="145"/>
      <c r="J63" s="146">
        <f>J100</f>
        <v>0</v>
      </c>
      <c r="K63" s="143"/>
      <c r="L63" s="147"/>
    </row>
    <row r="64" spans="1:47" s="10" customFormat="1" ht="19.95" customHeight="1">
      <c r="B64" s="142"/>
      <c r="C64" s="143"/>
      <c r="D64" s="144" t="s">
        <v>1933</v>
      </c>
      <c r="E64" s="145"/>
      <c r="F64" s="145"/>
      <c r="G64" s="145"/>
      <c r="H64" s="145"/>
      <c r="I64" s="145"/>
      <c r="J64" s="146">
        <f>J104</f>
        <v>0</v>
      </c>
      <c r="K64" s="143"/>
      <c r="L64" s="147"/>
    </row>
    <row r="65" spans="1:31" s="10" customFormat="1" ht="19.95" customHeight="1">
      <c r="B65" s="142"/>
      <c r="C65" s="143"/>
      <c r="D65" s="144" t="s">
        <v>1934</v>
      </c>
      <c r="E65" s="145"/>
      <c r="F65" s="145"/>
      <c r="G65" s="145"/>
      <c r="H65" s="145"/>
      <c r="I65" s="145"/>
      <c r="J65" s="146">
        <f>J110</f>
        <v>0</v>
      </c>
      <c r="K65" s="143"/>
      <c r="L65" s="147"/>
    </row>
    <row r="66" spans="1:31" s="10" customFormat="1" ht="19.95" customHeight="1">
      <c r="B66" s="142"/>
      <c r="C66" s="143"/>
      <c r="D66" s="144" t="s">
        <v>1555</v>
      </c>
      <c r="E66" s="145"/>
      <c r="F66" s="145"/>
      <c r="G66" s="145"/>
      <c r="H66" s="145"/>
      <c r="I66" s="145"/>
      <c r="J66" s="146">
        <f>J127</f>
        <v>0</v>
      </c>
      <c r="K66" s="143"/>
      <c r="L66" s="147"/>
    </row>
    <row r="67" spans="1:31" s="10" customFormat="1" ht="19.95" customHeight="1">
      <c r="B67" s="142"/>
      <c r="C67" s="143"/>
      <c r="D67" s="144" t="s">
        <v>1935</v>
      </c>
      <c r="E67" s="145"/>
      <c r="F67" s="145"/>
      <c r="G67" s="145"/>
      <c r="H67" s="145"/>
      <c r="I67" s="145"/>
      <c r="J67" s="146">
        <f>J140</f>
        <v>0</v>
      </c>
      <c r="K67" s="143"/>
      <c r="L67" s="147"/>
    </row>
    <row r="68" spans="1:31" s="10" customFormat="1" ht="19.95" customHeight="1">
      <c r="B68" s="142"/>
      <c r="C68" s="143"/>
      <c r="D68" s="144" t="s">
        <v>136</v>
      </c>
      <c r="E68" s="145"/>
      <c r="F68" s="145"/>
      <c r="G68" s="145"/>
      <c r="H68" s="145"/>
      <c r="I68" s="145"/>
      <c r="J68" s="146">
        <f>J147</f>
        <v>0</v>
      </c>
      <c r="K68" s="143"/>
      <c r="L68" s="147"/>
    </row>
    <row r="69" spans="1:31" s="10" customFormat="1" ht="19.95" customHeight="1">
      <c r="B69" s="142"/>
      <c r="C69" s="143"/>
      <c r="D69" s="144" t="s">
        <v>1936</v>
      </c>
      <c r="E69" s="145"/>
      <c r="F69" s="145"/>
      <c r="G69" s="145"/>
      <c r="H69" s="145"/>
      <c r="I69" s="145"/>
      <c r="J69" s="146">
        <f>J150</f>
        <v>0</v>
      </c>
      <c r="K69" s="143"/>
      <c r="L69" s="147"/>
    </row>
    <row r="70" spans="1:31" s="10" customFormat="1" ht="19.95" customHeight="1">
      <c r="B70" s="142"/>
      <c r="C70" s="143"/>
      <c r="D70" s="144" t="s">
        <v>1937</v>
      </c>
      <c r="E70" s="145"/>
      <c r="F70" s="145"/>
      <c r="G70" s="145"/>
      <c r="H70" s="145"/>
      <c r="I70" s="145"/>
      <c r="J70" s="146">
        <f>J154</f>
        <v>0</v>
      </c>
      <c r="K70" s="143"/>
      <c r="L70" s="147"/>
    </row>
    <row r="71" spans="1:31" s="10" customFormat="1" ht="19.95" customHeight="1">
      <c r="B71" s="142"/>
      <c r="C71" s="143"/>
      <c r="D71" s="144" t="s">
        <v>1938</v>
      </c>
      <c r="E71" s="145"/>
      <c r="F71" s="145"/>
      <c r="G71" s="145"/>
      <c r="H71" s="145"/>
      <c r="I71" s="145"/>
      <c r="J71" s="146">
        <f>J157</f>
        <v>0</v>
      </c>
      <c r="K71" s="143"/>
      <c r="L71" s="147"/>
    </row>
    <row r="72" spans="1:31" s="10" customFormat="1" ht="19.95" customHeight="1">
      <c r="B72" s="142"/>
      <c r="C72" s="143"/>
      <c r="D72" s="144" t="s">
        <v>1939</v>
      </c>
      <c r="E72" s="145"/>
      <c r="F72" s="145"/>
      <c r="G72" s="145"/>
      <c r="H72" s="145"/>
      <c r="I72" s="145"/>
      <c r="J72" s="146">
        <f>J160</f>
        <v>0</v>
      </c>
      <c r="K72" s="143"/>
      <c r="L72" s="147"/>
    </row>
    <row r="73" spans="1:31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31" s="2" customFormat="1" ht="6.9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4.9" customHeight="1">
      <c r="A79" s="36"/>
      <c r="B79" s="37"/>
      <c r="C79" s="25" t="s">
        <v>138</v>
      </c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16</v>
      </c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90" t="str">
        <f>E7</f>
        <v>Správní budova VD Plumlov-rekonstrukce zázemí pro dělníky</v>
      </c>
      <c r="F82" s="391"/>
      <c r="G82" s="391"/>
      <c r="H82" s="391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99</v>
      </c>
      <c r="D83" s="38"/>
      <c r="E83" s="38"/>
      <c r="F83" s="38"/>
      <c r="G83" s="38"/>
      <c r="H83" s="3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6.5" customHeight="1">
      <c r="A84" s="36"/>
      <c r="B84" s="37"/>
      <c r="C84" s="38"/>
      <c r="D84" s="38"/>
      <c r="E84" s="343" t="str">
        <f>E9</f>
        <v>03 - Vytápění</v>
      </c>
      <c r="F84" s="392"/>
      <c r="G84" s="392"/>
      <c r="H84" s="392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2" customHeight="1">
      <c r="A86" s="36"/>
      <c r="B86" s="37"/>
      <c r="C86" s="31" t="s">
        <v>21</v>
      </c>
      <c r="D86" s="38"/>
      <c r="E86" s="38"/>
      <c r="F86" s="29" t="str">
        <f>F12</f>
        <v>Plumlov</v>
      </c>
      <c r="G86" s="38"/>
      <c r="H86" s="38"/>
      <c r="I86" s="31" t="s">
        <v>23</v>
      </c>
      <c r="J86" s="61" t="str">
        <f>IF(J12="","",J12)</f>
        <v>20. 12. 2017</v>
      </c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6.9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25.65" customHeight="1">
      <c r="A88" s="36"/>
      <c r="B88" s="37"/>
      <c r="C88" s="31" t="s">
        <v>25</v>
      </c>
      <c r="D88" s="38"/>
      <c r="E88" s="38"/>
      <c r="F88" s="29" t="str">
        <f>E15</f>
        <v>Povodí Moravy s.p. Dřevařská 932/11,Brno</v>
      </c>
      <c r="G88" s="38"/>
      <c r="H88" s="38"/>
      <c r="I88" s="31" t="s">
        <v>31</v>
      </c>
      <c r="J88" s="34" t="str">
        <f>E21</f>
        <v>ing.arch.Lukáš Doubrava</v>
      </c>
      <c r="K88" s="38"/>
      <c r="L88" s="10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15" customHeight="1">
      <c r="A89" s="36"/>
      <c r="B89" s="37"/>
      <c r="C89" s="31" t="s">
        <v>29</v>
      </c>
      <c r="D89" s="38"/>
      <c r="E89" s="38"/>
      <c r="F89" s="29" t="str">
        <f>IF(E18="","",E18)</f>
        <v>Vyplň údaj</v>
      </c>
      <c r="G89" s="38"/>
      <c r="H89" s="38"/>
      <c r="I89" s="31" t="s">
        <v>34</v>
      </c>
      <c r="J89" s="34" t="str">
        <f>E24</f>
        <v xml:space="preserve"> </v>
      </c>
      <c r="K89" s="38"/>
      <c r="L89" s="10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0.3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0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11" customFormat="1" ht="29.25" customHeight="1">
      <c r="A91" s="148"/>
      <c r="B91" s="149"/>
      <c r="C91" s="150" t="s">
        <v>139</v>
      </c>
      <c r="D91" s="151" t="s">
        <v>56</v>
      </c>
      <c r="E91" s="151" t="s">
        <v>52</v>
      </c>
      <c r="F91" s="151" t="s">
        <v>53</v>
      </c>
      <c r="G91" s="151" t="s">
        <v>140</v>
      </c>
      <c r="H91" s="151" t="s">
        <v>141</v>
      </c>
      <c r="I91" s="151" t="s">
        <v>142</v>
      </c>
      <c r="J91" s="152" t="s">
        <v>103</v>
      </c>
      <c r="K91" s="153" t="s">
        <v>143</v>
      </c>
      <c r="L91" s="154"/>
      <c r="M91" s="70" t="s">
        <v>19</v>
      </c>
      <c r="N91" s="71" t="s">
        <v>41</v>
      </c>
      <c r="O91" s="71" t="s">
        <v>144</v>
      </c>
      <c r="P91" s="71" t="s">
        <v>145</v>
      </c>
      <c r="Q91" s="71" t="s">
        <v>146</v>
      </c>
      <c r="R91" s="71" t="s">
        <v>147</v>
      </c>
      <c r="S91" s="71" t="s">
        <v>148</v>
      </c>
      <c r="T91" s="72" t="s">
        <v>149</v>
      </c>
      <c r="U91" s="148"/>
      <c r="V91" s="148"/>
      <c r="W91" s="148"/>
      <c r="X91" s="148"/>
      <c r="Y91" s="148"/>
      <c r="Z91" s="148"/>
      <c r="AA91" s="148"/>
      <c r="AB91" s="148"/>
      <c r="AC91" s="148"/>
      <c r="AD91" s="148"/>
      <c r="AE91" s="148"/>
    </row>
    <row r="92" spans="1:65" s="2" customFormat="1" ht="22.8" customHeight="1">
      <c r="A92" s="36"/>
      <c r="B92" s="37"/>
      <c r="C92" s="77" t="s">
        <v>150</v>
      </c>
      <c r="D92" s="38"/>
      <c r="E92" s="38"/>
      <c r="F92" s="38"/>
      <c r="G92" s="38"/>
      <c r="H92" s="38"/>
      <c r="I92" s="38"/>
      <c r="J92" s="155">
        <f>BK92</f>
        <v>0</v>
      </c>
      <c r="K92" s="38"/>
      <c r="L92" s="41"/>
      <c r="M92" s="73"/>
      <c r="N92" s="156"/>
      <c r="O92" s="74"/>
      <c r="P92" s="157">
        <f>P93</f>
        <v>0</v>
      </c>
      <c r="Q92" s="74"/>
      <c r="R92" s="157">
        <f>R93</f>
        <v>6.2609999999999999E-2</v>
      </c>
      <c r="S92" s="74"/>
      <c r="T92" s="158">
        <f>T93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70</v>
      </c>
      <c r="AU92" s="19" t="s">
        <v>104</v>
      </c>
      <c r="BK92" s="159">
        <f>BK93</f>
        <v>0</v>
      </c>
    </row>
    <row r="93" spans="1:65" s="12" customFormat="1" ht="25.95" customHeight="1">
      <c r="B93" s="160"/>
      <c r="C93" s="161"/>
      <c r="D93" s="162" t="s">
        <v>70</v>
      </c>
      <c r="E93" s="163" t="s">
        <v>938</v>
      </c>
      <c r="F93" s="163" t="s">
        <v>939</v>
      </c>
      <c r="G93" s="161"/>
      <c r="H93" s="161"/>
      <c r="I93" s="164"/>
      <c r="J93" s="165">
        <f>BK93</f>
        <v>0</v>
      </c>
      <c r="K93" s="161"/>
      <c r="L93" s="166"/>
      <c r="M93" s="167"/>
      <c r="N93" s="168"/>
      <c r="O93" s="168"/>
      <c r="P93" s="169">
        <f>P94+P97+P100+P104+P110+P127+P140+P147+P150+P154+P157+P160</f>
        <v>0</v>
      </c>
      <c r="Q93" s="168"/>
      <c r="R93" s="169">
        <f>R94+R97+R100+R104+R110+R127+R140+R147+R150+R154+R157+R160</f>
        <v>6.2609999999999999E-2</v>
      </c>
      <c r="S93" s="168"/>
      <c r="T93" s="170">
        <f>T94+T97+T100+T104+T110+T127+T140+T147+T150+T154+T157+T160</f>
        <v>0</v>
      </c>
      <c r="AR93" s="171" t="s">
        <v>81</v>
      </c>
      <c r="AT93" s="172" t="s">
        <v>70</v>
      </c>
      <c r="AU93" s="172" t="s">
        <v>71</v>
      </c>
      <c r="AY93" s="171" t="s">
        <v>153</v>
      </c>
      <c r="BK93" s="173">
        <f>BK94+BK97+BK100+BK104+BK110+BK127+BK140+BK147+BK150+BK154+BK157+BK160</f>
        <v>0</v>
      </c>
    </row>
    <row r="94" spans="1:65" s="12" customFormat="1" ht="22.8" customHeight="1">
      <c r="B94" s="160"/>
      <c r="C94" s="161"/>
      <c r="D94" s="162" t="s">
        <v>70</v>
      </c>
      <c r="E94" s="174" t="s">
        <v>993</v>
      </c>
      <c r="F94" s="174" t="s">
        <v>994</v>
      </c>
      <c r="G94" s="161"/>
      <c r="H94" s="161"/>
      <c r="I94" s="164"/>
      <c r="J94" s="175">
        <f>BK94</f>
        <v>0</v>
      </c>
      <c r="K94" s="161"/>
      <c r="L94" s="166"/>
      <c r="M94" s="167"/>
      <c r="N94" s="168"/>
      <c r="O94" s="168"/>
      <c r="P94" s="169">
        <f>SUM(P95:P96)</f>
        <v>0</v>
      </c>
      <c r="Q94" s="168"/>
      <c r="R94" s="169">
        <f>SUM(R95:R96)</f>
        <v>0</v>
      </c>
      <c r="S94" s="168"/>
      <c r="T94" s="170">
        <f>SUM(T95:T96)</f>
        <v>0</v>
      </c>
      <c r="AR94" s="171" t="s">
        <v>81</v>
      </c>
      <c r="AT94" s="172" t="s">
        <v>70</v>
      </c>
      <c r="AU94" s="172" t="s">
        <v>79</v>
      </c>
      <c r="AY94" s="171" t="s">
        <v>153</v>
      </c>
      <c r="BK94" s="173">
        <f>SUM(BK95:BK96)</f>
        <v>0</v>
      </c>
    </row>
    <row r="95" spans="1:65" s="2" customFormat="1" ht="16.5" customHeight="1">
      <c r="A95" s="36"/>
      <c r="B95" s="37"/>
      <c r="C95" s="176" t="s">
        <v>79</v>
      </c>
      <c r="D95" s="176" t="s">
        <v>155</v>
      </c>
      <c r="E95" s="177" t="s">
        <v>1940</v>
      </c>
      <c r="F95" s="178" t="s">
        <v>1941</v>
      </c>
      <c r="G95" s="179" t="s">
        <v>228</v>
      </c>
      <c r="H95" s="180">
        <v>130</v>
      </c>
      <c r="I95" s="181"/>
      <c r="J95" s="182">
        <f>ROUND(I95*H95,2)</f>
        <v>0</v>
      </c>
      <c r="K95" s="183"/>
      <c r="L95" s="41"/>
      <c r="M95" s="184" t="s">
        <v>19</v>
      </c>
      <c r="N95" s="185" t="s">
        <v>42</v>
      </c>
      <c r="O95" s="66"/>
      <c r="P95" s="186">
        <f>O95*H95</f>
        <v>0</v>
      </c>
      <c r="Q95" s="186">
        <v>0</v>
      </c>
      <c r="R95" s="186">
        <f>Q95*H95</f>
        <v>0</v>
      </c>
      <c r="S95" s="186">
        <v>0</v>
      </c>
      <c r="T95" s="187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8" t="s">
        <v>255</v>
      </c>
      <c r="AT95" s="188" t="s">
        <v>155</v>
      </c>
      <c r="AU95" s="188" t="s">
        <v>81</v>
      </c>
      <c r="AY95" s="19" t="s">
        <v>153</v>
      </c>
      <c r="BE95" s="189">
        <f>IF(N95="základní",J95,0)</f>
        <v>0</v>
      </c>
      <c r="BF95" s="189">
        <f>IF(N95="snížená",J95,0)</f>
        <v>0</v>
      </c>
      <c r="BG95" s="189">
        <f>IF(N95="zákl. přenesená",J95,0)</f>
        <v>0</v>
      </c>
      <c r="BH95" s="189">
        <f>IF(N95="sníž. přenesená",J95,0)</f>
        <v>0</v>
      </c>
      <c r="BI95" s="189">
        <f>IF(N95="nulová",J95,0)</f>
        <v>0</v>
      </c>
      <c r="BJ95" s="19" t="s">
        <v>79</v>
      </c>
      <c r="BK95" s="189">
        <f>ROUND(I95*H95,2)</f>
        <v>0</v>
      </c>
      <c r="BL95" s="19" t="s">
        <v>255</v>
      </c>
      <c r="BM95" s="188" t="s">
        <v>1942</v>
      </c>
    </row>
    <row r="96" spans="1:65" s="2" customFormat="1" ht="19.2">
      <c r="A96" s="36"/>
      <c r="B96" s="37"/>
      <c r="C96" s="38"/>
      <c r="D96" s="197" t="s">
        <v>651</v>
      </c>
      <c r="E96" s="38"/>
      <c r="F96" s="240" t="s">
        <v>1943</v>
      </c>
      <c r="G96" s="38"/>
      <c r="H96" s="38"/>
      <c r="I96" s="192"/>
      <c r="J96" s="38"/>
      <c r="K96" s="38"/>
      <c r="L96" s="41"/>
      <c r="M96" s="193"/>
      <c r="N96" s="194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651</v>
      </c>
      <c r="AU96" s="19" t="s">
        <v>81</v>
      </c>
    </row>
    <row r="97" spans="1:65" s="12" customFormat="1" ht="22.8" customHeight="1">
      <c r="B97" s="160"/>
      <c r="C97" s="161"/>
      <c r="D97" s="162" t="s">
        <v>70</v>
      </c>
      <c r="E97" s="174" t="s">
        <v>1720</v>
      </c>
      <c r="F97" s="174" t="s">
        <v>1721</v>
      </c>
      <c r="G97" s="161"/>
      <c r="H97" s="161"/>
      <c r="I97" s="164"/>
      <c r="J97" s="175">
        <f>BK97</f>
        <v>0</v>
      </c>
      <c r="K97" s="161"/>
      <c r="L97" s="166"/>
      <c r="M97" s="167"/>
      <c r="N97" s="168"/>
      <c r="O97" s="168"/>
      <c r="P97" s="169">
        <f>SUM(P98:P99)</f>
        <v>0</v>
      </c>
      <c r="Q97" s="168"/>
      <c r="R97" s="169">
        <f>SUM(R98:R99)</f>
        <v>0</v>
      </c>
      <c r="S97" s="168"/>
      <c r="T97" s="170">
        <f>SUM(T98:T99)</f>
        <v>0</v>
      </c>
      <c r="AR97" s="171" t="s">
        <v>81</v>
      </c>
      <c r="AT97" s="172" t="s">
        <v>70</v>
      </c>
      <c r="AU97" s="172" t="s">
        <v>79</v>
      </c>
      <c r="AY97" s="171" t="s">
        <v>153</v>
      </c>
      <c r="BK97" s="173">
        <f>SUM(BK98:BK99)</f>
        <v>0</v>
      </c>
    </row>
    <row r="98" spans="1:65" s="2" customFormat="1" ht="16.5" customHeight="1">
      <c r="A98" s="36"/>
      <c r="B98" s="37"/>
      <c r="C98" s="176" t="s">
        <v>81</v>
      </c>
      <c r="D98" s="176" t="s">
        <v>155</v>
      </c>
      <c r="E98" s="177" t="s">
        <v>1944</v>
      </c>
      <c r="F98" s="178" t="s">
        <v>1945</v>
      </c>
      <c r="G98" s="179" t="s">
        <v>1946</v>
      </c>
      <c r="H98" s="180">
        <v>1</v>
      </c>
      <c r="I98" s="181"/>
      <c r="J98" s="182">
        <f>ROUND(I98*H98,2)</f>
        <v>0</v>
      </c>
      <c r="K98" s="183"/>
      <c r="L98" s="41"/>
      <c r="M98" s="184" t="s">
        <v>19</v>
      </c>
      <c r="N98" s="185" t="s">
        <v>42</v>
      </c>
      <c r="O98" s="66"/>
      <c r="P98" s="186">
        <f>O98*H98</f>
        <v>0</v>
      </c>
      <c r="Q98" s="186">
        <v>0</v>
      </c>
      <c r="R98" s="186">
        <f>Q98*H98</f>
        <v>0</v>
      </c>
      <c r="S98" s="186">
        <v>0</v>
      </c>
      <c r="T98" s="187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8" t="s">
        <v>255</v>
      </c>
      <c r="AT98" s="188" t="s">
        <v>155</v>
      </c>
      <c r="AU98" s="188" t="s">
        <v>81</v>
      </c>
      <c r="AY98" s="19" t="s">
        <v>153</v>
      </c>
      <c r="BE98" s="189">
        <f>IF(N98="základní",J98,0)</f>
        <v>0</v>
      </c>
      <c r="BF98" s="189">
        <f>IF(N98="snížená",J98,0)</f>
        <v>0</v>
      </c>
      <c r="BG98" s="189">
        <f>IF(N98="zákl. přenesená",J98,0)</f>
        <v>0</v>
      </c>
      <c r="BH98" s="189">
        <f>IF(N98="sníž. přenesená",J98,0)</f>
        <v>0</v>
      </c>
      <c r="BI98" s="189">
        <f>IF(N98="nulová",J98,0)</f>
        <v>0</v>
      </c>
      <c r="BJ98" s="19" t="s">
        <v>79</v>
      </c>
      <c r="BK98" s="189">
        <f>ROUND(I98*H98,2)</f>
        <v>0</v>
      </c>
      <c r="BL98" s="19" t="s">
        <v>255</v>
      </c>
      <c r="BM98" s="188" t="s">
        <v>1947</v>
      </c>
    </row>
    <row r="99" spans="1:65" s="2" customFormat="1" ht="28.8">
      <c r="A99" s="36"/>
      <c r="B99" s="37"/>
      <c r="C99" s="38"/>
      <c r="D99" s="197" t="s">
        <v>651</v>
      </c>
      <c r="E99" s="38"/>
      <c r="F99" s="240" t="s">
        <v>1948</v>
      </c>
      <c r="G99" s="38"/>
      <c r="H99" s="38"/>
      <c r="I99" s="192"/>
      <c r="J99" s="38"/>
      <c r="K99" s="38"/>
      <c r="L99" s="41"/>
      <c r="M99" s="193"/>
      <c r="N99" s="194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651</v>
      </c>
      <c r="AU99" s="19" t="s">
        <v>81</v>
      </c>
    </row>
    <row r="100" spans="1:65" s="12" customFormat="1" ht="22.8" customHeight="1">
      <c r="B100" s="160"/>
      <c r="C100" s="161"/>
      <c r="D100" s="162" t="s">
        <v>70</v>
      </c>
      <c r="E100" s="174" t="s">
        <v>1949</v>
      </c>
      <c r="F100" s="174" t="s">
        <v>1950</v>
      </c>
      <c r="G100" s="161"/>
      <c r="H100" s="161"/>
      <c r="I100" s="164"/>
      <c r="J100" s="175">
        <f>BK100</f>
        <v>0</v>
      </c>
      <c r="K100" s="161"/>
      <c r="L100" s="166"/>
      <c r="M100" s="167"/>
      <c r="N100" s="168"/>
      <c r="O100" s="168"/>
      <c r="P100" s="169">
        <f>SUM(P101:P103)</f>
        <v>0</v>
      </c>
      <c r="Q100" s="168"/>
      <c r="R100" s="169">
        <f>SUM(R101:R103)</f>
        <v>0</v>
      </c>
      <c r="S100" s="168"/>
      <c r="T100" s="170">
        <f>SUM(T101:T103)</f>
        <v>0</v>
      </c>
      <c r="AR100" s="171" t="s">
        <v>81</v>
      </c>
      <c r="AT100" s="172" t="s">
        <v>70</v>
      </c>
      <c r="AU100" s="172" t="s">
        <v>79</v>
      </c>
      <c r="AY100" s="171" t="s">
        <v>153</v>
      </c>
      <c r="BK100" s="173">
        <f>SUM(BK101:BK103)</f>
        <v>0</v>
      </c>
    </row>
    <row r="101" spans="1:65" s="2" customFormat="1" ht="16.5" customHeight="1">
      <c r="A101" s="36"/>
      <c r="B101" s="37"/>
      <c r="C101" s="176" t="s">
        <v>173</v>
      </c>
      <c r="D101" s="176" t="s">
        <v>155</v>
      </c>
      <c r="E101" s="177" t="s">
        <v>1951</v>
      </c>
      <c r="F101" s="178" t="s">
        <v>1952</v>
      </c>
      <c r="G101" s="179" t="s">
        <v>682</v>
      </c>
      <c r="H101" s="180">
        <v>5</v>
      </c>
      <c r="I101" s="181"/>
      <c r="J101" s="182">
        <f>ROUND(I101*H101,2)</f>
        <v>0</v>
      </c>
      <c r="K101" s="183"/>
      <c r="L101" s="41"/>
      <c r="M101" s="184" t="s">
        <v>19</v>
      </c>
      <c r="N101" s="185" t="s">
        <v>42</v>
      </c>
      <c r="O101" s="66"/>
      <c r="P101" s="186">
        <f>O101*H101</f>
        <v>0</v>
      </c>
      <c r="Q101" s="186">
        <v>0</v>
      </c>
      <c r="R101" s="186">
        <f>Q101*H101</f>
        <v>0</v>
      </c>
      <c r="S101" s="186">
        <v>0</v>
      </c>
      <c r="T101" s="187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8" t="s">
        <v>255</v>
      </c>
      <c r="AT101" s="188" t="s">
        <v>155</v>
      </c>
      <c r="AU101" s="188" t="s">
        <v>81</v>
      </c>
      <c r="AY101" s="19" t="s">
        <v>153</v>
      </c>
      <c r="BE101" s="189">
        <f>IF(N101="základní",J101,0)</f>
        <v>0</v>
      </c>
      <c r="BF101" s="189">
        <f>IF(N101="snížená",J101,0)</f>
        <v>0</v>
      </c>
      <c r="BG101" s="189">
        <f>IF(N101="zákl. přenesená",J101,0)</f>
        <v>0</v>
      </c>
      <c r="BH101" s="189">
        <f>IF(N101="sníž. přenesená",J101,0)</f>
        <v>0</v>
      </c>
      <c r="BI101" s="189">
        <f>IF(N101="nulová",J101,0)</f>
        <v>0</v>
      </c>
      <c r="BJ101" s="19" t="s">
        <v>79</v>
      </c>
      <c r="BK101" s="189">
        <f>ROUND(I101*H101,2)</f>
        <v>0</v>
      </c>
      <c r="BL101" s="19" t="s">
        <v>255</v>
      </c>
      <c r="BM101" s="188" t="s">
        <v>1953</v>
      </c>
    </row>
    <row r="102" spans="1:65" s="2" customFormat="1" ht="16.5" customHeight="1">
      <c r="A102" s="36"/>
      <c r="B102" s="37"/>
      <c r="C102" s="176" t="s">
        <v>159</v>
      </c>
      <c r="D102" s="176" t="s">
        <v>155</v>
      </c>
      <c r="E102" s="177" t="s">
        <v>1954</v>
      </c>
      <c r="F102" s="178" t="s">
        <v>1955</v>
      </c>
      <c r="G102" s="179" t="s">
        <v>253</v>
      </c>
      <c r="H102" s="180">
        <v>3</v>
      </c>
      <c r="I102" s="181"/>
      <c r="J102" s="182">
        <f>ROUND(I102*H102,2)</f>
        <v>0</v>
      </c>
      <c r="K102" s="183"/>
      <c r="L102" s="41"/>
      <c r="M102" s="184" t="s">
        <v>19</v>
      </c>
      <c r="N102" s="185" t="s">
        <v>42</v>
      </c>
      <c r="O102" s="66"/>
      <c r="P102" s="186">
        <f>O102*H102</f>
        <v>0</v>
      </c>
      <c r="Q102" s="186">
        <v>0</v>
      </c>
      <c r="R102" s="186">
        <f>Q102*H102</f>
        <v>0</v>
      </c>
      <c r="S102" s="186">
        <v>0</v>
      </c>
      <c r="T102" s="187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8" t="s">
        <v>255</v>
      </c>
      <c r="AT102" s="188" t="s">
        <v>155</v>
      </c>
      <c r="AU102" s="188" t="s">
        <v>81</v>
      </c>
      <c r="AY102" s="19" t="s">
        <v>153</v>
      </c>
      <c r="BE102" s="189">
        <f>IF(N102="základní",J102,0)</f>
        <v>0</v>
      </c>
      <c r="BF102" s="189">
        <f>IF(N102="snížená",J102,0)</f>
        <v>0</v>
      </c>
      <c r="BG102" s="189">
        <f>IF(N102="zákl. přenesená",J102,0)</f>
        <v>0</v>
      </c>
      <c r="BH102" s="189">
        <f>IF(N102="sníž. přenesená",J102,0)</f>
        <v>0</v>
      </c>
      <c r="BI102" s="189">
        <f>IF(N102="nulová",J102,0)</f>
        <v>0</v>
      </c>
      <c r="BJ102" s="19" t="s">
        <v>79</v>
      </c>
      <c r="BK102" s="189">
        <f>ROUND(I102*H102,2)</f>
        <v>0</v>
      </c>
      <c r="BL102" s="19" t="s">
        <v>255</v>
      </c>
      <c r="BM102" s="188" t="s">
        <v>1956</v>
      </c>
    </row>
    <row r="103" spans="1:65" s="2" customFormat="1" ht="16.5" customHeight="1">
      <c r="A103" s="36"/>
      <c r="B103" s="37"/>
      <c r="C103" s="176" t="s">
        <v>392</v>
      </c>
      <c r="D103" s="176" t="s">
        <v>155</v>
      </c>
      <c r="E103" s="177" t="s">
        <v>1957</v>
      </c>
      <c r="F103" s="178" t="s">
        <v>1958</v>
      </c>
      <c r="G103" s="179" t="s">
        <v>253</v>
      </c>
      <c r="H103" s="180">
        <v>1</v>
      </c>
      <c r="I103" s="181"/>
      <c r="J103" s="182">
        <f>ROUND(I103*H103,2)</f>
        <v>0</v>
      </c>
      <c r="K103" s="183"/>
      <c r="L103" s="41"/>
      <c r="M103" s="184" t="s">
        <v>19</v>
      </c>
      <c r="N103" s="185" t="s">
        <v>42</v>
      </c>
      <c r="O103" s="66"/>
      <c r="P103" s="186">
        <f>O103*H103</f>
        <v>0</v>
      </c>
      <c r="Q103" s="186">
        <v>0</v>
      </c>
      <c r="R103" s="186">
        <f>Q103*H103</f>
        <v>0</v>
      </c>
      <c r="S103" s="186">
        <v>0</v>
      </c>
      <c r="T103" s="187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8" t="s">
        <v>255</v>
      </c>
      <c r="AT103" s="188" t="s">
        <v>155</v>
      </c>
      <c r="AU103" s="188" t="s">
        <v>81</v>
      </c>
      <c r="AY103" s="19" t="s">
        <v>153</v>
      </c>
      <c r="BE103" s="189">
        <f>IF(N103="základní",J103,0)</f>
        <v>0</v>
      </c>
      <c r="BF103" s="189">
        <f>IF(N103="snížená",J103,0)</f>
        <v>0</v>
      </c>
      <c r="BG103" s="189">
        <f>IF(N103="zákl. přenesená",J103,0)</f>
        <v>0</v>
      </c>
      <c r="BH103" s="189">
        <f>IF(N103="sníž. přenesená",J103,0)</f>
        <v>0</v>
      </c>
      <c r="BI103" s="189">
        <f>IF(N103="nulová",J103,0)</f>
        <v>0</v>
      </c>
      <c r="BJ103" s="19" t="s">
        <v>79</v>
      </c>
      <c r="BK103" s="189">
        <f>ROUND(I103*H103,2)</f>
        <v>0</v>
      </c>
      <c r="BL103" s="19" t="s">
        <v>255</v>
      </c>
      <c r="BM103" s="188" t="s">
        <v>1959</v>
      </c>
    </row>
    <row r="104" spans="1:65" s="12" customFormat="1" ht="22.8" customHeight="1">
      <c r="B104" s="160"/>
      <c r="C104" s="161"/>
      <c r="D104" s="162" t="s">
        <v>70</v>
      </c>
      <c r="E104" s="174" t="s">
        <v>1960</v>
      </c>
      <c r="F104" s="174" t="s">
        <v>1961</v>
      </c>
      <c r="G104" s="161"/>
      <c r="H104" s="161"/>
      <c r="I104" s="164"/>
      <c r="J104" s="175">
        <f>BK104</f>
        <v>0</v>
      </c>
      <c r="K104" s="161"/>
      <c r="L104" s="166"/>
      <c r="M104" s="167"/>
      <c r="N104" s="168"/>
      <c r="O104" s="168"/>
      <c r="P104" s="169">
        <f>SUM(P105:P109)</f>
        <v>0</v>
      </c>
      <c r="Q104" s="168"/>
      <c r="R104" s="169">
        <f>SUM(R105:R109)</f>
        <v>0</v>
      </c>
      <c r="S104" s="168"/>
      <c r="T104" s="170">
        <f>SUM(T105:T109)</f>
        <v>0</v>
      </c>
      <c r="AR104" s="171" t="s">
        <v>81</v>
      </c>
      <c r="AT104" s="172" t="s">
        <v>70</v>
      </c>
      <c r="AU104" s="172" t="s">
        <v>79</v>
      </c>
      <c r="AY104" s="171" t="s">
        <v>153</v>
      </c>
      <c r="BK104" s="173">
        <f>SUM(BK105:BK109)</f>
        <v>0</v>
      </c>
    </row>
    <row r="105" spans="1:65" s="2" customFormat="1" ht="16.5" customHeight="1">
      <c r="A105" s="36"/>
      <c r="B105" s="37"/>
      <c r="C105" s="176" t="s">
        <v>182</v>
      </c>
      <c r="D105" s="176" t="s">
        <v>155</v>
      </c>
      <c r="E105" s="177" t="s">
        <v>1962</v>
      </c>
      <c r="F105" s="178" t="s">
        <v>1963</v>
      </c>
      <c r="G105" s="179" t="s">
        <v>1946</v>
      </c>
      <c r="H105" s="180">
        <v>1</v>
      </c>
      <c r="I105" s="181"/>
      <c r="J105" s="182">
        <f>ROUND(I105*H105,2)</f>
        <v>0</v>
      </c>
      <c r="K105" s="183"/>
      <c r="L105" s="41"/>
      <c r="M105" s="184" t="s">
        <v>19</v>
      </c>
      <c r="N105" s="185" t="s">
        <v>42</v>
      </c>
      <c r="O105" s="66"/>
      <c r="P105" s="186">
        <f>O105*H105</f>
        <v>0</v>
      </c>
      <c r="Q105" s="186">
        <v>0</v>
      </c>
      <c r="R105" s="186">
        <f>Q105*H105</f>
        <v>0</v>
      </c>
      <c r="S105" s="186">
        <v>0</v>
      </c>
      <c r="T105" s="187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8" t="s">
        <v>255</v>
      </c>
      <c r="AT105" s="188" t="s">
        <v>155</v>
      </c>
      <c r="AU105" s="188" t="s">
        <v>81</v>
      </c>
      <c r="AY105" s="19" t="s">
        <v>153</v>
      </c>
      <c r="BE105" s="189">
        <f>IF(N105="základní",J105,0)</f>
        <v>0</v>
      </c>
      <c r="BF105" s="189">
        <f>IF(N105="snížená",J105,0)</f>
        <v>0</v>
      </c>
      <c r="BG105" s="189">
        <f>IF(N105="zákl. přenesená",J105,0)</f>
        <v>0</v>
      </c>
      <c r="BH105" s="189">
        <f>IF(N105="sníž. přenesená",J105,0)</f>
        <v>0</v>
      </c>
      <c r="BI105" s="189">
        <f>IF(N105="nulová",J105,0)</f>
        <v>0</v>
      </c>
      <c r="BJ105" s="19" t="s">
        <v>79</v>
      </c>
      <c r="BK105" s="189">
        <f>ROUND(I105*H105,2)</f>
        <v>0</v>
      </c>
      <c r="BL105" s="19" t="s">
        <v>255</v>
      </c>
      <c r="BM105" s="188" t="s">
        <v>1964</v>
      </c>
    </row>
    <row r="106" spans="1:65" s="2" customFormat="1" ht="16.5" customHeight="1">
      <c r="A106" s="36"/>
      <c r="B106" s="37"/>
      <c r="C106" s="176" t="s">
        <v>188</v>
      </c>
      <c r="D106" s="176" t="s">
        <v>155</v>
      </c>
      <c r="E106" s="177" t="s">
        <v>1965</v>
      </c>
      <c r="F106" s="178" t="s">
        <v>1966</v>
      </c>
      <c r="G106" s="179" t="s">
        <v>1946</v>
      </c>
      <c r="H106" s="180">
        <v>1</v>
      </c>
      <c r="I106" s="181"/>
      <c r="J106" s="182">
        <f>ROUND(I106*H106,2)</f>
        <v>0</v>
      </c>
      <c r="K106" s="183"/>
      <c r="L106" s="41"/>
      <c r="M106" s="184" t="s">
        <v>19</v>
      </c>
      <c r="N106" s="185" t="s">
        <v>42</v>
      </c>
      <c r="O106" s="66"/>
      <c r="P106" s="186">
        <f>O106*H106</f>
        <v>0</v>
      </c>
      <c r="Q106" s="186">
        <v>0</v>
      </c>
      <c r="R106" s="186">
        <f>Q106*H106</f>
        <v>0</v>
      </c>
      <c r="S106" s="186">
        <v>0</v>
      </c>
      <c r="T106" s="187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8" t="s">
        <v>255</v>
      </c>
      <c r="AT106" s="188" t="s">
        <v>155</v>
      </c>
      <c r="AU106" s="188" t="s">
        <v>81</v>
      </c>
      <c r="AY106" s="19" t="s">
        <v>153</v>
      </c>
      <c r="BE106" s="189">
        <f>IF(N106="základní",J106,0)</f>
        <v>0</v>
      </c>
      <c r="BF106" s="189">
        <f>IF(N106="snížená",J106,0)</f>
        <v>0</v>
      </c>
      <c r="BG106" s="189">
        <f>IF(N106="zákl. přenesená",J106,0)</f>
        <v>0</v>
      </c>
      <c r="BH106" s="189">
        <f>IF(N106="sníž. přenesená",J106,0)</f>
        <v>0</v>
      </c>
      <c r="BI106" s="189">
        <f>IF(N106="nulová",J106,0)</f>
        <v>0</v>
      </c>
      <c r="BJ106" s="19" t="s">
        <v>79</v>
      </c>
      <c r="BK106" s="189">
        <f>ROUND(I106*H106,2)</f>
        <v>0</v>
      </c>
      <c r="BL106" s="19" t="s">
        <v>255</v>
      </c>
      <c r="BM106" s="188" t="s">
        <v>1967</v>
      </c>
    </row>
    <row r="107" spans="1:65" s="2" customFormat="1" ht="19.2">
      <c r="A107" s="36"/>
      <c r="B107" s="37"/>
      <c r="C107" s="38"/>
      <c r="D107" s="197" t="s">
        <v>651</v>
      </c>
      <c r="E107" s="38"/>
      <c r="F107" s="240" t="s">
        <v>1968</v>
      </c>
      <c r="G107" s="38"/>
      <c r="H107" s="38"/>
      <c r="I107" s="192"/>
      <c r="J107" s="38"/>
      <c r="K107" s="38"/>
      <c r="L107" s="41"/>
      <c r="M107" s="193"/>
      <c r="N107" s="194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651</v>
      </c>
      <c r="AU107" s="19" t="s">
        <v>81</v>
      </c>
    </row>
    <row r="108" spans="1:65" s="2" customFormat="1" ht="16.5" customHeight="1">
      <c r="A108" s="36"/>
      <c r="B108" s="37"/>
      <c r="C108" s="176" t="s">
        <v>193</v>
      </c>
      <c r="D108" s="176" t="s">
        <v>155</v>
      </c>
      <c r="E108" s="177" t="s">
        <v>1969</v>
      </c>
      <c r="F108" s="178" t="s">
        <v>1970</v>
      </c>
      <c r="G108" s="179" t="s">
        <v>1946</v>
      </c>
      <c r="H108" s="180">
        <v>1</v>
      </c>
      <c r="I108" s="181"/>
      <c r="J108" s="182">
        <f>ROUND(I108*H108,2)</f>
        <v>0</v>
      </c>
      <c r="K108" s="183"/>
      <c r="L108" s="41"/>
      <c r="M108" s="184" t="s">
        <v>19</v>
      </c>
      <c r="N108" s="185" t="s">
        <v>42</v>
      </c>
      <c r="O108" s="66"/>
      <c r="P108" s="186">
        <f>O108*H108</f>
        <v>0</v>
      </c>
      <c r="Q108" s="186">
        <v>0</v>
      </c>
      <c r="R108" s="186">
        <f>Q108*H108</f>
        <v>0</v>
      </c>
      <c r="S108" s="186">
        <v>0</v>
      </c>
      <c r="T108" s="187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8" t="s">
        <v>255</v>
      </c>
      <c r="AT108" s="188" t="s">
        <v>155</v>
      </c>
      <c r="AU108" s="188" t="s">
        <v>81</v>
      </c>
      <c r="AY108" s="19" t="s">
        <v>153</v>
      </c>
      <c r="BE108" s="189">
        <f>IF(N108="základní",J108,0)</f>
        <v>0</v>
      </c>
      <c r="BF108" s="189">
        <f>IF(N108="snížená",J108,0)</f>
        <v>0</v>
      </c>
      <c r="BG108" s="189">
        <f>IF(N108="zákl. přenesená",J108,0)</f>
        <v>0</v>
      </c>
      <c r="BH108" s="189">
        <f>IF(N108="sníž. přenesená",J108,0)</f>
        <v>0</v>
      </c>
      <c r="BI108" s="189">
        <f>IF(N108="nulová",J108,0)</f>
        <v>0</v>
      </c>
      <c r="BJ108" s="19" t="s">
        <v>79</v>
      </c>
      <c r="BK108" s="189">
        <f>ROUND(I108*H108,2)</f>
        <v>0</v>
      </c>
      <c r="BL108" s="19" t="s">
        <v>255</v>
      </c>
      <c r="BM108" s="188" t="s">
        <v>1971</v>
      </c>
    </row>
    <row r="109" spans="1:65" s="2" customFormat="1" ht="19.2">
      <c r="A109" s="36"/>
      <c r="B109" s="37"/>
      <c r="C109" s="38"/>
      <c r="D109" s="197" t="s">
        <v>651</v>
      </c>
      <c r="E109" s="38"/>
      <c r="F109" s="240" t="s">
        <v>1972</v>
      </c>
      <c r="G109" s="38"/>
      <c r="H109" s="38"/>
      <c r="I109" s="192"/>
      <c r="J109" s="38"/>
      <c r="K109" s="38"/>
      <c r="L109" s="41"/>
      <c r="M109" s="193"/>
      <c r="N109" s="194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651</v>
      </c>
      <c r="AU109" s="19" t="s">
        <v>81</v>
      </c>
    </row>
    <row r="110" spans="1:65" s="12" customFormat="1" ht="22.8" customHeight="1">
      <c r="B110" s="160"/>
      <c r="C110" s="161"/>
      <c r="D110" s="162" t="s">
        <v>70</v>
      </c>
      <c r="E110" s="174" t="s">
        <v>1973</v>
      </c>
      <c r="F110" s="174" t="s">
        <v>1974</v>
      </c>
      <c r="G110" s="161"/>
      <c r="H110" s="161"/>
      <c r="I110" s="164"/>
      <c r="J110" s="175">
        <f>BK110</f>
        <v>0</v>
      </c>
      <c r="K110" s="161"/>
      <c r="L110" s="166"/>
      <c r="M110" s="167"/>
      <c r="N110" s="168"/>
      <c r="O110" s="168"/>
      <c r="P110" s="169">
        <f>SUM(P111:P126)</f>
        <v>0</v>
      </c>
      <c r="Q110" s="168"/>
      <c r="R110" s="169">
        <f>SUM(R111:R126)</f>
        <v>0</v>
      </c>
      <c r="S110" s="168"/>
      <c r="T110" s="170">
        <f>SUM(T111:T126)</f>
        <v>0</v>
      </c>
      <c r="AR110" s="171" t="s">
        <v>81</v>
      </c>
      <c r="AT110" s="172" t="s">
        <v>70</v>
      </c>
      <c r="AU110" s="172" t="s">
        <v>79</v>
      </c>
      <c r="AY110" s="171" t="s">
        <v>153</v>
      </c>
      <c r="BK110" s="173">
        <f>SUM(BK111:BK126)</f>
        <v>0</v>
      </c>
    </row>
    <row r="111" spans="1:65" s="2" customFormat="1" ht="16.5" customHeight="1">
      <c r="A111" s="36"/>
      <c r="B111" s="37"/>
      <c r="C111" s="176" t="s">
        <v>201</v>
      </c>
      <c r="D111" s="176" t="s">
        <v>155</v>
      </c>
      <c r="E111" s="177" t="s">
        <v>1975</v>
      </c>
      <c r="F111" s="178" t="s">
        <v>1976</v>
      </c>
      <c r="G111" s="179" t="s">
        <v>228</v>
      </c>
      <c r="H111" s="180">
        <v>110</v>
      </c>
      <c r="I111" s="181"/>
      <c r="J111" s="182">
        <f>ROUND(I111*H111,2)</f>
        <v>0</v>
      </c>
      <c r="K111" s="183"/>
      <c r="L111" s="41"/>
      <c r="M111" s="184" t="s">
        <v>19</v>
      </c>
      <c r="N111" s="185" t="s">
        <v>42</v>
      </c>
      <c r="O111" s="66"/>
      <c r="P111" s="186">
        <f>O111*H111</f>
        <v>0</v>
      </c>
      <c r="Q111" s="186">
        <v>0</v>
      </c>
      <c r="R111" s="186">
        <f>Q111*H111</f>
        <v>0</v>
      </c>
      <c r="S111" s="186">
        <v>0</v>
      </c>
      <c r="T111" s="187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8" t="s">
        <v>255</v>
      </c>
      <c r="AT111" s="188" t="s">
        <v>155</v>
      </c>
      <c r="AU111" s="188" t="s">
        <v>81</v>
      </c>
      <c r="AY111" s="19" t="s">
        <v>153</v>
      </c>
      <c r="BE111" s="189">
        <f>IF(N111="základní",J111,0)</f>
        <v>0</v>
      </c>
      <c r="BF111" s="189">
        <f>IF(N111="snížená",J111,0)</f>
        <v>0</v>
      </c>
      <c r="BG111" s="189">
        <f>IF(N111="zákl. přenesená",J111,0)</f>
        <v>0</v>
      </c>
      <c r="BH111" s="189">
        <f>IF(N111="sníž. přenesená",J111,0)</f>
        <v>0</v>
      </c>
      <c r="BI111" s="189">
        <f>IF(N111="nulová",J111,0)</f>
        <v>0</v>
      </c>
      <c r="BJ111" s="19" t="s">
        <v>79</v>
      </c>
      <c r="BK111" s="189">
        <f>ROUND(I111*H111,2)</f>
        <v>0</v>
      </c>
      <c r="BL111" s="19" t="s">
        <v>255</v>
      </c>
      <c r="BM111" s="188" t="s">
        <v>1977</v>
      </c>
    </row>
    <row r="112" spans="1:65" s="2" customFormat="1" ht="16.5" customHeight="1">
      <c r="A112" s="36"/>
      <c r="B112" s="37"/>
      <c r="C112" s="176" t="s">
        <v>209</v>
      </c>
      <c r="D112" s="176" t="s">
        <v>155</v>
      </c>
      <c r="E112" s="177" t="s">
        <v>1978</v>
      </c>
      <c r="F112" s="178" t="s">
        <v>1979</v>
      </c>
      <c r="G112" s="179" t="s">
        <v>228</v>
      </c>
      <c r="H112" s="180">
        <v>59</v>
      </c>
      <c r="I112" s="181"/>
      <c r="J112" s="182">
        <f>ROUND(I112*H112,2)</f>
        <v>0</v>
      </c>
      <c r="K112" s="183"/>
      <c r="L112" s="41"/>
      <c r="M112" s="184" t="s">
        <v>19</v>
      </c>
      <c r="N112" s="185" t="s">
        <v>42</v>
      </c>
      <c r="O112" s="66"/>
      <c r="P112" s="186">
        <f>O112*H112</f>
        <v>0</v>
      </c>
      <c r="Q112" s="186">
        <v>0</v>
      </c>
      <c r="R112" s="186">
        <f>Q112*H112</f>
        <v>0</v>
      </c>
      <c r="S112" s="186">
        <v>0</v>
      </c>
      <c r="T112" s="187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8" t="s">
        <v>255</v>
      </c>
      <c r="AT112" s="188" t="s">
        <v>155</v>
      </c>
      <c r="AU112" s="188" t="s">
        <v>81</v>
      </c>
      <c r="AY112" s="19" t="s">
        <v>153</v>
      </c>
      <c r="BE112" s="189">
        <f>IF(N112="základní",J112,0)</f>
        <v>0</v>
      </c>
      <c r="BF112" s="189">
        <f>IF(N112="snížená",J112,0)</f>
        <v>0</v>
      </c>
      <c r="BG112" s="189">
        <f>IF(N112="zákl. přenesená",J112,0)</f>
        <v>0</v>
      </c>
      <c r="BH112" s="189">
        <f>IF(N112="sníž. přenesená",J112,0)</f>
        <v>0</v>
      </c>
      <c r="BI112" s="189">
        <f>IF(N112="nulová",J112,0)</f>
        <v>0</v>
      </c>
      <c r="BJ112" s="19" t="s">
        <v>79</v>
      </c>
      <c r="BK112" s="189">
        <f>ROUND(I112*H112,2)</f>
        <v>0</v>
      </c>
      <c r="BL112" s="19" t="s">
        <v>255</v>
      </c>
      <c r="BM112" s="188" t="s">
        <v>1980</v>
      </c>
    </row>
    <row r="113" spans="1:65" s="2" customFormat="1" ht="16.5" customHeight="1">
      <c r="A113" s="36"/>
      <c r="B113" s="37"/>
      <c r="C113" s="176" t="s">
        <v>214</v>
      </c>
      <c r="D113" s="176" t="s">
        <v>155</v>
      </c>
      <c r="E113" s="177" t="s">
        <v>1981</v>
      </c>
      <c r="F113" s="178" t="s">
        <v>1982</v>
      </c>
      <c r="G113" s="179" t="s">
        <v>228</v>
      </c>
      <c r="H113" s="180">
        <v>6</v>
      </c>
      <c r="I113" s="181"/>
      <c r="J113" s="182">
        <f>ROUND(I113*H113,2)</f>
        <v>0</v>
      </c>
      <c r="K113" s="183"/>
      <c r="L113" s="41"/>
      <c r="M113" s="184" t="s">
        <v>19</v>
      </c>
      <c r="N113" s="185" t="s">
        <v>42</v>
      </c>
      <c r="O113" s="66"/>
      <c r="P113" s="186">
        <f>O113*H113</f>
        <v>0</v>
      </c>
      <c r="Q113" s="186">
        <v>0</v>
      </c>
      <c r="R113" s="186">
        <f>Q113*H113</f>
        <v>0</v>
      </c>
      <c r="S113" s="186">
        <v>0</v>
      </c>
      <c r="T113" s="187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8" t="s">
        <v>255</v>
      </c>
      <c r="AT113" s="188" t="s">
        <v>155</v>
      </c>
      <c r="AU113" s="188" t="s">
        <v>81</v>
      </c>
      <c r="AY113" s="19" t="s">
        <v>153</v>
      </c>
      <c r="BE113" s="189">
        <f>IF(N113="základní",J113,0)</f>
        <v>0</v>
      </c>
      <c r="BF113" s="189">
        <f>IF(N113="snížená",J113,0)</f>
        <v>0</v>
      </c>
      <c r="BG113" s="189">
        <f>IF(N113="zákl. přenesená",J113,0)</f>
        <v>0</v>
      </c>
      <c r="BH113" s="189">
        <f>IF(N113="sníž. přenesená",J113,0)</f>
        <v>0</v>
      </c>
      <c r="BI113" s="189">
        <f>IF(N113="nulová",J113,0)</f>
        <v>0</v>
      </c>
      <c r="BJ113" s="19" t="s">
        <v>79</v>
      </c>
      <c r="BK113" s="189">
        <f>ROUND(I113*H113,2)</f>
        <v>0</v>
      </c>
      <c r="BL113" s="19" t="s">
        <v>255</v>
      </c>
      <c r="BM113" s="188" t="s">
        <v>1983</v>
      </c>
    </row>
    <row r="114" spans="1:65" s="2" customFormat="1" ht="16.5" customHeight="1">
      <c r="A114" s="36"/>
      <c r="B114" s="37"/>
      <c r="C114" s="176" t="s">
        <v>225</v>
      </c>
      <c r="D114" s="176" t="s">
        <v>155</v>
      </c>
      <c r="E114" s="177" t="s">
        <v>1984</v>
      </c>
      <c r="F114" s="178" t="s">
        <v>1985</v>
      </c>
      <c r="G114" s="179" t="s">
        <v>228</v>
      </c>
      <c r="H114" s="180">
        <v>9</v>
      </c>
      <c r="I114" s="181"/>
      <c r="J114" s="182">
        <f>ROUND(I114*H114,2)</f>
        <v>0</v>
      </c>
      <c r="K114" s="183"/>
      <c r="L114" s="41"/>
      <c r="M114" s="184" t="s">
        <v>19</v>
      </c>
      <c r="N114" s="185" t="s">
        <v>42</v>
      </c>
      <c r="O114" s="66"/>
      <c r="P114" s="186">
        <f>O114*H114</f>
        <v>0</v>
      </c>
      <c r="Q114" s="186">
        <v>0</v>
      </c>
      <c r="R114" s="186">
        <f>Q114*H114</f>
        <v>0</v>
      </c>
      <c r="S114" s="186">
        <v>0</v>
      </c>
      <c r="T114" s="187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8" t="s">
        <v>255</v>
      </c>
      <c r="AT114" s="188" t="s">
        <v>155</v>
      </c>
      <c r="AU114" s="188" t="s">
        <v>81</v>
      </c>
      <c r="AY114" s="19" t="s">
        <v>153</v>
      </c>
      <c r="BE114" s="189">
        <f>IF(N114="základní",J114,0)</f>
        <v>0</v>
      </c>
      <c r="BF114" s="189">
        <f>IF(N114="snížená",J114,0)</f>
        <v>0</v>
      </c>
      <c r="BG114" s="189">
        <f>IF(N114="zákl. přenesená",J114,0)</f>
        <v>0</v>
      </c>
      <c r="BH114" s="189">
        <f>IF(N114="sníž. přenesená",J114,0)</f>
        <v>0</v>
      </c>
      <c r="BI114" s="189">
        <f>IF(N114="nulová",J114,0)</f>
        <v>0</v>
      </c>
      <c r="BJ114" s="19" t="s">
        <v>79</v>
      </c>
      <c r="BK114" s="189">
        <f>ROUND(I114*H114,2)</f>
        <v>0</v>
      </c>
      <c r="BL114" s="19" t="s">
        <v>255</v>
      </c>
      <c r="BM114" s="188" t="s">
        <v>1986</v>
      </c>
    </row>
    <row r="115" spans="1:65" s="2" customFormat="1" ht="16.5" customHeight="1">
      <c r="A115" s="36"/>
      <c r="B115" s="37"/>
      <c r="C115" s="176" t="s">
        <v>231</v>
      </c>
      <c r="D115" s="176" t="s">
        <v>155</v>
      </c>
      <c r="E115" s="177" t="s">
        <v>1987</v>
      </c>
      <c r="F115" s="178" t="s">
        <v>1988</v>
      </c>
      <c r="G115" s="179" t="s">
        <v>228</v>
      </c>
      <c r="H115" s="180">
        <v>1</v>
      </c>
      <c r="I115" s="181"/>
      <c r="J115" s="182">
        <f>ROUND(I115*H115,2)</f>
        <v>0</v>
      </c>
      <c r="K115" s="183"/>
      <c r="L115" s="41"/>
      <c r="M115" s="184" t="s">
        <v>19</v>
      </c>
      <c r="N115" s="185" t="s">
        <v>42</v>
      </c>
      <c r="O115" s="66"/>
      <c r="P115" s="186">
        <f>O115*H115</f>
        <v>0</v>
      </c>
      <c r="Q115" s="186">
        <v>0</v>
      </c>
      <c r="R115" s="186">
        <f>Q115*H115</f>
        <v>0</v>
      </c>
      <c r="S115" s="186">
        <v>0</v>
      </c>
      <c r="T115" s="187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8" t="s">
        <v>255</v>
      </c>
      <c r="AT115" s="188" t="s">
        <v>155</v>
      </c>
      <c r="AU115" s="188" t="s">
        <v>81</v>
      </c>
      <c r="AY115" s="19" t="s">
        <v>153</v>
      </c>
      <c r="BE115" s="189">
        <f>IF(N115="základní",J115,0)</f>
        <v>0</v>
      </c>
      <c r="BF115" s="189">
        <f>IF(N115="snížená",J115,0)</f>
        <v>0</v>
      </c>
      <c r="BG115" s="189">
        <f>IF(N115="zákl. přenesená",J115,0)</f>
        <v>0</v>
      </c>
      <c r="BH115" s="189">
        <f>IF(N115="sníž. přenesená",J115,0)</f>
        <v>0</v>
      </c>
      <c r="BI115" s="189">
        <f>IF(N115="nulová",J115,0)</f>
        <v>0</v>
      </c>
      <c r="BJ115" s="19" t="s">
        <v>79</v>
      </c>
      <c r="BK115" s="189">
        <f>ROUND(I115*H115,2)</f>
        <v>0</v>
      </c>
      <c r="BL115" s="19" t="s">
        <v>255</v>
      </c>
      <c r="BM115" s="188" t="s">
        <v>1989</v>
      </c>
    </row>
    <row r="116" spans="1:65" s="13" customFormat="1" ht="10.199999999999999">
      <c r="B116" s="195"/>
      <c r="C116" s="196"/>
      <c r="D116" s="197" t="s">
        <v>163</v>
      </c>
      <c r="E116" s="198" t="s">
        <v>19</v>
      </c>
      <c r="F116" s="199" t="s">
        <v>1990</v>
      </c>
      <c r="G116" s="196"/>
      <c r="H116" s="200">
        <v>1</v>
      </c>
      <c r="I116" s="201"/>
      <c r="J116" s="196"/>
      <c r="K116" s="196"/>
      <c r="L116" s="202"/>
      <c r="M116" s="203"/>
      <c r="N116" s="204"/>
      <c r="O116" s="204"/>
      <c r="P116" s="204"/>
      <c r="Q116" s="204"/>
      <c r="R116" s="204"/>
      <c r="S116" s="204"/>
      <c r="T116" s="205"/>
      <c r="AT116" s="206" t="s">
        <v>163</v>
      </c>
      <c r="AU116" s="206" t="s">
        <v>81</v>
      </c>
      <c r="AV116" s="13" t="s">
        <v>81</v>
      </c>
      <c r="AW116" s="13" t="s">
        <v>33</v>
      </c>
      <c r="AX116" s="13" t="s">
        <v>71</v>
      </c>
      <c r="AY116" s="206" t="s">
        <v>153</v>
      </c>
    </row>
    <row r="117" spans="1:65" s="14" customFormat="1" ht="10.199999999999999">
      <c r="B117" s="207"/>
      <c r="C117" s="208"/>
      <c r="D117" s="197" t="s">
        <v>163</v>
      </c>
      <c r="E117" s="209" t="s">
        <v>19</v>
      </c>
      <c r="F117" s="210" t="s">
        <v>168</v>
      </c>
      <c r="G117" s="208"/>
      <c r="H117" s="211">
        <v>1</v>
      </c>
      <c r="I117" s="212"/>
      <c r="J117" s="208"/>
      <c r="K117" s="208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163</v>
      </c>
      <c r="AU117" s="217" t="s">
        <v>81</v>
      </c>
      <c r="AV117" s="14" t="s">
        <v>159</v>
      </c>
      <c r="AW117" s="14" t="s">
        <v>33</v>
      </c>
      <c r="AX117" s="14" t="s">
        <v>79</v>
      </c>
      <c r="AY117" s="217" t="s">
        <v>153</v>
      </c>
    </row>
    <row r="118" spans="1:65" s="2" customFormat="1" ht="16.5" customHeight="1">
      <c r="A118" s="36"/>
      <c r="B118" s="37"/>
      <c r="C118" s="176" t="s">
        <v>237</v>
      </c>
      <c r="D118" s="176" t="s">
        <v>155</v>
      </c>
      <c r="E118" s="177" t="s">
        <v>1991</v>
      </c>
      <c r="F118" s="178" t="s">
        <v>1992</v>
      </c>
      <c r="G118" s="179" t="s">
        <v>253</v>
      </c>
      <c r="H118" s="180">
        <v>32</v>
      </c>
      <c r="I118" s="181"/>
      <c r="J118" s="182">
        <f>ROUND(I118*H118,2)</f>
        <v>0</v>
      </c>
      <c r="K118" s="183"/>
      <c r="L118" s="41"/>
      <c r="M118" s="184" t="s">
        <v>19</v>
      </c>
      <c r="N118" s="185" t="s">
        <v>42</v>
      </c>
      <c r="O118" s="66"/>
      <c r="P118" s="186">
        <f>O118*H118</f>
        <v>0</v>
      </c>
      <c r="Q118" s="186">
        <v>0</v>
      </c>
      <c r="R118" s="186">
        <f>Q118*H118</f>
        <v>0</v>
      </c>
      <c r="S118" s="186">
        <v>0</v>
      </c>
      <c r="T118" s="187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8" t="s">
        <v>255</v>
      </c>
      <c r="AT118" s="188" t="s">
        <v>155</v>
      </c>
      <c r="AU118" s="188" t="s">
        <v>81</v>
      </c>
      <c r="AY118" s="19" t="s">
        <v>153</v>
      </c>
      <c r="BE118" s="189">
        <f>IF(N118="základní",J118,0)</f>
        <v>0</v>
      </c>
      <c r="BF118" s="189">
        <f>IF(N118="snížená",J118,0)</f>
        <v>0</v>
      </c>
      <c r="BG118" s="189">
        <f>IF(N118="zákl. přenesená",J118,0)</f>
        <v>0</v>
      </c>
      <c r="BH118" s="189">
        <f>IF(N118="sníž. přenesená",J118,0)</f>
        <v>0</v>
      </c>
      <c r="BI118" s="189">
        <f>IF(N118="nulová",J118,0)</f>
        <v>0</v>
      </c>
      <c r="BJ118" s="19" t="s">
        <v>79</v>
      </c>
      <c r="BK118" s="189">
        <f>ROUND(I118*H118,2)</f>
        <v>0</v>
      </c>
      <c r="BL118" s="19" t="s">
        <v>255</v>
      </c>
      <c r="BM118" s="188" t="s">
        <v>1993</v>
      </c>
    </row>
    <row r="119" spans="1:65" s="2" customFormat="1" ht="19.2">
      <c r="A119" s="36"/>
      <c r="B119" s="37"/>
      <c r="C119" s="38"/>
      <c r="D119" s="197" t="s">
        <v>651</v>
      </c>
      <c r="E119" s="38"/>
      <c r="F119" s="240" t="s">
        <v>1994</v>
      </c>
      <c r="G119" s="38"/>
      <c r="H119" s="38"/>
      <c r="I119" s="192"/>
      <c r="J119" s="38"/>
      <c r="K119" s="38"/>
      <c r="L119" s="41"/>
      <c r="M119" s="193"/>
      <c r="N119" s="194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651</v>
      </c>
      <c r="AU119" s="19" t="s">
        <v>81</v>
      </c>
    </row>
    <row r="120" spans="1:65" s="2" customFormat="1" ht="16.5" customHeight="1">
      <c r="A120" s="36"/>
      <c r="B120" s="37"/>
      <c r="C120" s="176" t="s">
        <v>245</v>
      </c>
      <c r="D120" s="176" t="s">
        <v>155</v>
      </c>
      <c r="E120" s="177" t="s">
        <v>1995</v>
      </c>
      <c r="F120" s="178" t="s">
        <v>1996</v>
      </c>
      <c r="G120" s="179" t="s">
        <v>228</v>
      </c>
      <c r="H120" s="180">
        <v>210</v>
      </c>
      <c r="I120" s="181"/>
      <c r="J120" s="182">
        <f>ROUND(I120*H120,2)</f>
        <v>0</v>
      </c>
      <c r="K120" s="183"/>
      <c r="L120" s="41"/>
      <c r="M120" s="184" t="s">
        <v>19</v>
      </c>
      <c r="N120" s="185" t="s">
        <v>42</v>
      </c>
      <c r="O120" s="66"/>
      <c r="P120" s="186">
        <f>O120*H120</f>
        <v>0</v>
      </c>
      <c r="Q120" s="186">
        <v>0</v>
      </c>
      <c r="R120" s="186">
        <f>Q120*H120</f>
        <v>0</v>
      </c>
      <c r="S120" s="186">
        <v>0</v>
      </c>
      <c r="T120" s="187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8" t="s">
        <v>255</v>
      </c>
      <c r="AT120" s="188" t="s">
        <v>155</v>
      </c>
      <c r="AU120" s="188" t="s">
        <v>81</v>
      </c>
      <c r="AY120" s="19" t="s">
        <v>153</v>
      </c>
      <c r="BE120" s="189">
        <f>IF(N120="základní",J120,0)</f>
        <v>0</v>
      </c>
      <c r="BF120" s="189">
        <f>IF(N120="snížená",J120,0)</f>
        <v>0</v>
      </c>
      <c r="BG120" s="189">
        <f>IF(N120="zákl. přenesená",J120,0)</f>
        <v>0</v>
      </c>
      <c r="BH120" s="189">
        <f>IF(N120="sníž. přenesená",J120,0)</f>
        <v>0</v>
      </c>
      <c r="BI120" s="189">
        <f>IF(N120="nulová",J120,0)</f>
        <v>0</v>
      </c>
      <c r="BJ120" s="19" t="s">
        <v>79</v>
      </c>
      <c r="BK120" s="189">
        <f>ROUND(I120*H120,2)</f>
        <v>0</v>
      </c>
      <c r="BL120" s="19" t="s">
        <v>255</v>
      </c>
      <c r="BM120" s="188" t="s">
        <v>1997</v>
      </c>
    </row>
    <row r="121" spans="1:65" s="2" customFormat="1" ht="19.2">
      <c r="A121" s="36"/>
      <c r="B121" s="37"/>
      <c r="C121" s="38"/>
      <c r="D121" s="197" t="s">
        <v>651</v>
      </c>
      <c r="E121" s="38"/>
      <c r="F121" s="240" t="s">
        <v>1998</v>
      </c>
      <c r="G121" s="38"/>
      <c r="H121" s="38"/>
      <c r="I121" s="192"/>
      <c r="J121" s="38"/>
      <c r="K121" s="38"/>
      <c r="L121" s="41"/>
      <c r="M121" s="193"/>
      <c r="N121" s="194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651</v>
      </c>
      <c r="AU121" s="19" t="s">
        <v>81</v>
      </c>
    </row>
    <row r="122" spans="1:65" s="2" customFormat="1" ht="16.5" customHeight="1">
      <c r="A122" s="36"/>
      <c r="B122" s="37"/>
      <c r="C122" s="176" t="s">
        <v>8</v>
      </c>
      <c r="D122" s="176" t="s">
        <v>155</v>
      </c>
      <c r="E122" s="177" t="s">
        <v>1999</v>
      </c>
      <c r="F122" s="178" t="s">
        <v>2000</v>
      </c>
      <c r="G122" s="179" t="s">
        <v>253</v>
      </c>
      <c r="H122" s="180">
        <v>12</v>
      </c>
      <c r="I122" s="181"/>
      <c r="J122" s="182">
        <f>ROUND(I122*H122,2)</f>
        <v>0</v>
      </c>
      <c r="K122" s="183"/>
      <c r="L122" s="41"/>
      <c r="M122" s="184" t="s">
        <v>19</v>
      </c>
      <c r="N122" s="185" t="s">
        <v>42</v>
      </c>
      <c r="O122" s="66"/>
      <c r="P122" s="186">
        <f>O122*H122</f>
        <v>0</v>
      </c>
      <c r="Q122" s="186">
        <v>0</v>
      </c>
      <c r="R122" s="186">
        <f>Q122*H122</f>
        <v>0</v>
      </c>
      <c r="S122" s="186">
        <v>0</v>
      </c>
      <c r="T122" s="187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8" t="s">
        <v>255</v>
      </c>
      <c r="AT122" s="188" t="s">
        <v>155</v>
      </c>
      <c r="AU122" s="188" t="s">
        <v>81</v>
      </c>
      <c r="AY122" s="19" t="s">
        <v>153</v>
      </c>
      <c r="BE122" s="189">
        <f>IF(N122="základní",J122,0)</f>
        <v>0</v>
      </c>
      <c r="BF122" s="189">
        <f>IF(N122="snížená",J122,0)</f>
        <v>0</v>
      </c>
      <c r="BG122" s="189">
        <f>IF(N122="zákl. přenesená",J122,0)</f>
        <v>0</v>
      </c>
      <c r="BH122" s="189">
        <f>IF(N122="sníž. přenesená",J122,0)</f>
        <v>0</v>
      </c>
      <c r="BI122" s="189">
        <f>IF(N122="nulová",J122,0)</f>
        <v>0</v>
      </c>
      <c r="BJ122" s="19" t="s">
        <v>79</v>
      </c>
      <c r="BK122" s="189">
        <f>ROUND(I122*H122,2)</f>
        <v>0</v>
      </c>
      <c r="BL122" s="19" t="s">
        <v>255</v>
      </c>
      <c r="BM122" s="188" t="s">
        <v>2001</v>
      </c>
    </row>
    <row r="123" spans="1:65" s="2" customFormat="1" ht="16.5" customHeight="1">
      <c r="A123" s="36"/>
      <c r="B123" s="37"/>
      <c r="C123" s="176" t="s">
        <v>255</v>
      </c>
      <c r="D123" s="176" t="s">
        <v>155</v>
      </c>
      <c r="E123" s="177" t="s">
        <v>2002</v>
      </c>
      <c r="F123" s="178" t="s">
        <v>2003</v>
      </c>
      <c r="G123" s="179" t="s">
        <v>253</v>
      </c>
      <c r="H123" s="180">
        <v>6</v>
      </c>
      <c r="I123" s="181"/>
      <c r="J123" s="182">
        <f>ROUND(I123*H123,2)</f>
        <v>0</v>
      </c>
      <c r="K123" s="183"/>
      <c r="L123" s="41"/>
      <c r="M123" s="184" t="s">
        <v>19</v>
      </c>
      <c r="N123" s="185" t="s">
        <v>42</v>
      </c>
      <c r="O123" s="66"/>
      <c r="P123" s="186">
        <f>O123*H123</f>
        <v>0</v>
      </c>
      <c r="Q123" s="186">
        <v>0</v>
      </c>
      <c r="R123" s="186">
        <f>Q123*H123</f>
        <v>0</v>
      </c>
      <c r="S123" s="186">
        <v>0</v>
      </c>
      <c r="T123" s="187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8" t="s">
        <v>255</v>
      </c>
      <c r="AT123" s="188" t="s">
        <v>155</v>
      </c>
      <c r="AU123" s="188" t="s">
        <v>81</v>
      </c>
      <c r="AY123" s="19" t="s">
        <v>153</v>
      </c>
      <c r="BE123" s="189">
        <f>IF(N123="základní",J123,0)</f>
        <v>0</v>
      </c>
      <c r="BF123" s="189">
        <f>IF(N123="snížená",J123,0)</f>
        <v>0</v>
      </c>
      <c r="BG123" s="189">
        <f>IF(N123="zákl. přenesená",J123,0)</f>
        <v>0</v>
      </c>
      <c r="BH123" s="189">
        <f>IF(N123="sníž. přenesená",J123,0)</f>
        <v>0</v>
      </c>
      <c r="BI123" s="189">
        <f>IF(N123="nulová",J123,0)</f>
        <v>0</v>
      </c>
      <c r="BJ123" s="19" t="s">
        <v>79</v>
      </c>
      <c r="BK123" s="189">
        <f>ROUND(I123*H123,2)</f>
        <v>0</v>
      </c>
      <c r="BL123" s="19" t="s">
        <v>255</v>
      </c>
      <c r="BM123" s="188" t="s">
        <v>2004</v>
      </c>
    </row>
    <row r="124" spans="1:65" s="2" customFormat="1" ht="19.2">
      <c r="A124" s="36"/>
      <c r="B124" s="37"/>
      <c r="C124" s="38"/>
      <c r="D124" s="197" t="s">
        <v>651</v>
      </c>
      <c r="E124" s="38"/>
      <c r="F124" s="240" t="s">
        <v>2005</v>
      </c>
      <c r="G124" s="38"/>
      <c r="H124" s="38"/>
      <c r="I124" s="192"/>
      <c r="J124" s="38"/>
      <c r="K124" s="38"/>
      <c r="L124" s="41"/>
      <c r="M124" s="193"/>
      <c r="N124" s="194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651</v>
      </c>
      <c r="AU124" s="19" t="s">
        <v>81</v>
      </c>
    </row>
    <row r="125" spans="1:65" s="2" customFormat="1" ht="16.5" customHeight="1">
      <c r="A125" s="36"/>
      <c r="B125" s="37"/>
      <c r="C125" s="176" t="s">
        <v>260</v>
      </c>
      <c r="D125" s="176" t="s">
        <v>155</v>
      </c>
      <c r="E125" s="177" t="s">
        <v>2006</v>
      </c>
      <c r="F125" s="178" t="s">
        <v>2007</v>
      </c>
      <c r="G125" s="179" t="s">
        <v>253</v>
      </c>
      <c r="H125" s="180">
        <v>2</v>
      </c>
      <c r="I125" s="181"/>
      <c r="J125" s="182">
        <f>ROUND(I125*H125,2)</f>
        <v>0</v>
      </c>
      <c r="K125" s="183"/>
      <c r="L125" s="41"/>
      <c r="M125" s="184" t="s">
        <v>19</v>
      </c>
      <c r="N125" s="185" t="s">
        <v>42</v>
      </c>
      <c r="O125" s="66"/>
      <c r="P125" s="186">
        <f>O125*H125</f>
        <v>0</v>
      </c>
      <c r="Q125" s="186">
        <v>0</v>
      </c>
      <c r="R125" s="186">
        <f>Q125*H125</f>
        <v>0</v>
      </c>
      <c r="S125" s="186">
        <v>0</v>
      </c>
      <c r="T125" s="187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8" t="s">
        <v>255</v>
      </c>
      <c r="AT125" s="188" t="s">
        <v>155</v>
      </c>
      <c r="AU125" s="188" t="s">
        <v>81</v>
      </c>
      <c r="AY125" s="19" t="s">
        <v>153</v>
      </c>
      <c r="BE125" s="189">
        <f>IF(N125="základní",J125,0)</f>
        <v>0</v>
      </c>
      <c r="BF125" s="189">
        <f>IF(N125="snížená",J125,0)</f>
        <v>0</v>
      </c>
      <c r="BG125" s="189">
        <f>IF(N125="zákl. přenesená",J125,0)</f>
        <v>0</v>
      </c>
      <c r="BH125" s="189">
        <f>IF(N125="sníž. přenesená",J125,0)</f>
        <v>0</v>
      </c>
      <c r="BI125" s="189">
        <f>IF(N125="nulová",J125,0)</f>
        <v>0</v>
      </c>
      <c r="BJ125" s="19" t="s">
        <v>79</v>
      </c>
      <c r="BK125" s="189">
        <f>ROUND(I125*H125,2)</f>
        <v>0</v>
      </c>
      <c r="BL125" s="19" t="s">
        <v>255</v>
      </c>
      <c r="BM125" s="188" t="s">
        <v>2008</v>
      </c>
    </row>
    <row r="126" spans="1:65" s="2" customFormat="1" ht="19.2">
      <c r="A126" s="36"/>
      <c r="B126" s="37"/>
      <c r="C126" s="38"/>
      <c r="D126" s="197" t="s">
        <v>651</v>
      </c>
      <c r="E126" s="38"/>
      <c r="F126" s="240" t="s">
        <v>2009</v>
      </c>
      <c r="G126" s="38"/>
      <c r="H126" s="38"/>
      <c r="I126" s="192"/>
      <c r="J126" s="38"/>
      <c r="K126" s="38"/>
      <c r="L126" s="41"/>
      <c r="M126" s="193"/>
      <c r="N126" s="194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651</v>
      </c>
      <c r="AU126" s="19" t="s">
        <v>81</v>
      </c>
    </row>
    <row r="127" spans="1:65" s="12" customFormat="1" ht="22.8" customHeight="1">
      <c r="B127" s="160"/>
      <c r="C127" s="161"/>
      <c r="D127" s="162" t="s">
        <v>70</v>
      </c>
      <c r="E127" s="174" t="s">
        <v>1909</v>
      </c>
      <c r="F127" s="174" t="s">
        <v>1910</v>
      </c>
      <c r="G127" s="161"/>
      <c r="H127" s="161"/>
      <c r="I127" s="164"/>
      <c r="J127" s="175">
        <f>BK127</f>
        <v>0</v>
      </c>
      <c r="K127" s="161"/>
      <c r="L127" s="166"/>
      <c r="M127" s="167"/>
      <c r="N127" s="168"/>
      <c r="O127" s="168"/>
      <c r="P127" s="169">
        <f>SUM(P128:P139)</f>
        <v>0</v>
      </c>
      <c r="Q127" s="168"/>
      <c r="R127" s="169">
        <f>SUM(R128:R139)</f>
        <v>0</v>
      </c>
      <c r="S127" s="168"/>
      <c r="T127" s="170">
        <f>SUM(T128:T139)</f>
        <v>0</v>
      </c>
      <c r="AR127" s="171" t="s">
        <v>81</v>
      </c>
      <c r="AT127" s="172" t="s">
        <v>70</v>
      </c>
      <c r="AU127" s="172" t="s">
        <v>79</v>
      </c>
      <c r="AY127" s="171" t="s">
        <v>153</v>
      </c>
      <c r="BK127" s="173">
        <f>SUM(BK128:BK139)</f>
        <v>0</v>
      </c>
    </row>
    <row r="128" spans="1:65" s="2" customFormat="1" ht="16.5" customHeight="1">
      <c r="A128" s="36"/>
      <c r="B128" s="37"/>
      <c r="C128" s="176" t="s">
        <v>265</v>
      </c>
      <c r="D128" s="176" t="s">
        <v>155</v>
      </c>
      <c r="E128" s="177" t="s">
        <v>2010</v>
      </c>
      <c r="F128" s="178" t="s">
        <v>2011</v>
      </c>
      <c r="G128" s="179" t="s">
        <v>1946</v>
      </c>
      <c r="H128" s="180">
        <v>22</v>
      </c>
      <c r="I128" s="181"/>
      <c r="J128" s="182">
        <f>ROUND(I128*H128,2)</f>
        <v>0</v>
      </c>
      <c r="K128" s="183"/>
      <c r="L128" s="41"/>
      <c r="M128" s="184" t="s">
        <v>19</v>
      </c>
      <c r="N128" s="185" t="s">
        <v>42</v>
      </c>
      <c r="O128" s="66"/>
      <c r="P128" s="186">
        <f>O128*H128</f>
        <v>0</v>
      </c>
      <c r="Q128" s="186">
        <v>0</v>
      </c>
      <c r="R128" s="186">
        <f>Q128*H128</f>
        <v>0</v>
      </c>
      <c r="S128" s="186">
        <v>0</v>
      </c>
      <c r="T128" s="187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8" t="s">
        <v>255</v>
      </c>
      <c r="AT128" s="188" t="s">
        <v>155</v>
      </c>
      <c r="AU128" s="188" t="s">
        <v>81</v>
      </c>
      <c r="AY128" s="19" t="s">
        <v>153</v>
      </c>
      <c r="BE128" s="189">
        <f>IF(N128="základní",J128,0)</f>
        <v>0</v>
      </c>
      <c r="BF128" s="189">
        <f>IF(N128="snížená",J128,0)</f>
        <v>0</v>
      </c>
      <c r="BG128" s="189">
        <f>IF(N128="zákl. přenesená",J128,0)</f>
        <v>0</v>
      </c>
      <c r="BH128" s="189">
        <f>IF(N128="sníž. přenesená",J128,0)</f>
        <v>0</v>
      </c>
      <c r="BI128" s="189">
        <f>IF(N128="nulová",J128,0)</f>
        <v>0</v>
      </c>
      <c r="BJ128" s="19" t="s">
        <v>79</v>
      </c>
      <c r="BK128" s="189">
        <f>ROUND(I128*H128,2)</f>
        <v>0</v>
      </c>
      <c r="BL128" s="19" t="s">
        <v>255</v>
      </c>
      <c r="BM128" s="188" t="s">
        <v>2012</v>
      </c>
    </row>
    <row r="129" spans="1:65" s="2" customFormat="1" ht="19.2">
      <c r="A129" s="36"/>
      <c r="B129" s="37"/>
      <c r="C129" s="38"/>
      <c r="D129" s="197" t="s">
        <v>651</v>
      </c>
      <c r="E129" s="38"/>
      <c r="F129" s="240" t="s">
        <v>2013</v>
      </c>
      <c r="G129" s="38"/>
      <c r="H129" s="38"/>
      <c r="I129" s="192"/>
      <c r="J129" s="38"/>
      <c r="K129" s="38"/>
      <c r="L129" s="41"/>
      <c r="M129" s="193"/>
      <c r="N129" s="194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651</v>
      </c>
      <c r="AU129" s="19" t="s">
        <v>81</v>
      </c>
    </row>
    <row r="130" spans="1:65" s="2" customFormat="1" ht="16.5" customHeight="1">
      <c r="A130" s="36"/>
      <c r="B130" s="37"/>
      <c r="C130" s="176" t="s">
        <v>271</v>
      </c>
      <c r="D130" s="176" t="s">
        <v>155</v>
      </c>
      <c r="E130" s="177" t="s">
        <v>2014</v>
      </c>
      <c r="F130" s="178" t="s">
        <v>2015</v>
      </c>
      <c r="G130" s="179" t="s">
        <v>1946</v>
      </c>
      <c r="H130" s="180">
        <v>19</v>
      </c>
      <c r="I130" s="181"/>
      <c r="J130" s="182">
        <f>ROUND(I130*H130,2)</f>
        <v>0</v>
      </c>
      <c r="K130" s="183"/>
      <c r="L130" s="41"/>
      <c r="M130" s="184" t="s">
        <v>19</v>
      </c>
      <c r="N130" s="185" t="s">
        <v>42</v>
      </c>
      <c r="O130" s="66"/>
      <c r="P130" s="186">
        <f>O130*H130</f>
        <v>0</v>
      </c>
      <c r="Q130" s="186">
        <v>0</v>
      </c>
      <c r="R130" s="186">
        <f>Q130*H130</f>
        <v>0</v>
      </c>
      <c r="S130" s="186">
        <v>0</v>
      </c>
      <c r="T130" s="187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8" t="s">
        <v>255</v>
      </c>
      <c r="AT130" s="188" t="s">
        <v>155</v>
      </c>
      <c r="AU130" s="188" t="s">
        <v>81</v>
      </c>
      <c r="AY130" s="19" t="s">
        <v>153</v>
      </c>
      <c r="BE130" s="189">
        <f>IF(N130="základní",J130,0)</f>
        <v>0</v>
      </c>
      <c r="BF130" s="189">
        <f>IF(N130="snížená",J130,0)</f>
        <v>0</v>
      </c>
      <c r="BG130" s="189">
        <f>IF(N130="zákl. přenesená",J130,0)</f>
        <v>0</v>
      </c>
      <c r="BH130" s="189">
        <f>IF(N130="sníž. přenesená",J130,0)</f>
        <v>0</v>
      </c>
      <c r="BI130" s="189">
        <f>IF(N130="nulová",J130,0)</f>
        <v>0</v>
      </c>
      <c r="BJ130" s="19" t="s">
        <v>79</v>
      </c>
      <c r="BK130" s="189">
        <f>ROUND(I130*H130,2)</f>
        <v>0</v>
      </c>
      <c r="BL130" s="19" t="s">
        <v>255</v>
      </c>
      <c r="BM130" s="188" t="s">
        <v>2016</v>
      </c>
    </row>
    <row r="131" spans="1:65" s="2" customFormat="1" ht="19.2">
      <c r="A131" s="36"/>
      <c r="B131" s="37"/>
      <c r="C131" s="38"/>
      <c r="D131" s="197" t="s">
        <v>651</v>
      </c>
      <c r="E131" s="38"/>
      <c r="F131" s="240" t="s">
        <v>2017</v>
      </c>
      <c r="G131" s="38"/>
      <c r="H131" s="38"/>
      <c r="I131" s="192"/>
      <c r="J131" s="38"/>
      <c r="K131" s="38"/>
      <c r="L131" s="41"/>
      <c r="M131" s="193"/>
      <c r="N131" s="194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651</v>
      </c>
      <c r="AU131" s="19" t="s">
        <v>81</v>
      </c>
    </row>
    <row r="132" spans="1:65" s="2" customFormat="1" ht="16.5" customHeight="1">
      <c r="A132" s="36"/>
      <c r="B132" s="37"/>
      <c r="C132" s="176" t="s">
        <v>277</v>
      </c>
      <c r="D132" s="176" t="s">
        <v>155</v>
      </c>
      <c r="E132" s="177" t="s">
        <v>2018</v>
      </c>
      <c r="F132" s="178" t="s">
        <v>2019</v>
      </c>
      <c r="G132" s="179" t="s">
        <v>1946</v>
      </c>
      <c r="H132" s="180">
        <v>4</v>
      </c>
      <c r="I132" s="181"/>
      <c r="J132" s="182">
        <f>ROUND(I132*H132,2)</f>
        <v>0</v>
      </c>
      <c r="K132" s="183"/>
      <c r="L132" s="41"/>
      <c r="M132" s="184" t="s">
        <v>19</v>
      </c>
      <c r="N132" s="185" t="s">
        <v>42</v>
      </c>
      <c r="O132" s="66"/>
      <c r="P132" s="186">
        <f>O132*H132</f>
        <v>0</v>
      </c>
      <c r="Q132" s="186">
        <v>0</v>
      </c>
      <c r="R132" s="186">
        <f>Q132*H132</f>
        <v>0</v>
      </c>
      <c r="S132" s="186">
        <v>0</v>
      </c>
      <c r="T132" s="187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8" t="s">
        <v>255</v>
      </c>
      <c r="AT132" s="188" t="s">
        <v>155</v>
      </c>
      <c r="AU132" s="188" t="s">
        <v>81</v>
      </c>
      <c r="AY132" s="19" t="s">
        <v>153</v>
      </c>
      <c r="BE132" s="189">
        <f>IF(N132="základní",J132,0)</f>
        <v>0</v>
      </c>
      <c r="BF132" s="189">
        <f>IF(N132="snížená",J132,0)</f>
        <v>0</v>
      </c>
      <c r="BG132" s="189">
        <f>IF(N132="zákl. přenesená",J132,0)</f>
        <v>0</v>
      </c>
      <c r="BH132" s="189">
        <f>IF(N132="sníž. přenesená",J132,0)</f>
        <v>0</v>
      </c>
      <c r="BI132" s="189">
        <f>IF(N132="nulová",J132,0)</f>
        <v>0</v>
      </c>
      <c r="BJ132" s="19" t="s">
        <v>79</v>
      </c>
      <c r="BK132" s="189">
        <f>ROUND(I132*H132,2)</f>
        <v>0</v>
      </c>
      <c r="BL132" s="19" t="s">
        <v>255</v>
      </c>
      <c r="BM132" s="188" t="s">
        <v>2020</v>
      </c>
    </row>
    <row r="133" spans="1:65" s="2" customFormat="1" ht="19.2">
      <c r="A133" s="36"/>
      <c r="B133" s="37"/>
      <c r="C133" s="38"/>
      <c r="D133" s="197" t="s">
        <v>651</v>
      </c>
      <c r="E133" s="38"/>
      <c r="F133" s="240" t="s">
        <v>2021</v>
      </c>
      <c r="G133" s="38"/>
      <c r="H133" s="38"/>
      <c r="I133" s="192"/>
      <c r="J133" s="38"/>
      <c r="K133" s="38"/>
      <c r="L133" s="41"/>
      <c r="M133" s="193"/>
      <c r="N133" s="194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651</v>
      </c>
      <c r="AU133" s="19" t="s">
        <v>81</v>
      </c>
    </row>
    <row r="134" spans="1:65" s="2" customFormat="1" ht="16.5" customHeight="1">
      <c r="A134" s="36"/>
      <c r="B134" s="37"/>
      <c r="C134" s="176" t="s">
        <v>7</v>
      </c>
      <c r="D134" s="176" t="s">
        <v>155</v>
      </c>
      <c r="E134" s="177" t="s">
        <v>2022</v>
      </c>
      <c r="F134" s="178" t="s">
        <v>2023</v>
      </c>
      <c r="G134" s="179" t="s">
        <v>253</v>
      </c>
      <c r="H134" s="180">
        <v>1</v>
      </c>
      <c r="I134" s="181"/>
      <c r="J134" s="182">
        <f>ROUND(I134*H134,2)</f>
        <v>0</v>
      </c>
      <c r="K134" s="183"/>
      <c r="L134" s="41"/>
      <c r="M134" s="184" t="s">
        <v>19</v>
      </c>
      <c r="N134" s="185" t="s">
        <v>42</v>
      </c>
      <c r="O134" s="66"/>
      <c r="P134" s="186">
        <f>O134*H134</f>
        <v>0</v>
      </c>
      <c r="Q134" s="186">
        <v>0</v>
      </c>
      <c r="R134" s="186">
        <f>Q134*H134</f>
        <v>0</v>
      </c>
      <c r="S134" s="186">
        <v>0</v>
      </c>
      <c r="T134" s="187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8" t="s">
        <v>255</v>
      </c>
      <c r="AT134" s="188" t="s">
        <v>155</v>
      </c>
      <c r="AU134" s="188" t="s">
        <v>81</v>
      </c>
      <c r="AY134" s="19" t="s">
        <v>153</v>
      </c>
      <c r="BE134" s="189">
        <f>IF(N134="základní",J134,0)</f>
        <v>0</v>
      </c>
      <c r="BF134" s="189">
        <f>IF(N134="snížená",J134,0)</f>
        <v>0</v>
      </c>
      <c r="BG134" s="189">
        <f>IF(N134="zákl. přenesená",J134,0)</f>
        <v>0</v>
      </c>
      <c r="BH134" s="189">
        <f>IF(N134="sníž. přenesená",J134,0)</f>
        <v>0</v>
      </c>
      <c r="BI134" s="189">
        <f>IF(N134="nulová",J134,0)</f>
        <v>0</v>
      </c>
      <c r="BJ134" s="19" t="s">
        <v>79</v>
      </c>
      <c r="BK134" s="189">
        <f>ROUND(I134*H134,2)</f>
        <v>0</v>
      </c>
      <c r="BL134" s="19" t="s">
        <v>255</v>
      </c>
      <c r="BM134" s="188" t="s">
        <v>2024</v>
      </c>
    </row>
    <row r="135" spans="1:65" s="2" customFormat="1" ht="16.5" customHeight="1">
      <c r="A135" s="36"/>
      <c r="B135" s="37"/>
      <c r="C135" s="176" t="s">
        <v>302</v>
      </c>
      <c r="D135" s="176" t="s">
        <v>155</v>
      </c>
      <c r="E135" s="177" t="s">
        <v>2025</v>
      </c>
      <c r="F135" s="178" t="s">
        <v>2026</v>
      </c>
      <c r="G135" s="179" t="s">
        <v>253</v>
      </c>
      <c r="H135" s="180">
        <v>16</v>
      </c>
      <c r="I135" s="181"/>
      <c r="J135" s="182">
        <f>ROUND(I135*H135,2)</f>
        <v>0</v>
      </c>
      <c r="K135" s="183"/>
      <c r="L135" s="41"/>
      <c r="M135" s="184" t="s">
        <v>19</v>
      </c>
      <c r="N135" s="185" t="s">
        <v>42</v>
      </c>
      <c r="O135" s="66"/>
      <c r="P135" s="186">
        <f>O135*H135</f>
        <v>0</v>
      </c>
      <c r="Q135" s="186">
        <v>0</v>
      </c>
      <c r="R135" s="186">
        <f>Q135*H135</f>
        <v>0</v>
      </c>
      <c r="S135" s="186">
        <v>0</v>
      </c>
      <c r="T135" s="187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8" t="s">
        <v>255</v>
      </c>
      <c r="AT135" s="188" t="s">
        <v>155</v>
      </c>
      <c r="AU135" s="188" t="s">
        <v>81</v>
      </c>
      <c r="AY135" s="19" t="s">
        <v>153</v>
      </c>
      <c r="BE135" s="189">
        <f>IF(N135="základní",J135,0)</f>
        <v>0</v>
      </c>
      <c r="BF135" s="189">
        <f>IF(N135="snížená",J135,0)</f>
        <v>0</v>
      </c>
      <c r="BG135" s="189">
        <f>IF(N135="zákl. přenesená",J135,0)</f>
        <v>0</v>
      </c>
      <c r="BH135" s="189">
        <f>IF(N135="sníž. přenesená",J135,0)</f>
        <v>0</v>
      </c>
      <c r="BI135" s="189">
        <f>IF(N135="nulová",J135,0)</f>
        <v>0</v>
      </c>
      <c r="BJ135" s="19" t="s">
        <v>79</v>
      </c>
      <c r="BK135" s="189">
        <f>ROUND(I135*H135,2)</f>
        <v>0</v>
      </c>
      <c r="BL135" s="19" t="s">
        <v>255</v>
      </c>
      <c r="BM135" s="188" t="s">
        <v>2027</v>
      </c>
    </row>
    <row r="136" spans="1:65" s="2" customFormat="1" ht="16.5" customHeight="1">
      <c r="A136" s="36"/>
      <c r="B136" s="37"/>
      <c r="C136" s="176" t="s">
        <v>316</v>
      </c>
      <c r="D136" s="176" t="s">
        <v>155</v>
      </c>
      <c r="E136" s="177" t="s">
        <v>2028</v>
      </c>
      <c r="F136" s="178" t="s">
        <v>2029</v>
      </c>
      <c r="G136" s="179" t="s">
        <v>253</v>
      </c>
      <c r="H136" s="180">
        <v>8</v>
      </c>
      <c r="I136" s="181"/>
      <c r="J136" s="182">
        <f>ROUND(I136*H136,2)</f>
        <v>0</v>
      </c>
      <c r="K136" s="183"/>
      <c r="L136" s="41"/>
      <c r="M136" s="184" t="s">
        <v>19</v>
      </c>
      <c r="N136" s="185" t="s">
        <v>42</v>
      </c>
      <c r="O136" s="66"/>
      <c r="P136" s="186">
        <f>O136*H136</f>
        <v>0</v>
      </c>
      <c r="Q136" s="186">
        <v>0</v>
      </c>
      <c r="R136" s="186">
        <f>Q136*H136</f>
        <v>0</v>
      </c>
      <c r="S136" s="186">
        <v>0</v>
      </c>
      <c r="T136" s="187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8" t="s">
        <v>255</v>
      </c>
      <c r="AT136" s="188" t="s">
        <v>155</v>
      </c>
      <c r="AU136" s="188" t="s">
        <v>81</v>
      </c>
      <c r="AY136" s="19" t="s">
        <v>153</v>
      </c>
      <c r="BE136" s="189">
        <f>IF(N136="základní",J136,0)</f>
        <v>0</v>
      </c>
      <c r="BF136" s="189">
        <f>IF(N136="snížená",J136,0)</f>
        <v>0</v>
      </c>
      <c r="BG136" s="189">
        <f>IF(N136="zákl. přenesená",J136,0)</f>
        <v>0</v>
      </c>
      <c r="BH136" s="189">
        <f>IF(N136="sníž. přenesená",J136,0)</f>
        <v>0</v>
      </c>
      <c r="BI136" s="189">
        <f>IF(N136="nulová",J136,0)</f>
        <v>0</v>
      </c>
      <c r="BJ136" s="19" t="s">
        <v>79</v>
      </c>
      <c r="BK136" s="189">
        <f>ROUND(I136*H136,2)</f>
        <v>0</v>
      </c>
      <c r="BL136" s="19" t="s">
        <v>255</v>
      </c>
      <c r="BM136" s="188" t="s">
        <v>2030</v>
      </c>
    </row>
    <row r="137" spans="1:65" s="2" customFormat="1" ht="16.5" customHeight="1">
      <c r="A137" s="36"/>
      <c r="B137" s="37"/>
      <c r="C137" s="176" t="s">
        <v>323</v>
      </c>
      <c r="D137" s="176" t="s">
        <v>155</v>
      </c>
      <c r="E137" s="177" t="s">
        <v>2031</v>
      </c>
      <c r="F137" s="178" t="s">
        <v>2032</v>
      </c>
      <c r="G137" s="179" t="s">
        <v>253</v>
      </c>
      <c r="H137" s="180">
        <v>2</v>
      </c>
      <c r="I137" s="181"/>
      <c r="J137" s="182">
        <f>ROUND(I137*H137,2)</f>
        <v>0</v>
      </c>
      <c r="K137" s="183"/>
      <c r="L137" s="41"/>
      <c r="M137" s="184" t="s">
        <v>19</v>
      </c>
      <c r="N137" s="185" t="s">
        <v>42</v>
      </c>
      <c r="O137" s="66"/>
      <c r="P137" s="186">
        <f>O137*H137</f>
        <v>0</v>
      </c>
      <c r="Q137" s="186">
        <v>0</v>
      </c>
      <c r="R137" s="186">
        <f>Q137*H137</f>
        <v>0</v>
      </c>
      <c r="S137" s="186">
        <v>0</v>
      </c>
      <c r="T137" s="187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8" t="s">
        <v>255</v>
      </c>
      <c r="AT137" s="188" t="s">
        <v>155</v>
      </c>
      <c r="AU137" s="188" t="s">
        <v>81</v>
      </c>
      <c r="AY137" s="19" t="s">
        <v>153</v>
      </c>
      <c r="BE137" s="189">
        <f>IF(N137="základní",J137,0)</f>
        <v>0</v>
      </c>
      <c r="BF137" s="189">
        <f>IF(N137="snížená",J137,0)</f>
        <v>0</v>
      </c>
      <c r="BG137" s="189">
        <f>IF(N137="zákl. přenesená",J137,0)</f>
        <v>0</v>
      </c>
      <c r="BH137" s="189">
        <f>IF(N137="sníž. přenesená",J137,0)</f>
        <v>0</v>
      </c>
      <c r="BI137" s="189">
        <f>IF(N137="nulová",J137,0)</f>
        <v>0</v>
      </c>
      <c r="BJ137" s="19" t="s">
        <v>79</v>
      </c>
      <c r="BK137" s="189">
        <f>ROUND(I137*H137,2)</f>
        <v>0</v>
      </c>
      <c r="BL137" s="19" t="s">
        <v>255</v>
      </c>
      <c r="BM137" s="188" t="s">
        <v>2033</v>
      </c>
    </row>
    <row r="138" spans="1:65" s="2" customFormat="1" ht="16.5" customHeight="1">
      <c r="A138" s="36"/>
      <c r="B138" s="37"/>
      <c r="C138" s="176" t="s">
        <v>329</v>
      </c>
      <c r="D138" s="176" t="s">
        <v>155</v>
      </c>
      <c r="E138" s="177" t="s">
        <v>2034</v>
      </c>
      <c r="F138" s="178" t="s">
        <v>2035</v>
      </c>
      <c r="G138" s="179" t="s">
        <v>253</v>
      </c>
      <c r="H138" s="180">
        <v>12</v>
      </c>
      <c r="I138" s="181"/>
      <c r="J138" s="182">
        <f>ROUND(I138*H138,2)</f>
        <v>0</v>
      </c>
      <c r="K138" s="183"/>
      <c r="L138" s="41"/>
      <c r="M138" s="184" t="s">
        <v>19</v>
      </c>
      <c r="N138" s="185" t="s">
        <v>42</v>
      </c>
      <c r="O138" s="66"/>
      <c r="P138" s="186">
        <f>O138*H138</f>
        <v>0</v>
      </c>
      <c r="Q138" s="186">
        <v>0</v>
      </c>
      <c r="R138" s="186">
        <f>Q138*H138</f>
        <v>0</v>
      </c>
      <c r="S138" s="186">
        <v>0</v>
      </c>
      <c r="T138" s="187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8" t="s">
        <v>255</v>
      </c>
      <c r="AT138" s="188" t="s">
        <v>155</v>
      </c>
      <c r="AU138" s="188" t="s">
        <v>81</v>
      </c>
      <c r="AY138" s="19" t="s">
        <v>153</v>
      </c>
      <c r="BE138" s="189">
        <f>IF(N138="základní",J138,0)</f>
        <v>0</v>
      </c>
      <c r="BF138" s="189">
        <f>IF(N138="snížená",J138,0)</f>
        <v>0</v>
      </c>
      <c r="BG138" s="189">
        <f>IF(N138="zákl. přenesená",J138,0)</f>
        <v>0</v>
      </c>
      <c r="BH138" s="189">
        <f>IF(N138="sníž. přenesená",J138,0)</f>
        <v>0</v>
      </c>
      <c r="BI138" s="189">
        <f>IF(N138="nulová",J138,0)</f>
        <v>0</v>
      </c>
      <c r="BJ138" s="19" t="s">
        <v>79</v>
      </c>
      <c r="BK138" s="189">
        <f>ROUND(I138*H138,2)</f>
        <v>0</v>
      </c>
      <c r="BL138" s="19" t="s">
        <v>255</v>
      </c>
      <c r="BM138" s="188" t="s">
        <v>2036</v>
      </c>
    </row>
    <row r="139" spans="1:65" s="2" customFormat="1" ht="19.2">
      <c r="A139" s="36"/>
      <c r="B139" s="37"/>
      <c r="C139" s="38"/>
      <c r="D139" s="197" t="s">
        <v>651</v>
      </c>
      <c r="E139" s="38"/>
      <c r="F139" s="240" t="s">
        <v>2037</v>
      </c>
      <c r="G139" s="38"/>
      <c r="H139" s="38"/>
      <c r="I139" s="192"/>
      <c r="J139" s="38"/>
      <c r="K139" s="38"/>
      <c r="L139" s="41"/>
      <c r="M139" s="193"/>
      <c r="N139" s="194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651</v>
      </c>
      <c r="AU139" s="19" t="s">
        <v>81</v>
      </c>
    </row>
    <row r="140" spans="1:65" s="12" customFormat="1" ht="22.8" customHeight="1">
      <c r="B140" s="160"/>
      <c r="C140" s="161"/>
      <c r="D140" s="162" t="s">
        <v>70</v>
      </c>
      <c r="E140" s="174" t="s">
        <v>2038</v>
      </c>
      <c r="F140" s="174" t="s">
        <v>2039</v>
      </c>
      <c r="G140" s="161"/>
      <c r="H140" s="161"/>
      <c r="I140" s="164"/>
      <c r="J140" s="175">
        <f>BK140</f>
        <v>0</v>
      </c>
      <c r="K140" s="161"/>
      <c r="L140" s="166"/>
      <c r="M140" s="167"/>
      <c r="N140" s="168"/>
      <c r="O140" s="168"/>
      <c r="P140" s="169">
        <f>SUM(P141:P146)</f>
        <v>0</v>
      </c>
      <c r="Q140" s="168"/>
      <c r="R140" s="169">
        <f>SUM(R141:R146)</f>
        <v>6.2609999999999999E-2</v>
      </c>
      <c r="S140" s="168"/>
      <c r="T140" s="170">
        <f>SUM(T141:T146)</f>
        <v>0</v>
      </c>
      <c r="AR140" s="171" t="s">
        <v>81</v>
      </c>
      <c r="AT140" s="172" t="s">
        <v>70</v>
      </c>
      <c r="AU140" s="172" t="s">
        <v>79</v>
      </c>
      <c r="AY140" s="171" t="s">
        <v>153</v>
      </c>
      <c r="BK140" s="173">
        <f>SUM(BK141:BK146)</f>
        <v>0</v>
      </c>
    </row>
    <row r="141" spans="1:65" s="2" customFormat="1" ht="16.5" customHeight="1">
      <c r="A141" s="36"/>
      <c r="B141" s="37"/>
      <c r="C141" s="176" t="s">
        <v>335</v>
      </c>
      <c r="D141" s="176" t="s">
        <v>155</v>
      </c>
      <c r="E141" s="177" t="s">
        <v>2040</v>
      </c>
      <c r="F141" s="178" t="s">
        <v>2041</v>
      </c>
      <c r="G141" s="179" t="s">
        <v>253</v>
      </c>
      <c r="H141" s="180">
        <v>7</v>
      </c>
      <c r="I141" s="181"/>
      <c r="J141" s="182">
        <f>ROUND(I141*H141,2)</f>
        <v>0</v>
      </c>
      <c r="K141" s="183"/>
      <c r="L141" s="41"/>
      <c r="M141" s="184" t="s">
        <v>19</v>
      </c>
      <c r="N141" s="185" t="s">
        <v>42</v>
      </c>
      <c r="O141" s="66"/>
      <c r="P141" s="186">
        <f>O141*H141</f>
        <v>0</v>
      </c>
      <c r="Q141" s="186">
        <v>0</v>
      </c>
      <c r="R141" s="186">
        <f>Q141*H141</f>
        <v>0</v>
      </c>
      <c r="S141" s="186">
        <v>0</v>
      </c>
      <c r="T141" s="187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8" t="s">
        <v>255</v>
      </c>
      <c r="AT141" s="188" t="s">
        <v>155</v>
      </c>
      <c r="AU141" s="188" t="s">
        <v>81</v>
      </c>
      <c r="AY141" s="19" t="s">
        <v>153</v>
      </c>
      <c r="BE141" s="189">
        <f>IF(N141="základní",J141,0)</f>
        <v>0</v>
      </c>
      <c r="BF141" s="189">
        <f>IF(N141="snížená",J141,0)</f>
        <v>0</v>
      </c>
      <c r="BG141" s="189">
        <f>IF(N141="zákl. přenesená",J141,0)</f>
        <v>0</v>
      </c>
      <c r="BH141" s="189">
        <f>IF(N141="sníž. přenesená",J141,0)</f>
        <v>0</v>
      </c>
      <c r="BI141" s="189">
        <f>IF(N141="nulová",J141,0)</f>
        <v>0</v>
      </c>
      <c r="BJ141" s="19" t="s">
        <v>79</v>
      </c>
      <c r="BK141" s="189">
        <f>ROUND(I141*H141,2)</f>
        <v>0</v>
      </c>
      <c r="BL141" s="19" t="s">
        <v>255</v>
      </c>
      <c r="BM141" s="188" t="s">
        <v>326</v>
      </c>
    </row>
    <row r="142" spans="1:65" s="2" customFormat="1" ht="16.5" customHeight="1">
      <c r="A142" s="36"/>
      <c r="B142" s="37"/>
      <c r="C142" s="229" t="s">
        <v>339</v>
      </c>
      <c r="D142" s="229" t="s">
        <v>256</v>
      </c>
      <c r="E142" s="230" t="s">
        <v>2042</v>
      </c>
      <c r="F142" s="231" t="s">
        <v>2043</v>
      </c>
      <c r="G142" s="232" t="s">
        <v>253</v>
      </c>
      <c r="H142" s="233">
        <v>1</v>
      </c>
      <c r="I142" s="234"/>
      <c r="J142" s="235">
        <f>ROUND(I142*H142,2)</f>
        <v>0</v>
      </c>
      <c r="K142" s="236"/>
      <c r="L142" s="237"/>
      <c r="M142" s="238" t="s">
        <v>19</v>
      </c>
      <c r="N142" s="239" t="s">
        <v>42</v>
      </c>
      <c r="O142" s="66"/>
      <c r="P142" s="186">
        <f>O142*H142</f>
        <v>0</v>
      </c>
      <c r="Q142" s="186">
        <v>1.285E-2</v>
      </c>
      <c r="R142" s="186">
        <f>Q142*H142</f>
        <v>1.285E-2</v>
      </c>
      <c r="S142" s="186">
        <v>0</v>
      </c>
      <c r="T142" s="187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8" t="s">
        <v>365</v>
      </c>
      <c r="AT142" s="188" t="s">
        <v>256</v>
      </c>
      <c r="AU142" s="188" t="s">
        <v>81</v>
      </c>
      <c r="AY142" s="19" t="s">
        <v>153</v>
      </c>
      <c r="BE142" s="189">
        <f>IF(N142="základní",J142,0)</f>
        <v>0</v>
      </c>
      <c r="BF142" s="189">
        <f>IF(N142="snížená",J142,0)</f>
        <v>0</v>
      </c>
      <c r="BG142" s="189">
        <f>IF(N142="zákl. přenesená",J142,0)</f>
        <v>0</v>
      </c>
      <c r="BH142" s="189">
        <f>IF(N142="sníž. přenesená",J142,0)</f>
        <v>0</v>
      </c>
      <c r="BI142" s="189">
        <f>IF(N142="nulová",J142,0)</f>
        <v>0</v>
      </c>
      <c r="BJ142" s="19" t="s">
        <v>79</v>
      </c>
      <c r="BK142" s="189">
        <f>ROUND(I142*H142,2)</f>
        <v>0</v>
      </c>
      <c r="BL142" s="19" t="s">
        <v>255</v>
      </c>
      <c r="BM142" s="188" t="s">
        <v>373</v>
      </c>
    </row>
    <row r="143" spans="1:65" s="2" customFormat="1" ht="19.2">
      <c r="A143" s="36"/>
      <c r="B143" s="37"/>
      <c r="C143" s="38"/>
      <c r="D143" s="197" t="s">
        <v>651</v>
      </c>
      <c r="E143" s="38"/>
      <c r="F143" s="240" t="s">
        <v>2044</v>
      </c>
      <c r="G143" s="38"/>
      <c r="H143" s="38"/>
      <c r="I143" s="192"/>
      <c r="J143" s="38"/>
      <c r="K143" s="38"/>
      <c r="L143" s="41"/>
      <c r="M143" s="193"/>
      <c r="N143" s="194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651</v>
      </c>
      <c r="AU143" s="19" t="s">
        <v>81</v>
      </c>
    </row>
    <row r="144" spans="1:65" s="2" customFormat="1" ht="16.5" customHeight="1">
      <c r="A144" s="36"/>
      <c r="B144" s="37"/>
      <c r="C144" s="229" t="s">
        <v>223</v>
      </c>
      <c r="D144" s="229" t="s">
        <v>256</v>
      </c>
      <c r="E144" s="230" t="s">
        <v>2045</v>
      </c>
      <c r="F144" s="231" t="s">
        <v>2046</v>
      </c>
      <c r="G144" s="232" t="s">
        <v>253</v>
      </c>
      <c r="H144" s="233">
        <v>2</v>
      </c>
      <c r="I144" s="234"/>
      <c r="J144" s="235">
        <f>ROUND(I144*H144,2)</f>
        <v>0</v>
      </c>
      <c r="K144" s="236"/>
      <c r="L144" s="237"/>
      <c r="M144" s="238" t="s">
        <v>19</v>
      </c>
      <c r="N144" s="239" t="s">
        <v>42</v>
      </c>
      <c r="O144" s="66"/>
      <c r="P144" s="186">
        <f>O144*H144</f>
        <v>0</v>
      </c>
      <c r="Q144" s="186">
        <v>2.4879999999999999E-2</v>
      </c>
      <c r="R144" s="186">
        <f>Q144*H144</f>
        <v>4.9759999999999999E-2</v>
      </c>
      <c r="S144" s="186">
        <v>0</v>
      </c>
      <c r="T144" s="187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8" t="s">
        <v>365</v>
      </c>
      <c r="AT144" s="188" t="s">
        <v>256</v>
      </c>
      <c r="AU144" s="188" t="s">
        <v>81</v>
      </c>
      <c r="AY144" s="19" t="s">
        <v>153</v>
      </c>
      <c r="BE144" s="189">
        <f>IF(N144="základní",J144,0)</f>
        <v>0</v>
      </c>
      <c r="BF144" s="189">
        <f>IF(N144="snížená",J144,0)</f>
        <v>0</v>
      </c>
      <c r="BG144" s="189">
        <f>IF(N144="zákl. přenesená",J144,0)</f>
        <v>0</v>
      </c>
      <c r="BH144" s="189">
        <f>IF(N144="sníž. přenesená",J144,0)</f>
        <v>0</v>
      </c>
      <c r="BI144" s="189">
        <f>IF(N144="nulová",J144,0)</f>
        <v>0</v>
      </c>
      <c r="BJ144" s="19" t="s">
        <v>79</v>
      </c>
      <c r="BK144" s="189">
        <f>ROUND(I144*H144,2)</f>
        <v>0</v>
      </c>
      <c r="BL144" s="19" t="s">
        <v>255</v>
      </c>
      <c r="BM144" s="188" t="s">
        <v>378</v>
      </c>
    </row>
    <row r="145" spans="1:65" s="2" customFormat="1" ht="19.2">
      <c r="A145" s="36"/>
      <c r="B145" s="37"/>
      <c r="C145" s="38"/>
      <c r="D145" s="197" t="s">
        <v>651</v>
      </c>
      <c r="E145" s="38"/>
      <c r="F145" s="240" t="s">
        <v>2044</v>
      </c>
      <c r="G145" s="38"/>
      <c r="H145" s="38"/>
      <c r="I145" s="192"/>
      <c r="J145" s="38"/>
      <c r="K145" s="38"/>
      <c r="L145" s="41"/>
      <c r="M145" s="193"/>
      <c r="N145" s="194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651</v>
      </c>
      <c r="AU145" s="19" t="s">
        <v>81</v>
      </c>
    </row>
    <row r="146" spans="1:65" s="13" customFormat="1" ht="10.199999999999999">
      <c r="B146" s="195"/>
      <c r="C146" s="196"/>
      <c r="D146" s="197" t="s">
        <v>163</v>
      </c>
      <c r="E146" s="196"/>
      <c r="F146" s="199" t="s">
        <v>2047</v>
      </c>
      <c r="G146" s="196"/>
      <c r="H146" s="200">
        <v>2</v>
      </c>
      <c r="I146" s="201"/>
      <c r="J146" s="196"/>
      <c r="K146" s="196"/>
      <c r="L146" s="202"/>
      <c r="M146" s="203"/>
      <c r="N146" s="204"/>
      <c r="O146" s="204"/>
      <c r="P146" s="204"/>
      <c r="Q146" s="204"/>
      <c r="R146" s="204"/>
      <c r="S146" s="204"/>
      <c r="T146" s="205"/>
      <c r="AT146" s="206" t="s">
        <v>163</v>
      </c>
      <c r="AU146" s="206" t="s">
        <v>81</v>
      </c>
      <c r="AV146" s="13" t="s">
        <v>81</v>
      </c>
      <c r="AW146" s="13" t="s">
        <v>4</v>
      </c>
      <c r="AX146" s="13" t="s">
        <v>79</v>
      </c>
      <c r="AY146" s="206" t="s">
        <v>153</v>
      </c>
    </row>
    <row r="147" spans="1:65" s="12" customFormat="1" ht="22.8" customHeight="1">
      <c r="B147" s="160"/>
      <c r="C147" s="161"/>
      <c r="D147" s="162" t="s">
        <v>70</v>
      </c>
      <c r="E147" s="174" t="s">
        <v>1440</v>
      </c>
      <c r="F147" s="174" t="s">
        <v>1441</v>
      </c>
      <c r="G147" s="161"/>
      <c r="H147" s="161"/>
      <c r="I147" s="164"/>
      <c r="J147" s="175">
        <f>BK147</f>
        <v>0</v>
      </c>
      <c r="K147" s="161"/>
      <c r="L147" s="166"/>
      <c r="M147" s="167"/>
      <c r="N147" s="168"/>
      <c r="O147" s="168"/>
      <c r="P147" s="169">
        <f>SUM(P148:P149)</f>
        <v>0</v>
      </c>
      <c r="Q147" s="168"/>
      <c r="R147" s="169">
        <f>SUM(R148:R149)</f>
        <v>0</v>
      </c>
      <c r="S147" s="168"/>
      <c r="T147" s="170">
        <f>SUM(T148:T149)</f>
        <v>0</v>
      </c>
      <c r="AR147" s="171" t="s">
        <v>81</v>
      </c>
      <c r="AT147" s="172" t="s">
        <v>70</v>
      </c>
      <c r="AU147" s="172" t="s">
        <v>79</v>
      </c>
      <c r="AY147" s="171" t="s">
        <v>153</v>
      </c>
      <c r="BK147" s="173">
        <f>SUM(BK148:BK149)</f>
        <v>0</v>
      </c>
    </row>
    <row r="148" spans="1:65" s="2" customFormat="1" ht="16.5" customHeight="1">
      <c r="A148" s="36"/>
      <c r="B148" s="37"/>
      <c r="C148" s="176" t="s">
        <v>347</v>
      </c>
      <c r="D148" s="176" t="s">
        <v>155</v>
      </c>
      <c r="E148" s="177" t="s">
        <v>2048</v>
      </c>
      <c r="F148" s="178" t="s">
        <v>2049</v>
      </c>
      <c r="G148" s="179" t="s">
        <v>228</v>
      </c>
      <c r="H148" s="180">
        <v>145</v>
      </c>
      <c r="I148" s="181"/>
      <c r="J148" s="182">
        <f>ROUND(I148*H148,2)</f>
        <v>0</v>
      </c>
      <c r="K148" s="183"/>
      <c r="L148" s="41"/>
      <c r="M148" s="184" t="s">
        <v>19</v>
      </c>
      <c r="N148" s="185" t="s">
        <v>42</v>
      </c>
      <c r="O148" s="66"/>
      <c r="P148" s="186">
        <f>O148*H148</f>
        <v>0</v>
      </c>
      <c r="Q148" s="186">
        <v>0</v>
      </c>
      <c r="R148" s="186">
        <f>Q148*H148</f>
        <v>0</v>
      </c>
      <c r="S148" s="186">
        <v>0</v>
      </c>
      <c r="T148" s="187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8" t="s">
        <v>255</v>
      </c>
      <c r="AT148" s="188" t="s">
        <v>155</v>
      </c>
      <c r="AU148" s="188" t="s">
        <v>81</v>
      </c>
      <c r="AY148" s="19" t="s">
        <v>153</v>
      </c>
      <c r="BE148" s="189">
        <f>IF(N148="základní",J148,0)</f>
        <v>0</v>
      </c>
      <c r="BF148" s="189">
        <f>IF(N148="snížená",J148,0)</f>
        <v>0</v>
      </c>
      <c r="BG148" s="189">
        <f>IF(N148="zákl. přenesená",J148,0)</f>
        <v>0</v>
      </c>
      <c r="BH148" s="189">
        <f>IF(N148="sníž. přenesená",J148,0)</f>
        <v>0</v>
      </c>
      <c r="BI148" s="189">
        <f>IF(N148="nulová",J148,0)</f>
        <v>0</v>
      </c>
      <c r="BJ148" s="19" t="s">
        <v>79</v>
      </c>
      <c r="BK148" s="189">
        <f>ROUND(I148*H148,2)</f>
        <v>0</v>
      </c>
      <c r="BL148" s="19" t="s">
        <v>255</v>
      </c>
      <c r="BM148" s="188" t="s">
        <v>2050</v>
      </c>
    </row>
    <row r="149" spans="1:65" s="2" customFormat="1" ht="16.5" customHeight="1">
      <c r="A149" s="36"/>
      <c r="B149" s="37"/>
      <c r="C149" s="176" t="s">
        <v>354</v>
      </c>
      <c r="D149" s="176" t="s">
        <v>155</v>
      </c>
      <c r="E149" s="177" t="s">
        <v>2051</v>
      </c>
      <c r="F149" s="178" t="s">
        <v>2052</v>
      </c>
      <c r="G149" s="179" t="s">
        <v>228</v>
      </c>
      <c r="H149" s="180">
        <v>55</v>
      </c>
      <c r="I149" s="181"/>
      <c r="J149" s="182">
        <f>ROUND(I149*H149,2)</f>
        <v>0</v>
      </c>
      <c r="K149" s="183"/>
      <c r="L149" s="41"/>
      <c r="M149" s="184" t="s">
        <v>19</v>
      </c>
      <c r="N149" s="185" t="s">
        <v>42</v>
      </c>
      <c r="O149" s="66"/>
      <c r="P149" s="186">
        <f>O149*H149</f>
        <v>0</v>
      </c>
      <c r="Q149" s="186">
        <v>0</v>
      </c>
      <c r="R149" s="186">
        <f>Q149*H149</f>
        <v>0</v>
      </c>
      <c r="S149" s="186">
        <v>0</v>
      </c>
      <c r="T149" s="187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8" t="s">
        <v>255</v>
      </c>
      <c r="AT149" s="188" t="s">
        <v>155</v>
      </c>
      <c r="AU149" s="188" t="s">
        <v>81</v>
      </c>
      <c r="AY149" s="19" t="s">
        <v>153</v>
      </c>
      <c r="BE149" s="189">
        <f>IF(N149="základní",J149,0)</f>
        <v>0</v>
      </c>
      <c r="BF149" s="189">
        <f>IF(N149="snížená",J149,0)</f>
        <v>0</v>
      </c>
      <c r="BG149" s="189">
        <f>IF(N149="zákl. přenesená",J149,0)</f>
        <v>0</v>
      </c>
      <c r="BH149" s="189">
        <f>IF(N149="sníž. přenesená",J149,0)</f>
        <v>0</v>
      </c>
      <c r="BI149" s="189">
        <f>IF(N149="nulová",J149,0)</f>
        <v>0</v>
      </c>
      <c r="BJ149" s="19" t="s">
        <v>79</v>
      </c>
      <c r="BK149" s="189">
        <f>ROUND(I149*H149,2)</f>
        <v>0</v>
      </c>
      <c r="BL149" s="19" t="s">
        <v>255</v>
      </c>
      <c r="BM149" s="188" t="s">
        <v>2053</v>
      </c>
    </row>
    <row r="150" spans="1:65" s="12" customFormat="1" ht="22.8" customHeight="1">
      <c r="B150" s="160"/>
      <c r="C150" s="161"/>
      <c r="D150" s="162" t="s">
        <v>70</v>
      </c>
      <c r="E150" s="174" t="s">
        <v>2054</v>
      </c>
      <c r="F150" s="174" t="s">
        <v>2055</v>
      </c>
      <c r="G150" s="161"/>
      <c r="H150" s="161"/>
      <c r="I150" s="164"/>
      <c r="J150" s="175">
        <f>BK150</f>
        <v>0</v>
      </c>
      <c r="K150" s="161"/>
      <c r="L150" s="166"/>
      <c r="M150" s="167"/>
      <c r="N150" s="168"/>
      <c r="O150" s="168"/>
      <c r="P150" s="169">
        <f>SUM(P151:P153)</f>
        <v>0</v>
      </c>
      <c r="Q150" s="168"/>
      <c r="R150" s="169">
        <f>SUM(R151:R153)</f>
        <v>0</v>
      </c>
      <c r="S150" s="168"/>
      <c r="T150" s="170">
        <f>SUM(T151:T153)</f>
        <v>0</v>
      </c>
      <c r="AR150" s="171" t="s">
        <v>79</v>
      </c>
      <c r="AT150" s="172" t="s">
        <v>70</v>
      </c>
      <c r="AU150" s="172" t="s">
        <v>79</v>
      </c>
      <c r="AY150" s="171" t="s">
        <v>153</v>
      </c>
      <c r="BK150" s="173">
        <f>SUM(BK151:BK153)</f>
        <v>0</v>
      </c>
    </row>
    <row r="151" spans="1:65" s="2" customFormat="1" ht="16.5" customHeight="1">
      <c r="A151" s="36"/>
      <c r="B151" s="37"/>
      <c r="C151" s="176" t="s">
        <v>359</v>
      </c>
      <c r="D151" s="176" t="s">
        <v>155</v>
      </c>
      <c r="E151" s="177" t="s">
        <v>2056</v>
      </c>
      <c r="F151" s="178" t="s">
        <v>2057</v>
      </c>
      <c r="G151" s="179" t="s">
        <v>2058</v>
      </c>
      <c r="H151" s="180">
        <v>1</v>
      </c>
      <c r="I151" s="181"/>
      <c r="J151" s="182">
        <f>ROUND(I151*H151,2)</f>
        <v>0</v>
      </c>
      <c r="K151" s="183"/>
      <c r="L151" s="41"/>
      <c r="M151" s="184" t="s">
        <v>19</v>
      </c>
      <c r="N151" s="185" t="s">
        <v>42</v>
      </c>
      <c r="O151" s="66"/>
      <c r="P151" s="186">
        <f>O151*H151</f>
        <v>0</v>
      </c>
      <c r="Q151" s="186">
        <v>0</v>
      </c>
      <c r="R151" s="186">
        <f>Q151*H151</f>
        <v>0</v>
      </c>
      <c r="S151" s="186">
        <v>0</v>
      </c>
      <c r="T151" s="187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8" t="s">
        <v>159</v>
      </c>
      <c r="AT151" s="188" t="s">
        <v>155</v>
      </c>
      <c r="AU151" s="188" t="s">
        <v>81</v>
      </c>
      <c r="AY151" s="19" t="s">
        <v>153</v>
      </c>
      <c r="BE151" s="189">
        <f>IF(N151="základní",J151,0)</f>
        <v>0</v>
      </c>
      <c r="BF151" s="189">
        <f>IF(N151="snížená",J151,0)</f>
        <v>0</v>
      </c>
      <c r="BG151" s="189">
        <f>IF(N151="zákl. přenesená",J151,0)</f>
        <v>0</v>
      </c>
      <c r="BH151" s="189">
        <f>IF(N151="sníž. přenesená",J151,0)</f>
        <v>0</v>
      </c>
      <c r="BI151" s="189">
        <f>IF(N151="nulová",J151,0)</f>
        <v>0</v>
      </c>
      <c r="BJ151" s="19" t="s">
        <v>79</v>
      </c>
      <c r="BK151" s="189">
        <f>ROUND(I151*H151,2)</f>
        <v>0</v>
      </c>
      <c r="BL151" s="19" t="s">
        <v>159</v>
      </c>
      <c r="BM151" s="188" t="s">
        <v>2059</v>
      </c>
    </row>
    <row r="152" spans="1:65" s="2" customFormat="1" ht="16.5" customHeight="1">
      <c r="A152" s="36"/>
      <c r="B152" s="37"/>
      <c r="C152" s="176" t="s">
        <v>365</v>
      </c>
      <c r="D152" s="176" t="s">
        <v>155</v>
      </c>
      <c r="E152" s="177" t="s">
        <v>2060</v>
      </c>
      <c r="F152" s="178" t="s">
        <v>2061</v>
      </c>
      <c r="G152" s="179" t="s">
        <v>2058</v>
      </c>
      <c r="H152" s="180">
        <v>2</v>
      </c>
      <c r="I152" s="181"/>
      <c r="J152" s="182">
        <f>ROUND(I152*H152,2)</f>
        <v>0</v>
      </c>
      <c r="K152" s="183"/>
      <c r="L152" s="41"/>
      <c r="M152" s="184" t="s">
        <v>19</v>
      </c>
      <c r="N152" s="185" t="s">
        <v>42</v>
      </c>
      <c r="O152" s="66"/>
      <c r="P152" s="186">
        <f>O152*H152</f>
        <v>0</v>
      </c>
      <c r="Q152" s="186">
        <v>0</v>
      </c>
      <c r="R152" s="186">
        <f>Q152*H152</f>
        <v>0</v>
      </c>
      <c r="S152" s="186">
        <v>0</v>
      </c>
      <c r="T152" s="187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8" t="s">
        <v>159</v>
      </c>
      <c r="AT152" s="188" t="s">
        <v>155</v>
      </c>
      <c r="AU152" s="188" t="s">
        <v>81</v>
      </c>
      <c r="AY152" s="19" t="s">
        <v>153</v>
      </c>
      <c r="BE152" s="189">
        <f>IF(N152="základní",J152,0)</f>
        <v>0</v>
      </c>
      <c r="BF152" s="189">
        <f>IF(N152="snížená",J152,0)</f>
        <v>0</v>
      </c>
      <c r="BG152" s="189">
        <f>IF(N152="zákl. přenesená",J152,0)</f>
        <v>0</v>
      </c>
      <c r="BH152" s="189">
        <f>IF(N152="sníž. přenesená",J152,0)</f>
        <v>0</v>
      </c>
      <c r="BI152" s="189">
        <f>IF(N152="nulová",J152,0)</f>
        <v>0</v>
      </c>
      <c r="BJ152" s="19" t="s">
        <v>79</v>
      </c>
      <c r="BK152" s="189">
        <f>ROUND(I152*H152,2)</f>
        <v>0</v>
      </c>
      <c r="BL152" s="19" t="s">
        <v>159</v>
      </c>
      <c r="BM152" s="188" t="s">
        <v>2062</v>
      </c>
    </row>
    <row r="153" spans="1:65" s="2" customFormat="1" ht="19.2">
      <c r="A153" s="36"/>
      <c r="B153" s="37"/>
      <c r="C153" s="38"/>
      <c r="D153" s="197" t="s">
        <v>651</v>
      </c>
      <c r="E153" s="38"/>
      <c r="F153" s="240" t="s">
        <v>2063</v>
      </c>
      <c r="G153" s="38"/>
      <c r="H153" s="38"/>
      <c r="I153" s="192"/>
      <c r="J153" s="38"/>
      <c r="K153" s="38"/>
      <c r="L153" s="41"/>
      <c r="M153" s="193"/>
      <c r="N153" s="194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651</v>
      </c>
      <c r="AU153" s="19" t="s">
        <v>81</v>
      </c>
    </row>
    <row r="154" spans="1:65" s="12" customFormat="1" ht="22.8" customHeight="1">
      <c r="B154" s="160"/>
      <c r="C154" s="161"/>
      <c r="D154" s="162" t="s">
        <v>70</v>
      </c>
      <c r="E154" s="174" t="s">
        <v>2064</v>
      </c>
      <c r="F154" s="174" t="s">
        <v>2065</v>
      </c>
      <c r="G154" s="161"/>
      <c r="H154" s="161"/>
      <c r="I154" s="164"/>
      <c r="J154" s="175">
        <f>BK154</f>
        <v>0</v>
      </c>
      <c r="K154" s="161"/>
      <c r="L154" s="166"/>
      <c r="M154" s="167"/>
      <c r="N154" s="168"/>
      <c r="O154" s="168"/>
      <c r="P154" s="169">
        <f>SUM(P155:P156)</f>
        <v>0</v>
      </c>
      <c r="Q154" s="168"/>
      <c r="R154" s="169">
        <f>SUM(R155:R156)</f>
        <v>0</v>
      </c>
      <c r="S154" s="168"/>
      <c r="T154" s="170">
        <f>SUM(T155:T156)</f>
        <v>0</v>
      </c>
      <c r="AR154" s="171" t="s">
        <v>79</v>
      </c>
      <c r="AT154" s="172" t="s">
        <v>70</v>
      </c>
      <c r="AU154" s="172" t="s">
        <v>79</v>
      </c>
      <c r="AY154" s="171" t="s">
        <v>153</v>
      </c>
      <c r="BK154" s="173">
        <f>SUM(BK155:BK156)</f>
        <v>0</v>
      </c>
    </row>
    <row r="155" spans="1:65" s="2" customFormat="1" ht="16.5" customHeight="1">
      <c r="A155" s="36"/>
      <c r="B155" s="37"/>
      <c r="C155" s="176" t="s">
        <v>370</v>
      </c>
      <c r="D155" s="176" t="s">
        <v>155</v>
      </c>
      <c r="E155" s="177" t="s">
        <v>2066</v>
      </c>
      <c r="F155" s="178" t="s">
        <v>2067</v>
      </c>
      <c r="G155" s="179" t="s">
        <v>2058</v>
      </c>
      <c r="H155" s="180">
        <v>8</v>
      </c>
      <c r="I155" s="181"/>
      <c r="J155" s="182">
        <f>ROUND(I155*H155,2)</f>
        <v>0</v>
      </c>
      <c r="K155" s="183"/>
      <c r="L155" s="41"/>
      <c r="M155" s="184" t="s">
        <v>19</v>
      </c>
      <c r="N155" s="185" t="s">
        <v>42</v>
      </c>
      <c r="O155" s="66"/>
      <c r="P155" s="186">
        <f>O155*H155</f>
        <v>0</v>
      </c>
      <c r="Q155" s="186">
        <v>0</v>
      </c>
      <c r="R155" s="186">
        <f>Q155*H155</f>
        <v>0</v>
      </c>
      <c r="S155" s="186">
        <v>0</v>
      </c>
      <c r="T155" s="187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8" t="s">
        <v>159</v>
      </c>
      <c r="AT155" s="188" t="s">
        <v>155</v>
      </c>
      <c r="AU155" s="188" t="s">
        <v>81</v>
      </c>
      <c r="AY155" s="19" t="s">
        <v>153</v>
      </c>
      <c r="BE155" s="189">
        <f>IF(N155="základní",J155,0)</f>
        <v>0</v>
      </c>
      <c r="BF155" s="189">
        <f>IF(N155="snížená",J155,0)</f>
        <v>0</v>
      </c>
      <c r="BG155" s="189">
        <f>IF(N155="zákl. přenesená",J155,0)</f>
        <v>0</v>
      </c>
      <c r="BH155" s="189">
        <f>IF(N155="sníž. přenesená",J155,0)</f>
        <v>0</v>
      </c>
      <c r="BI155" s="189">
        <f>IF(N155="nulová",J155,0)</f>
        <v>0</v>
      </c>
      <c r="BJ155" s="19" t="s">
        <v>79</v>
      </c>
      <c r="BK155" s="189">
        <f>ROUND(I155*H155,2)</f>
        <v>0</v>
      </c>
      <c r="BL155" s="19" t="s">
        <v>159</v>
      </c>
      <c r="BM155" s="188" t="s">
        <v>2068</v>
      </c>
    </row>
    <row r="156" spans="1:65" s="2" customFormat="1" ht="19.2">
      <c r="A156" s="36"/>
      <c r="B156" s="37"/>
      <c r="C156" s="38"/>
      <c r="D156" s="197" t="s">
        <v>651</v>
      </c>
      <c r="E156" s="38"/>
      <c r="F156" s="240" t="s">
        <v>2069</v>
      </c>
      <c r="G156" s="38"/>
      <c r="H156" s="38"/>
      <c r="I156" s="192"/>
      <c r="J156" s="38"/>
      <c r="K156" s="38"/>
      <c r="L156" s="41"/>
      <c r="M156" s="193"/>
      <c r="N156" s="194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651</v>
      </c>
      <c r="AU156" s="19" t="s">
        <v>81</v>
      </c>
    </row>
    <row r="157" spans="1:65" s="12" customFormat="1" ht="22.8" customHeight="1">
      <c r="B157" s="160"/>
      <c r="C157" s="161"/>
      <c r="D157" s="162" t="s">
        <v>70</v>
      </c>
      <c r="E157" s="174" t="s">
        <v>2070</v>
      </c>
      <c r="F157" s="174" t="s">
        <v>2071</v>
      </c>
      <c r="G157" s="161"/>
      <c r="H157" s="161"/>
      <c r="I157" s="164"/>
      <c r="J157" s="175">
        <f>BK157</f>
        <v>0</v>
      </c>
      <c r="K157" s="161"/>
      <c r="L157" s="166"/>
      <c r="M157" s="167"/>
      <c r="N157" s="168"/>
      <c r="O157" s="168"/>
      <c r="P157" s="169">
        <f>SUM(P158:P159)</f>
        <v>0</v>
      </c>
      <c r="Q157" s="168"/>
      <c r="R157" s="169">
        <f>SUM(R158:R159)</f>
        <v>0</v>
      </c>
      <c r="S157" s="168"/>
      <c r="T157" s="170">
        <f>SUM(T158:T159)</f>
        <v>0</v>
      </c>
      <c r="AR157" s="171" t="s">
        <v>79</v>
      </c>
      <c r="AT157" s="172" t="s">
        <v>70</v>
      </c>
      <c r="AU157" s="172" t="s">
        <v>79</v>
      </c>
      <c r="AY157" s="171" t="s">
        <v>153</v>
      </c>
      <c r="BK157" s="173">
        <f>SUM(BK158:BK159)</f>
        <v>0</v>
      </c>
    </row>
    <row r="158" spans="1:65" s="2" customFormat="1" ht="16.5" customHeight="1">
      <c r="A158" s="36"/>
      <c r="B158" s="37"/>
      <c r="C158" s="176" t="s">
        <v>375</v>
      </c>
      <c r="D158" s="176" t="s">
        <v>155</v>
      </c>
      <c r="E158" s="177" t="s">
        <v>2072</v>
      </c>
      <c r="F158" s="178" t="s">
        <v>2073</v>
      </c>
      <c r="G158" s="179" t="s">
        <v>2058</v>
      </c>
      <c r="H158" s="180">
        <v>17</v>
      </c>
      <c r="I158" s="181"/>
      <c r="J158" s="182">
        <f>ROUND(I158*H158,2)</f>
        <v>0</v>
      </c>
      <c r="K158" s="183"/>
      <c r="L158" s="41"/>
      <c r="M158" s="184" t="s">
        <v>19</v>
      </c>
      <c r="N158" s="185" t="s">
        <v>42</v>
      </c>
      <c r="O158" s="66"/>
      <c r="P158" s="186">
        <f>O158*H158</f>
        <v>0</v>
      </c>
      <c r="Q158" s="186">
        <v>0</v>
      </c>
      <c r="R158" s="186">
        <f>Q158*H158</f>
        <v>0</v>
      </c>
      <c r="S158" s="186">
        <v>0</v>
      </c>
      <c r="T158" s="187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8" t="s">
        <v>159</v>
      </c>
      <c r="AT158" s="188" t="s">
        <v>155</v>
      </c>
      <c r="AU158" s="188" t="s">
        <v>81</v>
      </c>
      <c r="AY158" s="19" t="s">
        <v>153</v>
      </c>
      <c r="BE158" s="189">
        <f>IF(N158="základní",J158,0)</f>
        <v>0</v>
      </c>
      <c r="BF158" s="189">
        <f>IF(N158="snížená",J158,0)</f>
        <v>0</v>
      </c>
      <c r="BG158" s="189">
        <f>IF(N158="zákl. přenesená",J158,0)</f>
        <v>0</v>
      </c>
      <c r="BH158" s="189">
        <f>IF(N158="sníž. přenesená",J158,0)</f>
        <v>0</v>
      </c>
      <c r="BI158" s="189">
        <f>IF(N158="nulová",J158,0)</f>
        <v>0</v>
      </c>
      <c r="BJ158" s="19" t="s">
        <v>79</v>
      </c>
      <c r="BK158" s="189">
        <f>ROUND(I158*H158,2)</f>
        <v>0</v>
      </c>
      <c r="BL158" s="19" t="s">
        <v>159</v>
      </c>
      <c r="BM158" s="188" t="s">
        <v>2074</v>
      </c>
    </row>
    <row r="159" spans="1:65" s="2" customFormat="1" ht="19.2">
      <c r="A159" s="36"/>
      <c r="B159" s="37"/>
      <c r="C159" s="38"/>
      <c r="D159" s="197" t="s">
        <v>651</v>
      </c>
      <c r="E159" s="38"/>
      <c r="F159" s="240" t="s">
        <v>2075</v>
      </c>
      <c r="G159" s="38"/>
      <c r="H159" s="38"/>
      <c r="I159" s="192"/>
      <c r="J159" s="38"/>
      <c r="K159" s="38"/>
      <c r="L159" s="41"/>
      <c r="M159" s="193"/>
      <c r="N159" s="194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651</v>
      </c>
      <c r="AU159" s="19" t="s">
        <v>81</v>
      </c>
    </row>
    <row r="160" spans="1:65" s="12" customFormat="1" ht="22.8" customHeight="1">
      <c r="B160" s="160"/>
      <c r="C160" s="161"/>
      <c r="D160" s="162" t="s">
        <v>70</v>
      </c>
      <c r="E160" s="174" t="s">
        <v>2076</v>
      </c>
      <c r="F160" s="174" t="s">
        <v>2077</v>
      </c>
      <c r="G160" s="161"/>
      <c r="H160" s="161"/>
      <c r="I160" s="164"/>
      <c r="J160" s="175">
        <f>BK160</f>
        <v>0</v>
      </c>
      <c r="K160" s="161"/>
      <c r="L160" s="166"/>
      <c r="M160" s="167"/>
      <c r="N160" s="168"/>
      <c r="O160" s="168"/>
      <c r="P160" s="169">
        <f>SUM(P161:P163)</f>
        <v>0</v>
      </c>
      <c r="Q160" s="168"/>
      <c r="R160" s="169">
        <f>SUM(R161:R163)</f>
        <v>0</v>
      </c>
      <c r="S160" s="168"/>
      <c r="T160" s="170">
        <f>SUM(T161:T163)</f>
        <v>0</v>
      </c>
      <c r="AR160" s="171" t="s">
        <v>79</v>
      </c>
      <c r="AT160" s="172" t="s">
        <v>70</v>
      </c>
      <c r="AU160" s="172" t="s">
        <v>79</v>
      </c>
      <c r="AY160" s="171" t="s">
        <v>153</v>
      </c>
      <c r="BK160" s="173">
        <f>SUM(BK161:BK163)</f>
        <v>0</v>
      </c>
    </row>
    <row r="161" spans="1:65" s="2" customFormat="1" ht="16.5" customHeight="1">
      <c r="A161" s="36"/>
      <c r="B161" s="37"/>
      <c r="C161" s="176" t="s">
        <v>383</v>
      </c>
      <c r="D161" s="176" t="s">
        <v>155</v>
      </c>
      <c r="E161" s="177" t="s">
        <v>2078</v>
      </c>
      <c r="F161" s="178" t="s">
        <v>2079</v>
      </c>
      <c r="G161" s="179" t="s">
        <v>2058</v>
      </c>
      <c r="H161" s="180">
        <v>68</v>
      </c>
      <c r="I161" s="181"/>
      <c r="J161" s="182">
        <f>ROUND(I161*H161,2)</f>
        <v>0</v>
      </c>
      <c r="K161" s="183"/>
      <c r="L161" s="41"/>
      <c r="M161" s="184" t="s">
        <v>19</v>
      </c>
      <c r="N161" s="185" t="s">
        <v>42</v>
      </c>
      <c r="O161" s="66"/>
      <c r="P161" s="186">
        <f>O161*H161</f>
        <v>0</v>
      </c>
      <c r="Q161" s="186">
        <v>0</v>
      </c>
      <c r="R161" s="186">
        <f>Q161*H161</f>
        <v>0</v>
      </c>
      <c r="S161" s="186">
        <v>0</v>
      </c>
      <c r="T161" s="187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8" t="s">
        <v>159</v>
      </c>
      <c r="AT161" s="188" t="s">
        <v>155</v>
      </c>
      <c r="AU161" s="188" t="s">
        <v>81</v>
      </c>
      <c r="AY161" s="19" t="s">
        <v>153</v>
      </c>
      <c r="BE161" s="189">
        <f>IF(N161="základní",J161,0)</f>
        <v>0</v>
      </c>
      <c r="BF161" s="189">
        <f>IF(N161="snížená",J161,0)</f>
        <v>0</v>
      </c>
      <c r="BG161" s="189">
        <f>IF(N161="zákl. přenesená",J161,0)</f>
        <v>0</v>
      </c>
      <c r="BH161" s="189">
        <f>IF(N161="sníž. přenesená",J161,0)</f>
        <v>0</v>
      </c>
      <c r="BI161" s="189">
        <f>IF(N161="nulová",J161,0)</f>
        <v>0</v>
      </c>
      <c r="BJ161" s="19" t="s">
        <v>79</v>
      </c>
      <c r="BK161" s="189">
        <f>ROUND(I161*H161,2)</f>
        <v>0</v>
      </c>
      <c r="BL161" s="19" t="s">
        <v>159</v>
      </c>
      <c r="BM161" s="188" t="s">
        <v>2080</v>
      </c>
    </row>
    <row r="162" spans="1:65" s="2" customFormat="1" ht="19.2">
      <c r="A162" s="36"/>
      <c r="B162" s="37"/>
      <c r="C162" s="38"/>
      <c r="D162" s="197" t="s">
        <v>651</v>
      </c>
      <c r="E162" s="38"/>
      <c r="F162" s="240" t="s">
        <v>2081</v>
      </c>
      <c r="G162" s="38"/>
      <c r="H162" s="38"/>
      <c r="I162" s="192"/>
      <c r="J162" s="38"/>
      <c r="K162" s="38"/>
      <c r="L162" s="41"/>
      <c r="M162" s="193"/>
      <c r="N162" s="194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651</v>
      </c>
      <c r="AU162" s="19" t="s">
        <v>81</v>
      </c>
    </row>
    <row r="163" spans="1:65" s="2" customFormat="1" ht="16.5" customHeight="1">
      <c r="A163" s="36"/>
      <c r="B163" s="37"/>
      <c r="C163" s="176" t="s">
        <v>388</v>
      </c>
      <c r="D163" s="176" t="s">
        <v>155</v>
      </c>
      <c r="E163" s="177" t="s">
        <v>2082</v>
      </c>
      <c r="F163" s="178" t="s">
        <v>2083</v>
      </c>
      <c r="G163" s="179" t="s">
        <v>1946</v>
      </c>
      <c r="H163" s="180">
        <v>1</v>
      </c>
      <c r="I163" s="181"/>
      <c r="J163" s="182">
        <f>ROUND(I163*H163,2)</f>
        <v>0</v>
      </c>
      <c r="K163" s="183"/>
      <c r="L163" s="41"/>
      <c r="M163" s="255" t="s">
        <v>19</v>
      </c>
      <c r="N163" s="256" t="s">
        <v>42</v>
      </c>
      <c r="O163" s="257"/>
      <c r="P163" s="258">
        <f>O163*H163</f>
        <v>0</v>
      </c>
      <c r="Q163" s="258">
        <v>0</v>
      </c>
      <c r="R163" s="258">
        <f>Q163*H163</f>
        <v>0</v>
      </c>
      <c r="S163" s="258">
        <v>0</v>
      </c>
      <c r="T163" s="259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88" t="s">
        <v>159</v>
      </c>
      <c r="AT163" s="188" t="s">
        <v>155</v>
      </c>
      <c r="AU163" s="188" t="s">
        <v>81</v>
      </c>
      <c r="AY163" s="19" t="s">
        <v>153</v>
      </c>
      <c r="BE163" s="189">
        <f>IF(N163="základní",J163,0)</f>
        <v>0</v>
      </c>
      <c r="BF163" s="189">
        <f>IF(N163="snížená",J163,0)</f>
        <v>0</v>
      </c>
      <c r="BG163" s="189">
        <f>IF(N163="zákl. přenesená",J163,0)</f>
        <v>0</v>
      </c>
      <c r="BH163" s="189">
        <f>IF(N163="sníž. přenesená",J163,0)</f>
        <v>0</v>
      </c>
      <c r="BI163" s="189">
        <f>IF(N163="nulová",J163,0)</f>
        <v>0</v>
      </c>
      <c r="BJ163" s="19" t="s">
        <v>79</v>
      </c>
      <c r="BK163" s="189">
        <f>ROUND(I163*H163,2)</f>
        <v>0</v>
      </c>
      <c r="BL163" s="19" t="s">
        <v>159</v>
      </c>
      <c r="BM163" s="188" t="s">
        <v>2084</v>
      </c>
    </row>
    <row r="164" spans="1:65" s="2" customFormat="1" ht="6.9" customHeight="1">
      <c r="A164" s="36"/>
      <c r="B164" s="49"/>
      <c r="C164" s="50"/>
      <c r="D164" s="50"/>
      <c r="E164" s="50"/>
      <c r="F164" s="50"/>
      <c r="G164" s="50"/>
      <c r="H164" s="50"/>
      <c r="I164" s="50"/>
      <c r="J164" s="50"/>
      <c r="K164" s="50"/>
      <c r="L164" s="41"/>
      <c r="M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</row>
  </sheetData>
  <sheetProtection algorithmName="SHA-512" hashValue="1Oq8Y1/KHnBSTNs0Q3jJDrXCengCk1Rg7YgBkSgAlOr7x7GXq91zYENjhnF6pXP7JNUBwPVG+HnrFbCj9YMO5Q==" saltValue="A0mDpW1arY9KwrZ5uOUv6VgzgYLDpKWhTte8JAUd6d2Pwa+hRS/d9hnFZRflLC4FZFOhg+hIM1JGRGtQ5xg5rg==" spinCount="100000" sheet="1" objects="1" scenarios="1" formatColumns="0" formatRows="0" autoFilter="0"/>
  <autoFilter ref="C91:K163" xr:uid="{00000000-0009-0000-0000-000003000000}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229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AT2" s="19" t="s">
        <v>91</v>
      </c>
    </row>
    <row r="3" spans="1:46" s="1" customFormat="1" ht="6.9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81</v>
      </c>
    </row>
    <row r="4" spans="1:46" s="1" customFormat="1" ht="24.9" customHeight="1">
      <c r="B4" s="22"/>
      <c r="D4" s="105" t="s">
        <v>98</v>
      </c>
      <c r="L4" s="22"/>
      <c r="M4" s="106" t="s">
        <v>10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83" t="str">
        <f>'Rekapitulace stavby'!K6</f>
        <v>Správní budova VD Plumlov-rekonstrukce zázemí pro dělníky</v>
      </c>
      <c r="F7" s="384"/>
      <c r="G7" s="384"/>
      <c r="H7" s="384"/>
      <c r="L7" s="22"/>
    </row>
    <row r="8" spans="1:46" s="2" customFormat="1" ht="12" customHeight="1">
      <c r="A8" s="36"/>
      <c r="B8" s="41"/>
      <c r="C8" s="36"/>
      <c r="D8" s="107" t="s">
        <v>99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5" t="s">
        <v>2085</v>
      </c>
      <c r="F9" s="386"/>
      <c r="G9" s="386"/>
      <c r="H9" s="386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20. 12. 2017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7" t="str">
        <f>'Rekapitulace stavby'!E14</f>
        <v>Vyplň údaj</v>
      </c>
      <c r="F18" s="388"/>
      <c r="G18" s="388"/>
      <c r="H18" s="388"/>
      <c r="I18" s="107" t="s">
        <v>28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32</v>
      </c>
      <c r="F21" s="36"/>
      <c r="G21" s="36"/>
      <c r="H21" s="36"/>
      <c r="I21" s="107" t="s">
        <v>28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34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28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36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9" t="s">
        <v>19</v>
      </c>
      <c r="F27" s="389"/>
      <c r="G27" s="389"/>
      <c r="H27" s="389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37</v>
      </c>
      <c r="E30" s="36"/>
      <c r="F30" s="36"/>
      <c r="G30" s="36"/>
      <c r="H30" s="36"/>
      <c r="I30" s="36"/>
      <c r="J30" s="116">
        <f>ROUND(J90,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17" t="s">
        <v>39</v>
      </c>
      <c r="G32" s="36"/>
      <c r="H32" s="36"/>
      <c r="I32" s="117" t="s">
        <v>38</v>
      </c>
      <c r="J32" s="117" t="s">
        <v>40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18" t="s">
        <v>41</v>
      </c>
      <c r="E33" s="107" t="s">
        <v>42</v>
      </c>
      <c r="F33" s="119">
        <f>ROUND((SUM(BE90:BE228)),  2)</f>
        <v>0</v>
      </c>
      <c r="G33" s="36"/>
      <c r="H33" s="36"/>
      <c r="I33" s="120">
        <v>0.21</v>
      </c>
      <c r="J33" s="119">
        <f>ROUND(((SUM(BE90:BE228))*I33),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07" t="s">
        <v>43</v>
      </c>
      <c r="F34" s="119">
        <f>ROUND((SUM(BF90:BF228)),  2)</f>
        <v>0</v>
      </c>
      <c r="G34" s="36"/>
      <c r="H34" s="36"/>
      <c r="I34" s="120">
        <v>0.15</v>
      </c>
      <c r="J34" s="119">
        <f>ROUND(((SUM(BF90:BF228))*I34),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07" t="s">
        <v>44</v>
      </c>
      <c r="F35" s="119">
        <f>ROUND((SUM(BG90:BG228)),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07" t="s">
        <v>45</v>
      </c>
      <c r="F36" s="119">
        <f>ROUND((SUM(BH90:BH228)),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07" t="s">
        <v>46</v>
      </c>
      <c r="F37" s="119">
        <f>ROUND((SUM(BI90:BI228)),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47</v>
      </c>
      <c r="E39" s="123"/>
      <c r="F39" s="123"/>
      <c r="G39" s="124" t="s">
        <v>48</v>
      </c>
      <c r="H39" s="125" t="s">
        <v>49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5" t="s">
        <v>101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0" t="str">
        <f>E7</f>
        <v>Správní budova VD Plumlov-rekonstrukce zázemí pro dělníky</v>
      </c>
      <c r="F48" s="391"/>
      <c r="G48" s="391"/>
      <c r="H48" s="391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99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3" t="str">
        <f>E9</f>
        <v>04 - Elektroinstalace</v>
      </c>
      <c r="F50" s="392"/>
      <c r="G50" s="392"/>
      <c r="H50" s="392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Plumlov</v>
      </c>
      <c r="G52" s="38"/>
      <c r="H52" s="38"/>
      <c r="I52" s="31" t="s">
        <v>23</v>
      </c>
      <c r="J52" s="61" t="str">
        <f>IF(J12="","",J12)</f>
        <v>20. 12. 2017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1" t="s">
        <v>25</v>
      </c>
      <c r="D54" s="38"/>
      <c r="E54" s="38"/>
      <c r="F54" s="29" t="str">
        <f>E15</f>
        <v>Povodí Moravy s.p. Dřevařská 932/11,Brno</v>
      </c>
      <c r="G54" s="38"/>
      <c r="H54" s="38"/>
      <c r="I54" s="31" t="s">
        <v>31</v>
      </c>
      <c r="J54" s="34" t="str">
        <f>E21</f>
        <v>ing.arch.Lukáš Doubrava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102</v>
      </c>
      <c r="D57" s="133"/>
      <c r="E57" s="133"/>
      <c r="F57" s="133"/>
      <c r="G57" s="133"/>
      <c r="H57" s="133"/>
      <c r="I57" s="133"/>
      <c r="J57" s="134" t="s">
        <v>103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35" t="s">
        <v>69</v>
      </c>
      <c r="D59" s="38"/>
      <c r="E59" s="38"/>
      <c r="F59" s="38"/>
      <c r="G59" s="38"/>
      <c r="H59" s="38"/>
      <c r="I59" s="38"/>
      <c r="J59" s="79">
        <f>J90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104</v>
      </c>
    </row>
    <row r="60" spans="1:47" s="9" customFormat="1" ht="24.9" customHeight="1">
      <c r="B60" s="136"/>
      <c r="C60" s="137"/>
      <c r="D60" s="138" t="s">
        <v>123</v>
      </c>
      <c r="E60" s="139"/>
      <c r="F60" s="139"/>
      <c r="G60" s="139"/>
      <c r="H60" s="139"/>
      <c r="I60" s="139"/>
      <c r="J60" s="140">
        <f>J91</f>
        <v>0</v>
      </c>
      <c r="K60" s="137"/>
      <c r="L60" s="141"/>
    </row>
    <row r="61" spans="1:47" s="10" customFormat="1" ht="19.95" customHeight="1">
      <c r="B61" s="142"/>
      <c r="C61" s="143"/>
      <c r="D61" s="144" t="s">
        <v>2086</v>
      </c>
      <c r="E61" s="145"/>
      <c r="F61" s="145"/>
      <c r="G61" s="145"/>
      <c r="H61" s="145"/>
      <c r="I61" s="145"/>
      <c r="J61" s="146">
        <f>J92</f>
        <v>0</v>
      </c>
      <c r="K61" s="143"/>
      <c r="L61" s="147"/>
    </row>
    <row r="62" spans="1:47" s="10" customFormat="1" ht="19.95" customHeight="1">
      <c r="B62" s="142"/>
      <c r="C62" s="143"/>
      <c r="D62" s="144" t="s">
        <v>2087</v>
      </c>
      <c r="E62" s="145"/>
      <c r="F62" s="145"/>
      <c r="G62" s="145"/>
      <c r="H62" s="145"/>
      <c r="I62" s="145"/>
      <c r="J62" s="146">
        <f>J187</f>
        <v>0</v>
      </c>
      <c r="K62" s="143"/>
      <c r="L62" s="147"/>
    </row>
    <row r="63" spans="1:47" s="10" customFormat="1" ht="19.95" customHeight="1">
      <c r="B63" s="142"/>
      <c r="C63" s="143"/>
      <c r="D63" s="144" t="s">
        <v>2088</v>
      </c>
      <c r="E63" s="145"/>
      <c r="F63" s="145"/>
      <c r="G63" s="145"/>
      <c r="H63" s="145"/>
      <c r="I63" s="145"/>
      <c r="J63" s="146">
        <f>J200</f>
        <v>0</v>
      </c>
      <c r="K63" s="143"/>
      <c r="L63" s="147"/>
    </row>
    <row r="64" spans="1:47" s="9" customFormat="1" ht="24.9" customHeight="1">
      <c r="B64" s="136"/>
      <c r="C64" s="137"/>
      <c r="D64" s="138" t="s">
        <v>2089</v>
      </c>
      <c r="E64" s="139"/>
      <c r="F64" s="139"/>
      <c r="G64" s="139"/>
      <c r="H64" s="139"/>
      <c r="I64" s="139"/>
      <c r="J64" s="140">
        <f>J203</f>
        <v>0</v>
      </c>
      <c r="K64" s="137"/>
      <c r="L64" s="141"/>
    </row>
    <row r="65" spans="1:31" s="10" customFormat="1" ht="19.95" customHeight="1">
      <c r="B65" s="142"/>
      <c r="C65" s="143"/>
      <c r="D65" s="144" t="s">
        <v>2090</v>
      </c>
      <c r="E65" s="145"/>
      <c r="F65" s="145"/>
      <c r="G65" s="145"/>
      <c r="H65" s="145"/>
      <c r="I65" s="145"/>
      <c r="J65" s="146">
        <f>J204</f>
        <v>0</v>
      </c>
      <c r="K65" s="143"/>
      <c r="L65" s="147"/>
    </row>
    <row r="66" spans="1:31" s="10" customFormat="1" ht="19.95" customHeight="1">
      <c r="B66" s="142"/>
      <c r="C66" s="143"/>
      <c r="D66" s="144" t="s">
        <v>2091</v>
      </c>
      <c r="E66" s="145"/>
      <c r="F66" s="145"/>
      <c r="G66" s="145"/>
      <c r="H66" s="145"/>
      <c r="I66" s="145"/>
      <c r="J66" s="146">
        <f>J206</f>
        <v>0</v>
      </c>
      <c r="K66" s="143"/>
      <c r="L66" s="147"/>
    </row>
    <row r="67" spans="1:31" s="9" customFormat="1" ht="24.9" customHeight="1">
      <c r="B67" s="136"/>
      <c r="C67" s="137"/>
      <c r="D67" s="138" t="s">
        <v>2092</v>
      </c>
      <c r="E67" s="139"/>
      <c r="F67" s="139"/>
      <c r="G67" s="139"/>
      <c r="H67" s="139"/>
      <c r="I67" s="139"/>
      <c r="J67" s="140">
        <f>J217</f>
        <v>0</v>
      </c>
      <c r="K67" s="137"/>
      <c r="L67" s="141"/>
    </row>
    <row r="68" spans="1:31" s="9" customFormat="1" ht="24.9" customHeight="1">
      <c r="B68" s="136"/>
      <c r="C68" s="137"/>
      <c r="D68" s="138" t="s">
        <v>2093</v>
      </c>
      <c r="E68" s="139"/>
      <c r="F68" s="139"/>
      <c r="G68" s="139"/>
      <c r="H68" s="139"/>
      <c r="I68" s="139"/>
      <c r="J68" s="140">
        <f>J219</f>
        <v>0</v>
      </c>
      <c r="K68" s="137"/>
      <c r="L68" s="141"/>
    </row>
    <row r="69" spans="1:31" s="9" customFormat="1" ht="24.9" customHeight="1">
      <c r="B69" s="136"/>
      <c r="C69" s="137"/>
      <c r="D69" s="138" t="s">
        <v>2094</v>
      </c>
      <c r="E69" s="139"/>
      <c r="F69" s="139"/>
      <c r="G69" s="139"/>
      <c r="H69" s="139"/>
      <c r="I69" s="139"/>
      <c r="J69" s="140">
        <f>J222</f>
        <v>0</v>
      </c>
      <c r="K69" s="137"/>
      <c r="L69" s="141"/>
    </row>
    <row r="70" spans="1:31" s="9" customFormat="1" ht="24.9" customHeight="1">
      <c r="B70" s="136"/>
      <c r="C70" s="137"/>
      <c r="D70" s="138" t="s">
        <v>2095</v>
      </c>
      <c r="E70" s="139"/>
      <c r="F70" s="139"/>
      <c r="G70" s="139"/>
      <c r="H70" s="139"/>
      <c r="I70" s="139"/>
      <c r="J70" s="140">
        <f>J224</f>
        <v>0</v>
      </c>
      <c r="K70" s="137"/>
      <c r="L70" s="141"/>
    </row>
    <row r="71" spans="1:31" s="2" customFormat="1" ht="21.7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" customHeight="1">
      <c r="A72" s="36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6" spans="1:31" s="2" customFormat="1" ht="6.9" customHeight="1">
      <c r="A76" s="36"/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24.9" customHeight="1">
      <c r="A77" s="36"/>
      <c r="B77" s="37"/>
      <c r="C77" s="25" t="s">
        <v>138</v>
      </c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16</v>
      </c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90" t="str">
        <f>E7</f>
        <v>Správní budova VD Plumlov-rekonstrukce zázemí pro dělníky</v>
      </c>
      <c r="F80" s="391"/>
      <c r="G80" s="391"/>
      <c r="H80" s="391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99</v>
      </c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43" t="str">
        <f>E9</f>
        <v>04 - Elektroinstalace</v>
      </c>
      <c r="F82" s="392"/>
      <c r="G82" s="392"/>
      <c r="H82" s="392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21</v>
      </c>
      <c r="D84" s="38"/>
      <c r="E84" s="38"/>
      <c r="F84" s="29" t="str">
        <f>F12</f>
        <v>Plumlov</v>
      </c>
      <c r="G84" s="38"/>
      <c r="H84" s="38"/>
      <c r="I84" s="31" t="s">
        <v>23</v>
      </c>
      <c r="J84" s="61" t="str">
        <f>IF(J12="","",J12)</f>
        <v>20. 12. 2017</v>
      </c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25.65" customHeight="1">
      <c r="A86" s="36"/>
      <c r="B86" s="37"/>
      <c r="C86" s="31" t="s">
        <v>25</v>
      </c>
      <c r="D86" s="38"/>
      <c r="E86" s="38"/>
      <c r="F86" s="29" t="str">
        <f>E15</f>
        <v>Povodí Moravy s.p. Dřevařská 932/11,Brno</v>
      </c>
      <c r="G86" s="38"/>
      <c r="H86" s="38"/>
      <c r="I86" s="31" t="s">
        <v>31</v>
      </c>
      <c r="J86" s="34" t="str">
        <f>E21</f>
        <v>ing.arch.Lukáš Doubrava</v>
      </c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15" customHeight="1">
      <c r="A87" s="36"/>
      <c r="B87" s="37"/>
      <c r="C87" s="31" t="s">
        <v>29</v>
      </c>
      <c r="D87" s="38"/>
      <c r="E87" s="38"/>
      <c r="F87" s="29" t="str">
        <f>IF(E18="","",E18)</f>
        <v>Vyplň údaj</v>
      </c>
      <c r="G87" s="38"/>
      <c r="H87" s="38"/>
      <c r="I87" s="31" t="s">
        <v>34</v>
      </c>
      <c r="J87" s="34" t="str">
        <f>E24</f>
        <v xml:space="preserve"> </v>
      </c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0.3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0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11" customFormat="1" ht="29.25" customHeight="1">
      <c r="A89" s="148"/>
      <c r="B89" s="149"/>
      <c r="C89" s="150" t="s">
        <v>139</v>
      </c>
      <c r="D89" s="151" t="s">
        <v>56</v>
      </c>
      <c r="E89" s="151" t="s">
        <v>52</v>
      </c>
      <c r="F89" s="151" t="s">
        <v>53</v>
      </c>
      <c r="G89" s="151" t="s">
        <v>140</v>
      </c>
      <c r="H89" s="151" t="s">
        <v>141</v>
      </c>
      <c r="I89" s="151" t="s">
        <v>142</v>
      </c>
      <c r="J89" s="152" t="s">
        <v>103</v>
      </c>
      <c r="K89" s="153" t="s">
        <v>143</v>
      </c>
      <c r="L89" s="154"/>
      <c r="M89" s="70" t="s">
        <v>19</v>
      </c>
      <c r="N89" s="71" t="s">
        <v>41</v>
      </c>
      <c r="O89" s="71" t="s">
        <v>144</v>
      </c>
      <c r="P89" s="71" t="s">
        <v>145</v>
      </c>
      <c r="Q89" s="71" t="s">
        <v>146</v>
      </c>
      <c r="R89" s="71" t="s">
        <v>147</v>
      </c>
      <c r="S89" s="71" t="s">
        <v>148</v>
      </c>
      <c r="T89" s="72" t="s">
        <v>149</v>
      </c>
      <c r="U89" s="148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</row>
    <row r="90" spans="1:65" s="2" customFormat="1" ht="22.8" customHeight="1">
      <c r="A90" s="36"/>
      <c r="B90" s="37"/>
      <c r="C90" s="77" t="s">
        <v>150</v>
      </c>
      <c r="D90" s="38"/>
      <c r="E90" s="38"/>
      <c r="F90" s="38"/>
      <c r="G90" s="38"/>
      <c r="H90" s="38"/>
      <c r="I90" s="38"/>
      <c r="J90" s="155">
        <f>BK90</f>
        <v>0</v>
      </c>
      <c r="K90" s="38"/>
      <c r="L90" s="41"/>
      <c r="M90" s="73"/>
      <c r="N90" s="156"/>
      <c r="O90" s="74"/>
      <c r="P90" s="157">
        <f>P91+P203+P217+P219+P222+P224</f>
        <v>0</v>
      </c>
      <c r="Q90" s="74"/>
      <c r="R90" s="157">
        <f>R91+R203+R217+R219+R222+R224</f>
        <v>0.57010000000000005</v>
      </c>
      <c r="S90" s="74"/>
      <c r="T90" s="158">
        <f>T91+T203+T217+T219+T222+T224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70</v>
      </c>
      <c r="AU90" s="19" t="s">
        <v>104</v>
      </c>
      <c r="BK90" s="159">
        <f>BK91+BK203+BK217+BK219+BK222+BK224</f>
        <v>0</v>
      </c>
    </row>
    <row r="91" spans="1:65" s="12" customFormat="1" ht="25.95" customHeight="1">
      <c r="B91" s="160"/>
      <c r="C91" s="161"/>
      <c r="D91" s="162" t="s">
        <v>70</v>
      </c>
      <c r="E91" s="163" t="s">
        <v>938</v>
      </c>
      <c r="F91" s="163" t="s">
        <v>939</v>
      </c>
      <c r="G91" s="161"/>
      <c r="H91" s="161"/>
      <c r="I91" s="164"/>
      <c r="J91" s="165">
        <f>BK91</f>
        <v>0</v>
      </c>
      <c r="K91" s="161"/>
      <c r="L91" s="166"/>
      <c r="M91" s="167"/>
      <c r="N91" s="168"/>
      <c r="O91" s="168"/>
      <c r="P91" s="169">
        <f>P92+P187+P200</f>
        <v>0</v>
      </c>
      <c r="Q91" s="168"/>
      <c r="R91" s="169">
        <f>R92+R187+R200</f>
        <v>0.2863</v>
      </c>
      <c r="S91" s="168"/>
      <c r="T91" s="170">
        <f>T92+T187+T200</f>
        <v>0</v>
      </c>
      <c r="AR91" s="171" t="s">
        <v>81</v>
      </c>
      <c r="AT91" s="172" t="s">
        <v>70</v>
      </c>
      <c r="AU91" s="172" t="s">
        <v>71</v>
      </c>
      <c r="AY91" s="171" t="s">
        <v>153</v>
      </c>
      <c r="BK91" s="173">
        <f>BK92+BK187+BK200</f>
        <v>0</v>
      </c>
    </row>
    <row r="92" spans="1:65" s="12" customFormat="1" ht="22.8" customHeight="1">
      <c r="B92" s="160"/>
      <c r="C92" s="161"/>
      <c r="D92" s="162" t="s">
        <v>70</v>
      </c>
      <c r="E92" s="174" t="s">
        <v>2096</v>
      </c>
      <c r="F92" s="174" t="s">
        <v>2097</v>
      </c>
      <c r="G92" s="161"/>
      <c r="H92" s="161"/>
      <c r="I92" s="164"/>
      <c r="J92" s="175">
        <f>BK92</f>
        <v>0</v>
      </c>
      <c r="K92" s="161"/>
      <c r="L92" s="166"/>
      <c r="M92" s="167"/>
      <c r="N92" s="168"/>
      <c r="O92" s="168"/>
      <c r="P92" s="169">
        <f>SUM(P93:P186)</f>
        <v>0</v>
      </c>
      <c r="Q92" s="168"/>
      <c r="R92" s="169">
        <f>SUM(R93:R186)</f>
        <v>0.28216000000000002</v>
      </c>
      <c r="S92" s="168"/>
      <c r="T92" s="170">
        <f>SUM(T93:T186)</f>
        <v>0</v>
      </c>
      <c r="AR92" s="171" t="s">
        <v>81</v>
      </c>
      <c r="AT92" s="172" t="s">
        <v>70</v>
      </c>
      <c r="AU92" s="172" t="s">
        <v>79</v>
      </c>
      <c r="AY92" s="171" t="s">
        <v>153</v>
      </c>
      <c r="BK92" s="173">
        <f>SUM(BK93:BK186)</f>
        <v>0</v>
      </c>
    </row>
    <row r="93" spans="1:65" s="2" customFormat="1" ht="24.15" customHeight="1">
      <c r="A93" s="36"/>
      <c r="B93" s="37"/>
      <c r="C93" s="176" t="s">
        <v>79</v>
      </c>
      <c r="D93" s="176" t="s">
        <v>155</v>
      </c>
      <c r="E93" s="177" t="s">
        <v>2098</v>
      </c>
      <c r="F93" s="178" t="s">
        <v>2099</v>
      </c>
      <c r="G93" s="179" t="s">
        <v>228</v>
      </c>
      <c r="H93" s="180">
        <v>70</v>
      </c>
      <c r="I93" s="181"/>
      <c r="J93" s="182">
        <f t="shared" ref="J93:J103" si="0">ROUND(I93*H93,2)</f>
        <v>0</v>
      </c>
      <c r="K93" s="183"/>
      <c r="L93" s="41"/>
      <c r="M93" s="184" t="s">
        <v>19</v>
      </c>
      <c r="N93" s="185" t="s">
        <v>42</v>
      </c>
      <c r="O93" s="66"/>
      <c r="P93" s="186">
        <f t="shared" ref="P93:P103" si="1">O93*H93</f>
        <v>0</v>
      </c>
      <c r="Q93" s="186">
        <v>0</v>
      </c>
      <c r="R93" s="186">
        <f t="shared" ref="R93:R103" si="2">Q93*H93</f>
        <v>0</v>
      </c>
      <c r="S93" s="186">
        <v>0</v>
      </c>
      <c r="T93" s="187">
        <f t="shared" ref="T93:T103" si="3"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8" t="s">
        <v>255</v>
      </c>
      <c r="AT93" s="188" t="s">
        <v>155</v>
      </c>
      <c r="AU93" s="188" t="s">
        <v>81</v>
      </c>
      <c r="AY93" s="19" t="s">
        <v>153</v>
      </c>
      <c r="BE93" s="189">
        <f t="shared" ref="BE93:BE103" si="4">IF(N93="základní",J93,0)</f>
        <v>0</v>
      </c>
      <c r="BF93" s="189">
        <f t="shared" ref="BF93:BF103" si="5">IF(N93="snížená",J93,0)</f>
        <v>0</v>
      </c>
      <c r="BG93" s="189">
        <f t="shared" ref="BG93:BG103" si="6">IF(N93="zákl. přenesená",J93,0)</f>
        <v>0</v>
      </c>
      <c r="BH93" s="189">
        <f t="shared" ref="BH93:BH103" si="7">IF(N93="sníž. přenesená",J93,0)</f>
        <v>0</v>
      </c>
      <c r="BI93" s="189">
        <f t="shared" ref="BI93:BI103" si="8">IF(N93="nulová",J93,0)</f>
        <v>0</v>
      </c>
      <c r="BJ93" s="19" t="s">
        <v>79</v>
      </c>
      <c r="BK93" s="189">
        <f t="shared" ref="BK93:BK103" si="9">ROUND(I93*H93,2)</f>
        <v>0</v>
      </c>
      <c r="BL93" s="19" t="s">
        <v>255</v>
      </c>
      <c r="BM93" s="188" t="s">
        <v>2100</v>
      </c>
    </row>
    <row r="94" spans="1:65" s="2" customFormat="1" ht="24.15" customHeight="1">
      <c r="A94" s="36"/>
      <c r="B94" s="37"/>
      <c r="C94" s="176" t="s">
        <v>81</v>
      </c>
      <c r="D94" s="176" t="s">
        <v>155</v>
      </c>
      <c r="E94" s="177" t="s">
        <v>2101</v>
      </c>
      <c r="F94" s="178" t="s">
        <v>2102</v>
      </c>
      <c r="G94" s="179" t="s">
        <v>228</v>
      </c>
      <c r="H94" s="180">
        <v>70</v>
      </c>
      <c r="I94" s="181"/>
      <c r="J94" s="182">
        <f t="shared" si="0"/>
        <v>0</v>
      </c>
      <c r="K94" s="183"/>
      <c r="L94" s="41"/>
      <c r="M94" s="184" t="s">
        <v>19</v>
      </c>
      <c r="N94" s="185" t="s">
        <v>42</v>
      </c>
      <c r="O94" s="66"/>
      <c r="P94" s="186">
        <f t="shared" si="1"/>
        <v>0</v>
      </c>
      <c r="Q94" s="186">
        <v>0</v>
      </c>
      <c r="R94" s="186">
        <f t="shared" si="2"/>
        <v>0</v>
      </c>
      <c r="S94" s="186">
        <v>0</v>
      </c>
      <c r="T94" s="187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8" t="s">
        <v>255</v>
      </c>
      <c r="AT94" s="188" t="s">
        <v>155</v>
      </c>
      <c r="AU94" s="188" t="s">
        <v>81</v>
      </c>
      <c r="AY94" s="19" t="s">
        <v>153</v>
      </c>
      <c r="BE94" s="189">
        <f t="shared" si="4"/>
        <v>0</v>
      </c>
      <c r="BF94" s="189">
        <f t="shared" si="5"/>
        <v>0</v>
      </c>
      <c r="BG94" s="189">
        <f t="shared" si="6"/>
        <v>0</v>
      </c>
      <c r="BH94" s="189">
        <f t="shared" si="7"/>
        <v>0</v>
      </c>
      <c r="BI94" s="189">
        <f t="shared" si="8"/>
        <v>0</v>
      </c>
      <c r="BJ94" s="19" t="s">
        <v>79</v>
      </c>
      <c r="BK94" s="189">
        <f t="shared" si="9"/>
        <v>0</v>
      </c>
      <c r="BL94" s="19" t="s">
        <v>255</v>
      </c>
      <c r="BM94" s="188" t="s">
        <v>2103</v>
      </c>
    </row>
    <row r="95" spans="1:65" s="2" customFormat="1" ht="24.15" customHeight="1">
      <c r="A95" s="36"/>
      <c r="B95" s="37"/>
      <c r="C95" s="176" t="s">
        <v>173</v>
      </c>
      <c r="D95" s="176" t="s">
        <v>155</v>
      </c>
      <c r="E95" s="177" t="s">
        <v>2104</v>
      </c>
      <c r="F95" s="178" t="s">
        <v>2105</v>
      </c>
      <c r="G95" s="179" t="s">
        <v>253</v>
      </c>
      <c r="H95" s="180">
        <v>152</v>
      </c>
      <c r="I95" s="181"/>
      <c r="J95" s="182">
        <f t="shared" si="0"/>
        <v>0</v>
      </c>
      <c r="K95" s="183"/>
      <c r="L95" s="41"/>
      <c r="M95" s="184" t="s">
        <v>19</v>
      </c>
      <c r="N95" s="185" t="s">
        <v>42</v>
      </c>
      <c r="O95" s="66"/>
      <c r="P95" s="186">
        <f t="shared" si="1"/>
        <v>0</v>
      </c>
      <c r="Q95" s="186">
        <v>0</v>
      </c>
      <c r="R95" s="186">
        <f t="shared" si="2"/>
        <v>0</v>
      </c>
      <c r="S95" s="186">
        <v>0</v>
      </c>
      <c r="T95" s="187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8" t="s">
        <v>255</v>
      </c>
      <c r="AT95" s="188" t="s">
        <v>155</v>
      </c>
      <c r="AU95" s="188" t="s">
        <v>81</v>
      </c>
      <c r="AY95" s="19" t="s">
        <v>153</v>
      </c>
      <c r="BE95" s="189">
        <f t="shared" si="4"/>
        <v>0</v>
      </c>
      <c r="BF95" s="189">
        <f t="shared" si="5"/>
        <v>0</v>
      </c>
      <c r="BG95" s="189">
        <f t="shared" si="6"/>
        <v>0</v>
      </c>
      <c r="BH95" s="189">
        <f t="shared" si="7"/>
        <v>0</v>
      </c>
      <c r="BI95" s="189">
        <f t="shared" si="8"/>
        <v>0</v>
      </c>
      <c r="BJ95" s="19" t="s">
        <v>79</v>
      </c>
      <c r="BK95" s="189">
        <f t="shared" si="9"/>
        <v>0</v>
      </c>
      <c r="BL95" s="19" t="s">
        <v>255</v>
      </c>
      <c r="BM95" s="188" t="s">
        <v>2106</v>
      </c>
    </row>
    <row r="96" spans="1:65" s="2" customFormat="1" ht="24.15" customHeight="1">
      <c r="A96" s="36"/>
      <c r="B96" s="37"/>
      <c r="C96" s="176" t="s">
        <v>159</v>
      </c>
      <c r="D96" s="176" t="s">
        <v>155</v>
      </c>
      <c r="E96" s="177" t="s">
        <v>2107</v>
      </c>
      <c r="F96" s="178" t="s">
        <v>2108</v>
      </c>
      <c r="G96" s="179" t="s">
        <v>253</v>
      </c>
      <c r="H96" s="180">
        <v>140</v>
      </c>
      <c r="I96" s="181"/>
      <c r="J96" s="182">
        <f t="shared" si="0"/>
        <v>0</v>
      </c>
      <c r="K96" s="183"/>
      <c r="L96" s="41"/>
      <c r="M96" s="184" t="s">
        <v>19</v>
      </c>
      <c r="N96" s="185" t="s">
        <v>42</v>
      </c>
      <c r="O96" s="66"/>
      <c r="P96" s="186">
        <f t="shared" si="1"/>
        <v>0</v>
      </c>
      <c r="Q96" s="186">
        <v>0</v>
      </c>
      <c r="R96" s="186">
        <f t="shared" si="2"/>
        <v>0</v>
      </c>
      <c r="S96" s="186">
        <v>0</v>
      </c>
      <c r="T96" s="187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8" t="s">
        <v>255</v>
      </c>
      <c r="AT96" s="188" t="s">
        <v>155</v>
      </c>
      <c r="AU96" s="188" t="s">
        <v>81</v>
      </c>
      <c r="AY96" s="19" t="s">
        <v>153</v>
      </c>
      <c r="BE96" s="189">
        <f t="shared" si="4"/>
        <v>0</v>
      </c>
      <c r="BF96" s="189">
        <f t="shared" si="5"/>
        <v>0</v>
      </c>
      <c r="BG96" s="189">
        <f t="shared" si="6"/>
        <v>0</v>
      </c>
      <c r="BH96" s="189">
        <f t="shared" si="7"/>
        <v>0</v>
      </c>
      <c r="BI96" s="189">
        <f t="shared" si="8"/>
        <v>0</v>
      </c>
      <c r="BJ96" s="19" t="s">
        <v>79</v>
      </c>
      <c r="BK96" s="189">
        <f t="shared" si="9"/>
        <v>0</v>
      </c>
      <c r="BL96" s="19" t="s">
        <v>255</v>
      </c>
      <c r="BM96" s="188" t="s">
        <v>2109</v>
      </c>
    </row>
    <row r="97" spans="1:65" s="2" customFormat="1" ht="24.15" customHeight="1">
      <c r="A97" s="36"/>
      <c r="B97" s="37"/>
      <c r="C97" s="176" t="s">
        <v>182</v>
      </c>
      <c r="D97" s="176" t="s">
        <v>155</v>
      </c>
      <c r="E97" s="177" t="s">
        <v>2110</v>
      </c>
      <c r="F97" s="178" t="s">
        <v>2111</v>
      </c>
      <c r="G97" s="179" t="s">
        <v>228</v>
      </c>
      <c r="H97" s="180">
        <v>45</v>
      </c>
      <c r="I97" s="181"/>
      <c r="J97" s="182">
        <f t="shared" si="0"/>
        <v>0</v>
      </c>
      <c r="K97" s="183"/>
      <c r="L97" s="41"/>
      <c r="M97" s="184" t="s">
        <v>19</v>
      </c>
      <c r="N97" s="185" t="s">
        <v>42</v>
      </c>
      <c r="O97" s="66"/>
      <c r="P97" s="186">
        <f t="shared" si="1"/>
        <v>0</v>
      </c>
      <c r="Q97" s="186">
        <v>0</v>
      </c>
      <c r="R97" s="186">
        <f t="shared" si="2"/>
        <v>0</v>
      </c>
      <c r="S97" s="186">
        <v>0</v>
      </c>
      <c r="T97" s="187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8" t="s">
        <v>255</v>
      </c>
      <c r="AT97" s="188" t="s">
        <v>155</v>
      </c>
      <c r="AU97" s="188" t="s">
        <v>81</v>
      </c>
      <c r="AY97" s="19" t="s">
        <v>153</v>
      </c>
      <c r="BE97" s="189">
        <f t="shared" si="4"/>
        <v>0</v>
      </c>
      <c r="BF97" s="189">
        <f t="shared" si="5"/>
        <v>0</v>
      </c>
      <c r="BG97" s="189">
        <f t="shared" si="6"/>
        <v>0</v>
      </c>
      <c r="BH97" s="189">
        <f t="shared" si="7"/>
        <v>0</v>
      </c>
      <c r="BI97" s="189">
        <f t="shared" si="8"/>
        <v>0</v>
      </c>
      <c r="BJ97" s="19" t="s">
        <v>79</v>
      </c>
      <c r="BK97" s="189">
        <f t="shared" si="9"/>
        <v>0</v>
      </c>
      <c r="BL97" s="19" t="s">
        <v>255</v>
      </c>
      <c r="BM97" s="188" t="s">
        <v>2112</v>
      </c>
    </row>
    <row r="98" spans="1:65" s="2" customFormat="1" ht="24.15" customHeight="1">
      <c r="A98" s="36"/>
      <c r="B98" s="37"/>
      <c r="C98" s="176" t="s">
        <v>188</v>
      </c>
      <c r="D98" s="176" t="s">
        <v>155</v>
      </c>
      <c r="E98" s="177" t="s">
        <v>2113</v>
      </c>
      <c r="F98" s="178" t="s">
        <v>2114</v>
      </c>
      <c r="G98" s="179" t="s">
        <v>228</v>
      </c>
      <c r="H98" s="180">
        <v>35</v>
      </c>
      <c r="I98" s="181"/>
      <c r="J98" s="182">
        <f t="shared" si="0"/>
        <v>0</v>
      </c>
      <c r="K98" s="183"/>
      <c r="L98" s="41"/>
      <c r="M98" s="184" t="s">
        <v>19</v>
      </c>
      <c r="N98" s="185" t="s">
        <v>42</v>
      </c>
      <c r="O98" s="66"/>
      <c r="P98" s="186">
        <f t="shared" si="1"/>
        <v>0</v>
      </c>
      <c r="Q98" s="186">
        <v>0</v>
      </c>
      <c r="R98" s="186">
        <f t="shared" si="2"/>
        <v>0</v>
      </c>
      <c r="S98" s="186">
        <v>0</v>
      </c>
      <c r="T98" s="187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8" t="s">
        <v>255</v>
      </c>
      <c r="AT98" s="188" t="s">
        <v>155</v>
      </c>
      <c r="AU98" s="188" t="s">
        <v>81</v>
      </c>
      <c r="AY98" s="19" t="s">
        <v>153</v>
      </c>
      <c r="BE98" s="189">
        <f t="shared" si="4"/>
        <v>0</v>
      </c>
      <c r="BF98" s="189">
        <f t="shared" si="5"/>
        <v>0</v>
      </c>
      <c r="BG98" s="189">
        <f t="shared" si="6"/>
        <v>0</v>
      </c>
      <c r="BH98" s="189">
        <f t="shared" si="7"/>
        <v>0</v>
      </c>
      <c r="BI98" s="189">
        <f t="shared" si="8"/>
        <v>0</v>
      </c>
      <c r="BJ98" s="19" t="s">
        <v>79</v>
      </c>
      <c r="BK98" s="189">
        <f t="shared" si="9"/>
        <v>0</v>
      </c>
      <c r="BL98" s="19" t="s">
        <v>255</v>
      </c>
      <c r="BM98" s="188" t="s">
        <v>2115</v>
      </c>
    </row>
    <row r="99" spans="1:65" s="2" customFormat="1" ht="24.15" customHeight="1">
      <c r="A99" s="36"/>
      <c r="B99" s="37"/>
      <c r="C99" s="176" t="s">
        <v>193</v>
      </c>
      <c r="D99" s="176" t="s">
        <v>155</v>
      </c>
      <c r="E99" s="177" t="s">
        <v>2116</v>
      </c>
      <c r="F99" s="178" t="s">
        <v>2117</v>
      </c>
      <c r="G99" s="179" t="s">
        <v>228</v>
      </c>
      <c r="H99" s="180">
        <v>1530</v>
      </c>
      <c r="I99" s="181"/>
      <c r="J99" s="182">
        <f t="shared" si="0"/>
        <v>0</v>
      </c>
      <c r="K99" s="183"/>
      <c r="L99" s="41"/>
      <c r="M99" s="184" t="s">
        <v>19</v>
      </c>
      <c r="N99" s="185" t="s">
        <v>42</v>
      </c>
      <c r="O99" s="66"/>
      <c r="P99" s="186">
        <f t="shared" si="1"/>
        <v>0</v>
      </c>
      <c r="Q99" s="186">
        <v>0</v>
      </c>
      <c r="R99" s="186">
        <f t="shared" si="2"/>
        <v>0</v>
      </c>
      <c r="S99" s="186">
        <v>0</v>
      </c>
      <c r="T99" s="187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8" t="s">
        <v>255</v>
      </c>
      <c r="AT99" s="188" t="s">
        <v>155</v>
      </c>
      <c r="AU99" s="188" t="s">
        <v>81</v>
      </c>
      <c r="AY99" s="19" t="s">
        <v>153</v>
      </c>
      <c r="BE99" s="189">
        <f t="shared" si="4"/>
        <v>0</v>
      </c>
      <c r="BF99" s="189">
        <f t="shared" si="5"/>
        <v>0</v>
      </c>
      <c r="BG99" s="189">
        <f t="shared" si="6"/>
        <v>0</v>
      </c>
      <c r="BH99" s="189">
        <f t="shared" si="7"/>
        <v>0</v>
      </c>
      <c r="BI99" s="189">
        <f t="shared" si="8"/>
        <v>0</v>
      </c>
      <c r="BJ99" s="19" t="s">
        <v>79</v>
      </c>
      <c r="BK99" s="189">
        <f t="shared" si="9"/>
        <v>0</v>
      </c>
      <c r="BL99" s="19" t="s">
        <v>255</v>
      </c>
      <c r="BM99" s="188" t="s">
        <v>2118</v>
      </c>
    </row>
    <row r="100" spans="1:65" s="2" customFormat="1" ht="24.15" customHeight="1">
      <c r="A100" s="36"/>
      <c r="B100" s="37"/>
      <c r="C100" s="176" t="s">
        <v>201</v>
      </c>
      <c r="D100" s="176" t="s">
        <v>155</v>
      </c>
      <c r="E100" s="177" t="s">
        <v>2119</v>
      </c>
      <c r="F100" s="178" t="s">
        <v>2120</v>
      </c>
      <c r="G100" s="179" t="s">
        <v>228</v>
      </c>
      <c r="H100" s="180">
        <v>70</v>
      </c>
      <c r="I100" s="181"/>
      <c r="J100" s="182">
        <f t="shared" si="0"/>
        <v>0</v>
      </c>
      <c r="K100" s="183"/>
      <c r="L100" s="41"/>
      <c r="M100" s="184" t="s">
        <v>19</v>
      </c>
      <c r="N100" s="185" t="s">
        <v>42</v>
      </c>
      <c r="O100" s="66"/>
      <c r="P100" s="186">
        <f t="shared" si="1"/>
        <v>0</v>
      </c>
      <c r="Q100" s="186">
        <v>0</v>
      </c>
      <c r="R100" s="186">
        <f t="shared" si="2"/>
        <v>0</v>
      </c>
      <c r="S100" s="186">
        <v>0</v>
      </c>
      <c r="T100" s="187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8" t="s">
        <v>255</v>
      </c>
      <c r="AT100" s="188" t="s">
        <v>155</v>
      </c>
      <c r="AU100" s="188" t="s">
        <v>81</v>
      </c>
      <c r="AY100" s="19" t="s">
        <v>153</v>
      </c>
      <c r="BE100" s="189">
        <f t="shared" si="4"/>
        <v>0</v>
      </c>
      <c r="BF100" s="189">
        <f t="shared" si="5"/>
        <v>0</v>
      </c>
      <c r="BG100" s="189">
        <f t="shared" si="6"/>
        <v>0</v>
      </c>
      <c r="BH100" s="189">
        <f t="shared" si="7"/>
        <v>0</v>
      </c>
      <c r="BI100" s="189">
        <f t="shared" si="8"/>
        <v>0</v>
      </c>
      <c r="BJ100" s="19" t="s">
        <v>79</v>
      </c>
      <c r="BK100" s="189">
        <f t="shared" si="9"/>
        <v>0</v>
      </c>
      <c r="BL100" s="19" t="s">
        <v>255</v>
      </c>
      <c r="BM100" s="188" t="s">
        <v>2121</v>
      </c>
    </row>
    <row r="101" spans="1:65" s="2" customFormat="1" ht="24.15" customHeight="1">
      <c r="A101" s="36"/>
      <c r="B101" s="37"/>
      <c r="C101" s="176" t="s">
        <v>209</v>
      </c>
      <c r="D101" s="176" t="s">
        <v>155</v>
      </c>
      <c r="E101" s="177" t="s">
        <v>2122</v>
      </c>
      <c r="F101" s="178" t="s">
        <v>2123</v>
      </c>
      <c r="G101" s="179" t="s">
        <v>228</v>
      </c>
      <c r="H101" s="180">
        <v>15</v>
      </c>
      <c r="I101" s="181"/>
      <c r="J101" s="182">
        <f t="shared" si="0"/>
        <v>0</v>
      </c>
      <c r="K101" s="183"/>
      <c r="L101" s="41"/>
      <c r="M101" s="184" t="s">
        <v>19</v>
      </c>
      <c r="N101" s="185" t="s">
        <v>42</v>
      </c>
      <c r="O101" s="66"/>
      <c r="P101" s="186">
        <f t="shared" si="1"/>
        <v>0</v>
      </c>
      <c r="Q101" s="186">
        <v>0</v>
      </c>
      <c r="R101" s="186">
        <f t="shared" si="2"/>
        <v>0</v>
      </c>
      <c r="S101" s="186">
        <v>0</v>
      </c>
      <c r="T101" s="187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8" t="s">
        <v>255</v>
      </c>
      <c r="AT101" s="188" t="s">
        <v>155</v>
      </c>
      <c r="AU101" s="188" t="s">
        <v>81</v>
      </c>
      <c r="AY101" s="19" t="s">
        <v>153</v>
      </c>
      <c r="BE101" s="189">
        <f t="shared" si="4"/>
        <v>0</v>
      </c>
      <c r="BF101" s="189">
        <f t="shared" si="5"/>
        <v>0</v>
      </c>
      <c r="BG101" s="189">
        <f t="shared" si="6"/>
        <v>0</v>
      </c>
      <c r="BH101" s="189">
        <f t="shared" si="7"/>
        <v>0</v>
      </c>
      <c r="BI101" s="189">
        <f t="shared" si="8"/>
        <v>0</v>
      </c>
      <c r="BJ101" s="19" t="s">
        <v>79</v>
      </c>
      <c r="BK101" s="189">
        <f t="shared" si="9"/>
        <v>0</v>
      </c>
      <c r="BL101" s="19" t="s">
        <v>255</v>
      </c>
      <c r="BM101" s="188" t="s">
        <v>2124</v>
      </c>
    </row>
    <row r="102" spans="1:65" s="2" customFormat="1" ht="24.15" customHeight="1">
      <c r="A102" s="36"/>
      <c r="B102" s="37"/>
      <c r="C102" s="176" t="s">
        <v>214</v>
      </c>
      <c r="D102" s="176" t="s">
        <v>155</v>
      </c>
      <c r="E102" s="177" t="s">
        <v>2125</v>
      </c>
      <c r="F102" s="178" t="s">
        <v>2126</v>
      </c>
      <c r="G102" s="179" t="s">
        <v>228</v>
      </c>
      <c r="H102" s="180">
        <v>8</v>
      </c>
      <c r="I102" s="181"/>
      <c r="J102" s="182">
        <f t="shared" si="0"/>
        <v>0</v>
      </c>
      <c r="K102" s="183"/>
      <c r="L102" s="41"/>
      <c r="M102" s="184" t="s">
        <v>19</v>
      </c>
      <c r="N102" s="185" t="s">
        <v>42</v>
      </c>
      <c r="O102" s="66"/>
      <c r="P102" s="186">
        <f t="shared" si="1"/>
        <v>0</v>
      </c>
      <c r="Q102" s="186">
        <v>0</v>
      </c>
      <c r="R102" s="186">
        <f t="shared" si="2"/>
        <v>0</v>
      </c>
      <c r="S102" s="186">
        <v>0</v>
      </c>
      <c r="T102" s="187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8" t="s">
        <v>255</v>
      </c>
      <c r="AT102" s="188" t="s">
        <v>155</v>
      </c>
      <c r="AU102" s="188" t="s">
        <v>81</v>
      </c>
      <c r="AY102" s="19" t="s">
        <v>153</v>
      </c>
      <c r="BE102" s="189">
        <f t="shared" si="4"/>
        <v>0</v>
      </c>
      <c r="BF102" s="189">
        <f t="shared" si="5"/>
        <v>0</v>
      </c>
      <c r="BG102" s="189">
        <f t="shared" si="6"/>
        <v>0</v>
      </c>
      <c r="BH102" s="189">
        <f t="shared" si="7"/>
        <v>0</v>
      </c>
      <c r="BI102" s="189">
        <f t="shared" si="8"/>
        <v>0</v>
      </c>
      <c r="BJ102" s="19" t="s">
        <v>79</v>
      </c>
      <c r="BK102" s="189">
        <f t="shared" si="9"/>
        <v>0</v>
      </c>
      <c r="BL102" s="19" t="s">
        <v>255</v>
      </c>
      <c r="BM102" s="188" t="s">
        <v>2127</v>
      </c>
    </row>
    <row r="103" spans="1:65" s="2" customFormat="1" ht="16.5" customHeight="1">
      <c r="A103" s="36"/>
      <c r="B103" s="37"/>
      <c r="C103" s="229" t="s">
        <v>225</v>
      </c>
      <c r="D103" s="229" t="s">
        <v>256</v>
      </c>
      <c r="E103" s="230" t="s">
        <v>2128</v>
      </c>
      <c r="F103" s="231" t="s">
        <v>2129</v>
      </c>
      <c r="G103" s="232" t="s">
        <v>228</v>
      </c>
      <c r="H103" s="233">
        <v>65</v>
      </c>
      <c r="I103" s="234"/>
      <c r="J103" s="235">
        <f t="shared" si="0"/>
        <v>0</v>
      </c>
      <c r="K103" s="236"/>
      <c r="L103" s="237"/>
      <c r="M103" s="238" t="s">
        <v>19</v>
      </c>
      <c r="N103" s="239" t="s">
        <v>42</v>
      </c>
      <c r="O103" s="66"/>
      <c r="P103" s="186">
        <f t="shared" si="1"/>
        <v>0</v>
      </c>
      <c r="Q103" s="186">
        <v>1E-4</v>
      </c>
      <c r="R103" s="186">
        <f t="shared" si="2"/>
        <v>6.5000000000000006E-3</v>
      </c>
      <c r="S103" s="186">
        <v>0</v>
      </c>
      <c r="T103" s="187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8" t="s">
        <v>365</v>
      </c>
      <c r="AT103" s="188" t="s">
        <v>256</v>
      </c>
      <c r="AU103" s="188" t="s">
        <v>81</v>
      </c>
      <c r="AY103" s="19" t="s">
        <v>153</v>
      </c>
      <c r="BE103" s="189">
        <f t="shared" si="4"/>
        <v>0</v>
      </c>
      <c r="BF103" s="189">
        <f t="shared" si="5"/>
        <v>0</v>
      </c>
      <c r="BG103" s="189">
        <f t="shared" si="6"/>
        <v>0</v>
      </c>
      <c r="BH103" s="189">
        <f t="shared" si="7"/>
        <v>0</v>
      </c>
      <c r="BI103" s="189">
        <f t="shared" si="8"/>
        <v>0</v>
      </c>
      <c r="BJ103" s="19" t="s">
        <v>79</v>
      </c>
      <c r="BK103" s="189">
        <f t="shared" si="9"/>
        <v>0</v>
      </c>
      <c r="BL103" s="19" t="s">
        <v>255</v>
      </c>
      <c r="BM103" s="188" t="s">
        <v>2130</v>
      </c>
    </row>
    <row r="104" spans="1:65" s="2" customFormat="1" ht="19.2">
      <c r="A104" s="36"/>
      <c r="B104" s="37"/>
      <c r="C104" s="38"/>
      <c r="D104" s="197" t="s">
        <v>651</v>
      </c>
      <c r="E104" s="38"/>
      <c r="F104" s="240" t="s">
        <v>2131</v>
      </c>
      <c r="G104" s="38"/>
      <c r="H104" s="38"/>
      <c r="I104" s="192"/>
      <c r="J104" s="38"/>
      <c r="K104" s="38"/>
      <c r="L104" s="41"/>
      <c r="M104" s="193"/>
      <c r="N104" s="194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651</v>
      </c>
      <c r="AU104" s="19" t="s">
        <v>81</v>
      </c>
    </row>
    <row r="105" spans="1:65" s="2" customFormat="1" ht="16.5" customHeight="1">
      <c r="A105" s="36"/>
      <c r="B105" s="37"/>
      <c r="C105" s="229" t="s">
        <v>231</v>
      </c>
      <c r="D105" s="229" t="s">
        <v>256</v>
      </c>
      <c r="E105" s="230" t="s">
        <v>2132</v>
      </c>
      <c r="F105" s="231" t="s">
        <v>2133</v>
      </c>
      <c r="G105" s="232" t="s">
        <v>228</v>
      </c>
      <c r="H105" s="233">
        <v>415</v>
      </c>
      <c r="I105" s="234"/>
      <c r="J105" s="235">
        <f>ROUND(I105*H105,2)</f>
        <v>0</v>
      </c>
      <c r="K105" s="236"/>
      <c r="L105" s="237"/>
      <c r="M105" s="238" t="s">
        <v>19</v>
      </c>
      <c r="N105" s="239" t="s">
        <v>42</v>
      </c>
      <c r="O105" s="66"/>
      <c r="P105" s="186">
        <f>O105*H105</f>
        <v>0</v>
      </c>
      <c r="Q105" s="186">
        <v>1.2E-4</v>
      </c>
      <c r="R105" s="186">
        <f>Q105*H105</f>
        <v>4.9800000000000004E-2</v>
      </c>
      <c r="S105" s="186">
        <v>0</v>
      </c>
      <c r="T105" s="187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8" t="s">
        <v>365</v>
      </c>
      <c r="AT105" s="188" t="s">
        <v>256</v>
      </c>
      <c r="AU105" s="188" t="s">
        <v>81</v>
      </c>
      <c r="AY105" s="19" t="s">
        <v>153</v>
      </c>
      <c r="BE105" s="189">
        <f>IF(N105="základní",J105,0)</f>
        <v>0</v>
      </c>
      <c r="BF105" s="189">
        <f>IF(N105="snížená",J105,0)</f>
        <v>0</v>
      </c>
      <c r="BG105" s="189">
        <f>IF(N105="zákl. přenesená",J105,0)</f>
        <v>0</v>
      </c>
      <c r="BH105" s="189">
        <f>IF(N105="sníž. přenesená",J105,0)</f>
        <v>0</v>
      </c>
      <c r="BI105" s="189">
        <f>IF(N105="nulová",J105,0)</f>
        <v>0</v>
      </c>
      <c r="BJ105" s="19" t="s">
        <v>79</v>
      </c>
      <c r="BK105" s="189">
        <f>ROUND(I105*H105,2)</f>
        <v>0</v>
      </c>
      <c r="BL105" s="19" t="s">
        <v>255</v>
      </c>
      <c r="BM105" s="188" t="s">
        <v>2134</v>
      </c>
    </row>
    <row r="106" spans="1:65" s="2" customFormat="1" ht="19.2">
      <c r="A106" s="36"/>
      <c r="B106" s="37"/>
      <c r="C106" s="38"/>
      <c r="D106" s="197" t="s">
        <v>651</v>
      </c>
      <c r="E106" s="38"/>
      <c r="F106" s="240" t="s">
        <v>2135</v>
      </c>
      <c r="G106" s="38"/>
      <c r="H106" s="38"/>
      <c r="I106" s="192"/>
      <c r="J106" s="38"/>
      <c r="K106" s="38"/>
      <c r="L106" s="41"/>
      <c r="M106" s="193"/>
      <c r="N106" s="194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651</v>
      </c>
      <c r="AU106" s="19" t="s">
        <v>81</v>
      </c>
    </row>
    <row r="107" spans="1:65" s="2" customFormat="1" ht="16.5" customHeight="1">
      <c r="A107" s="36"/>
      <c r="B107" s="37"/>
      <c r="C107" s="229" t="s">
        <v>237</v>
      </c>
      <c r="D107" s="229" t="s">
        <v>256</v>
      </c>
      <c r="E107" s="230" t="s">
        <v>2132</v>
      </c>
      <c r="F107" s="231" t="s">
        <v>2133</v>
      </c>
      <c r="G107" s="232" t="s">
        <v>228</v>
      </c>
      <c r="H107" s="233">
        <v>95</v>
      </c>
      <c r="I107" s="234"/>
      <c r="J107" s="235">
        <f>ROUND(I107*H107,2)</f>
        <v>0</v>
      </c>
      <c r="K107" s="236"/>
      <c r="L107" s="237"/>
      <c r="M107" s="238" t="s">
        <v>19</v>
      </c>
      <c r="N107" s="239" t="s">
        <v>42</v>
      </c>
      <c r="O107" s="66"/>
      <c r="P107" s="186">
        <f>O107*H107</f>
        <v>0</v>
      </c>
      <c r="Q107" s="186">
        <v>1.2E-4</v>
      </c>
      <c r="R107" s="186">
        <f>Q107*H107</f>
        <v>1.14E-2</v>
      </c>
      <c r="S107" s="186">
        <v>0</v>
      </c>
      <c r="T107" s="187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8" t="s">
        <v>365</v>
      </c>
      <c r="AT107" s="188" t="s">
        <v>256</v>
      </c>
      <c r="AU107" s="188" t="s">
        <v>81</v>
      </c>
      <c r="AY107" s="19" t="s">
        <v>153</v>
      </c>
      <c r="BE107" s="189">
        <f>IF(N107="základní",J107,0)</f>
        <v>0</v>
      </c>
      <c r="BF107" s="189">
        <f>IF(N107="snížená",J107,0)</f>
        <v>0</v>
      </c>
      <c r="BG107" s="189">
        <f>IF(N107="zákl. přenesená",J107,0)</f>
        <v>0</v>
      </c>
      <c r="BH107" s="189">
        <f>IF(N107="sníž. přenesená",J107,0)</f>
        <v>0</v>
      </c>
      <c r="BI107" s="189">
        <f>IF(N107="nulová",J107,0)</f>
        <v>0</v>
      </c>
      <c r="BJ107" s="19" t="s">
        <v>79</v>
      </c>
      <c r="BK107" s="189">
        <f>ROUND(I107*H107,2)</f>
        <v>0</v>
      </c>
      <c r="BL107" s="19" t="s">
        <v>255</v>
      </c>
      <c r="BM107" s="188" t="s">
        <v>2136</v>
      </c>
    </row>
    <row r="108" spans="1:65" s="2" customFormat="1" ht="19.2">
      <c r="A108" s="36"/>
      <c r="B108" s="37"/>
      <c r="C108" s="38"/>
      <c r="D108" s="197" t="s">
        <v>651</v>
      </c>
      <c r="E108" s="38"/>
      <c r="F108" s="240" t="s">
        <v>2135</v>
      </c>
      <c r="G108" s="38"/>
      <c r="H108" s="38"/>
      <c r="I108" s="192"/>
      <c r="J108" s="38"/>
      <c r="K108" s="38"/>
      <c r="L108" s="41"/>
      <c r="M108" s="193"/>
      <c r="N108" s="194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651</v>
      </c>
      <c r="AU108" s="19" t="s">
        <v>81</v>
      </c>
    </row>
    <row r="109" spans="1:65" s="2" customFormat="1" ht="16.5" customHeight="1">
      <c r="A109" s="36"/>
      <c r="B109" s="37"/>
      <c r="C109" s="229" t="s">
        <v>245</v>
      </c>
      <c r="D109" s="229" t="s">
        <v>256</v>
      </c>
      <c r="E109" s="230" t="s">
        <v>2137</v>
      </c>
      <c r="F109" s="231" t="s">
        <v>2138</v>
      </c>
      <c r="G109" s="232" t="s">
        <v>228</v>
      </c>
      <c r="H109" s="233">
        <v>955</v>
      </c>
      <c r="I109" s="234"/>
      <c r="J109" s="235">
        <f>ROUND(I109*H109,2)</f>
        <v>0</v>
      </c>
      <c r="K109" s="236"/>
      <c r="L109" s="237"/>
      <c r="M109" s="238" t="s">
        <v>19</v>
      </c>
      <c r="N109" s="239" t="s">
        <v>42</v>
      </c>
      <c r="O109" s="66"/>
      <c r="P109" s="186">
        <f>O109*H109</f>
        <v>0</v>
      </c>
      <c r="Q109" s="186">
        <v>1.7000000000000001E-4</v>
      </c>
      <c r="R109" s="186">
        <f>Q109*H109</f>
        <v>0.16235000000000002</v>
      </c>
      <c r="S109" s="186">
        <v>0</v>
      </c>
      <c r="T109" s="187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8" t="s">
        <v>365</v>
      </c>
      <c r="AT109" s="188" t="s">
        <v>256</v>
      </c>
      <c r="AU109" s="188" t="s">
        <v>81</v>
      </c>
      <c r="AY109" s="19" t="s">
        <v>153</v>
      </c>
      <c r="BE109" s="189">
        <f>IF(N109="základní",J109,0)</f>
        <v>0</v>
      </c>
      <c r="BF109" s="189">
        <f>IF(N109="snížená",J109,0)</f>
        <v>0</v>
      </c>
      <c r="BG109" s="189">
        <f>IF(N109="zákl. přenesená",J109,0)</f>
        <v>0</v>
      </c>
      <c r="BH109" s="189">
        <f>IF(N109="sníž. přenesená",J109,0)</f>
        <v>0</v>
      </c>
      <c r="BI109" s="189">
        <f>IF(N109="nulová",J109,0)</f>
        <v>0</v>
      </c>
      <c r="BJ109" s="19" t="s">
        <v>79</v>
      </c>
      <c r="BK109" s="189">
        <f>ROUND(I109*H109,2)</f>
        <v>0</v>
      </c>
      <c r="BL109" s="19" t="s">
        <v>255</v>
      </c>
      <c r="BM109" s="188" t="s">
        <v>2139</v>
      </c>
    </row>
    <row r="110" spans="1:65" s="2" customFormat="1" ht="19.2">
      <c r="A110" s="36"/>
      <c r="B110" s="37"/>
      <c r="C110" s="38"/>
      <c r="D110" s="197" t="s">
        <v>651</v>
      </c>
      <c r="E110" s="38"/>
      <c r="F110" s="240" t="s">
        <v>2140</v>
      </c>
      <c r="G110" s="38"/>
      <c r="H110" s="38"/>
      <c r="I110" s="192"/>
      <c r="J110" s="38"/>
      <c r="K110" s="38"/>
      <c r="L110" s="41"/>
      <c r="M110" s="193"/>
      <c r="N110" s="194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651</v>
      </c>
      <c r="AU110" s="19" t="s">
        <v>81</v>
      </c>
    </row>
    <row r="111" spans="1:65" s="2" customFormat="1" ht="16.5" customHeight="1">
      <c r="A111" s="36"/>
      <c r="B111" s="37"/>
      <c r="C111" s="229" t="s">
        <v>8</v>
      </c>
      <c r="D111" s="229" t="s">
        <v>256</v>
      </c>
      <c r="E111" s="230" t="s">
        <v>2141</v>
      </c>
      <c r="F111" s="231" t="s">
        <v>2142</v>
      </c>
      <c r="G111" s="232" t="s">
        <v>228</v>
      </c>
      <c r="H111" s="233">
        <v>17</v>
      </c>
      <c r="I111" s="234"/>
      <c r="J111" s="235">
        <f>ROUND(I111*H111,2)</f>
        <v>0</v>
      </c>
      <c r="K111" s="236"/>
      <c r="L111" s="237"/>
      <c r="M111" s="238" t="s">
        <v>19</v>
      </c>
      <c r="N111" s="239" t="s">
        <v>42</v>
      </c>
      <c r="O111" s="66"/>
      <c r="P111" s="186">
        <f>O111*H111</f>
        <v>0</v>
      </c>
      <c r="Q111" s="186">
        <v>1.6000000000000001E-4</v>
      </c>
      <c r="R111" s="186">
        <f>Q111*H111</f>
        <v>2.7200000000000002E-3</v>
      </c>
      <c r="S111" s="186">
        <v>0</v>
      </c>
      <c r="T111" s="187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8" t="s">
        <v>365</v>
      </c>
      <c r="AT111" s="188" t="s">
        <v>256</v>
      </c>
      <c r="AU111" s="188" t="s">
        <v>81</v>
      </c>
      <c r="AY111" s="19" t="s">
        <v>153</v>
      </c>
      <c r="BE111" s="189">
        <f>IF(N111="základní",J111,0)</f>
        <v>0</v>
      </c>
      <c r="BF111" s="189">
        <f>IF(N111="snížená",J111,0)</f>
        <v>0</v>
      </c>
      <c r="BG111" s="189">
        <f>IF(N111="zákl. přenesená",J111,0)</f>
        <v>0</v>
      </c>
      <c r="BH111" s="189">
        <f>IF(N111="sníž. přenesená",J111,0)</f>
        <v>0</v>
      </c>
      <c r="BI111" s="189">
        <f>IF(N111="nulová",J111,0)</f>
        <v>0</v>
      </c>
      <c r="BJ111" s="19" t="s">
        <v>79</v>
      </c>
      <c r="BK111" s="189">
        <f>ROUND(I111*H111,2)</f>
        <v>0</v>
      </c>
      <c r="BL111" s="19" t="s">
        <v>255</v>
      </c>
      <c r="BM111" s="188" t="s">
        <v>2143</v>
      </c>
    </row>
    <row r="112" spans="1:65" s="2" customFormat="1" ht="19.2">
      <c r="A112" s="36"/>
      <c r="B112" s="37"/>
      <c r="C112" s="38"/>
      <c r="D112" s="197" t="s">
        <v>651</v>
      </c>
      <c r="E112" s="38"/>
      <c r="F112" s="240" t="s">
        <v>2144</v>
      </c>
      <c r="G112" s="38"/>
      <c r="H112" s="38"/>
      <c r="I112" s="192"/>
      <c r="J112" s="38"/>
      <c r="K112" s="38"/>
      <c r="L112" s="41"/>
      <c r="M112" s="193"/>
      <c r="N112" s="194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651</v>
      </c>
      <c r="AU112" s="19" t="s">
        <v>81</v>
      </c>
    </row>
    <row r="113" spans="1:65" s="2" customFormat="1" ht="16.5" customHeight="1">
      <c r="A113" s="36"/>
      <c r="B113" s="37"/>
      <c r="C113" s="229" t="s">
        <v>255</v>
      </c>
      <c r="D113" s="229" t="s">
        <v>256</v>
      </c>
      <c r="E113" s="230" t="s">
        <v>2145</v>
      </c>
      <c r="F113" s="231" t="s">
        <v>2146</v>
      </c>
      <c r="G113" s="232" t="s">
        <v>228</v>
      </c>
      <c r="H113" s="233">
        <v>53</v>
      </c>
      <c r="I113" s="234"/>
      <c r="J113" s="235">
        <f>ROUND(I113*H113,2)</f>
        <v>0</v>
      </c>
      <c r="K113" s="236"/>
      <c r="L113" s="237"/>
      <c r="M113" s="238" t="s">
        <v>19</v>
      </c>
      <c r="N113" s="239" t="s">
        <v>42</v>
      </c>
      <c r="O113" s="66"/>
      <c r="P113" s="186">
        <f>O113*H113</f>
        <v>0</v>
      </c>
      <c r="Q113" s="186">
        <v>2.5000000000000001E-4</v>
      </c>
      <c r="R113" s="186">
        <f>Q113*H113</f>
        <v>1.325E-2</v>
      </c>
      <c r="S113" s="186">
        <v>0</v>
      </c>
      <c r="T113" s="187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8" t="s">
        <v>365</v>
      </c>
      <c r="AT113" s="188" t="s">
        <v>256</v>
      </c>
      <c r="AU113" s="188" t="s">
        <v>81</v>
      </c>
      <c r="AY113" s="19" t="s">
        <v>153</v>
      </c>
      <c r="BE113" s="189">
        <f>IF(N113="základní",J113,0)</f>
        <v>0</v>
      </c>
      <c r="BF113" s="189">
        <f>IF(N113="snížená",J113,0)</f>
        <v>0</v>
      </c>
      <c r="BG113" s="189">
        <f>IF(N113="zákl. přenesená",J113,0)</f>
        <v>0</v>
      </c>
      <c r="BH113" s="189">
        <f>IF(N113="sníž. přenesená",J113,0)</f>
        <v>0</v>
      </c>
      <c r="BI113" s="189">
        <f>IF(N113="nulová",J113,0)</f>
        <v>0</v>
      </c>
      <c r="BJ113" s="19" t="s">
        <v>79</v>
      </c>
      <c r="BK113" s="189">
        <f>ROUND(I113*H113,2)</f>
        <v>0</v>
      </c>
      <c r="BL113" s="19" t="s">
        <v>255</v>
      </c>
      <c r="BM113" s="188" t="s">
        <v>2147</v>
      </c>
    </row>
    <row r="114" spans="1:65" s="2" customFormat="1" ht="19.2">
      <c r="A114" s="36"/>
      <c r="B114" s="37"/>
      <c r="C114" s="38"/>
      <c r="D114" s="197" t="s">
        <v>651</v>
      </c>
      <c r="E114" s="38"/>
      <c r="F114" s="240" t="s">
        <v>2148</v>
      </c>
      <c r="G114" s="38"/>
      <c r="H114" s="38"/>
      <c r="I114" s="192"/>
      <c r="J114" s="38"/>
      <c r="K114" s="38"/>
      <c r="L114" s="41"/>
      <c r="M114" s="193"/>
      <c r="N114" s="194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651</v>
      </c>
      <c r="AU114" s="19" t="s">
        <v>81</v>
      </c>
    </row>
    <row r="115" spans="1:65" s="2" customFormat="1" ht="16.5" customHeight="1">
      <c r="A115" s="36"/>
      <c r="B115" s="37"/>
      <c r="C115" s="229" t="s">
        <v>260</v>
      </c>
      <c r="D115" s="229" t="s">
        <v>256</v>
      </c>
      <c r="E115" s="230" t="s">
        <v>2149</v>
      </c>
      <c r="F115" s="231" t="s">
        <v>2150</v>
      </c>
      <c r="G115" s="232" t="s">
        <v>228</v>
      </c>
      <c r="H115" s="233">
        <v>15</v>
      </c>
      <c r="I115" s="234"/>
      <c r="J115" s="235">
        <f>ROUND(I115*H115,2)</f>
        <v>0</v>
      </c>
      <c r="K115" s="236"/>
      <c r="L115" s="237"/>
      <c r="M115" s="238" t="s">
        <v>19</v>
      </c>
      <c r="N115" s="239" t="s">
        <v>42</v>
      </c>
      <c r="O115" s="66"/>
      <c r="P115" s="186">
        <f>O115*H115</f>
        <v>0</v>
      </c>
      <c r="Q115" s="186">
        <v>5.2999999999999998E-4</v>
      </c>
      <c r="R115" s="186">
        <f>Q115*H115</f>
        <v>7.9500000000000005E-3</v>
      </c>
      <c r="S115" s="186">
        <v>0</v>
      </c>
      <c r="T115" s="187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8" t="s">
        <v>365</v>
      </c>
      <c r="AT115" s="188" t="s">
        <v>256</v>
      </c>
      <c r="AU115" s="188" t="s">
        <v>81</v>
      </c>
      <c r="AY115" s="19" t="s">
        <v>153</v>
      </c>
      <c r="BE115" s="189">
        <f>IF(N115="základní",J115,0)</f>
        <v>0</v>
      </c>
      <c r="BF115" s="189">
        <f>IF(N115="snížená",J115,0)</f>
        <v>0</v>
      </c>
      <c r="BG115" s="189">
        <f>IF(N115="zákl. přenesená",J115,0)</f>
        <v>0</v>
      </c>
      <c r="BH115" s="189">
        <f>IF(N115="sníž. přenesená",J115,0)</f>
        <v>0</v>
      </c>
      <c r="BI115" s="189">
        <f>IF(N115="nulová",J115,0)</f>
        <v>0</v>
      </c>
      <c r="BJ115" s="19" t="s">
        <v>79</v>
      </c>
      <c r="BK115" s="189">
        <f>ROUND(I115*H115,2)</f>
        <v>0</v>
      </c>
      <c r="BL115" s="19" t="s">
        <v>255</v>
      </c>
      <c r="BM115" s="188" t="s">
        <v>2151</v>
      </c>
    </row>
    <row r="116" spans="1:65" s="2" customFormat="1" ht="19.2">
      <c r="A116" s="36"/>
      <c r="B116" s="37"/>
      <c r="C116" s="38"/>
      <c r="D116" s="197" t="s">
        <v>651</v>
      </c>
      <c r="E116" s="38"/>
      <c r="F116" s="240" t="s">
        <v>2152</v>
      </c>
      <c r="G116" s="38"/>
      <c r="H116" s="38"/>
      <c r="I116" s="192"/>
      <c r="J116" s="38"/>
      <c r="K116" s="38"/>
      <c r="L116" s="41"/>
      <c r="M116" s="193"/>
      <c r="N116" s="194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651</v>
      </c>
      <c r="AU116" s="19" t="s">
        <v>81</v>
      </c>
    </row>
    <row r="117" spans="1:65" s="2" customFormat="1" ht="16.5" customHeight="1">
      <c r="A117" s="36"/>
      <c r="B117" s="37"/>
      <c r="C117" s="229" t="s">
        <v>265</v>
      </c>
      <c r="D117" s="229" t="s">
        <v>256</v>
      </c>
      <c r="E117" s="230" t="s">
        <v>2153</v>
      </c>
      <c r="F117" s="231" t="s">
        <v>2154</v>
      </c>
      <c r="G117" s="232" t="s">
        <v>228</v>
      </c>
      <c r="H117" s="233">
        <v>8</v>
      </c>
      <c r="I117" s="234"/>
      <c r="J117" s="235">
        <f>ROUND(I117*H117,2)</f>
        <v>0</v>
      </c>
      <c r="K117" s="236"/>
      <c r="L117" s="237"/>
      <c r="M117" s="238" t="s">
        <v>19</v>
      </c>
      <c r="N117" s="239" t="s">
        <v>42</v>
      </c>
      <c r="O117" s="66"/>
      <c r="P117" s="186">
        <f>O117*H117</f>
        <v>0</v>
      </c>
      <c r="Q117" s="186">
        <v>1.1000000000000001E-3</v>
      </c>
      <c r="R117" s="186">
        <f>Q117*H117</f>
        <v>8.8000000000000005E-3</v>
      </c>
      <c r="S117" s="186">
        <v>0</v>
      </c>
      <c r="T117" s="187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8" t="s">
        <v>365</v>
      </c>
      <c r="AT117" s="188" t="s">
        <v>256</v>
      </c>
      <c r="AU117" s="188" t="s">
        <v>81</v>
      </c>
      <c r="AY117" s="19" t="s">
        <v>153</v>
      </c>
      <c r="BE117" s="189">
        <f>IF(N117="základní",J117,0)</f>
        <v>0</v>
      </c>
      <c r="BF117" s="189">
        <f>IF(N117="snížená",J117,0)</f>
        <v>0</v>
      </c>
      <c r="BG117" s="189">
        <f>IF(N117="zákl. přenesená",J117,0)</f>
        <v>0</v>
      </c>
      <c r="BH117" s="189">
        <f>IF(N117="sníž. přenesená",J117,0)</f>
        <v>0</v>
      </c>
      <c r="BI117" s="189">
        <f>IF(N117="nulová",J117,0)</f>
        <v>0</v>
      </c>
      <c r="BJ117" s="19" t="s">
        <v>79</v>
      </c>
      <c r="BK117" s="189">
        <f>ROUND(I117*H117,2)</f>
        <v>0</v>
      </c>
      <c r="BL117" s="19" t="s">
        <v>255</v>
      </c>
      <c r="BM117" s="188" t="s">
        <v>2155</v>
      </c>
    </row>
    <row r="118" spans="1:65" s="2" customFormat="1" ht="19.2">
      <c r="A118" s="36"/>
      <c r="B118" s="37"/>
      <c r="C118" s="38"/>
      <c r="D118" s="197" t="s">
        <v>651</v>
      </c>
      <c r="E118" s="38"/>
      <c r="F118" s="240" t="s">
        <v>2156</v>
      </c>
      <c r="G118" s="38"/>
      <c r="H118" s="38"/>
      <c r="I118" s="192"/>
      <c r="J118" s="38"/>
      <c r="K118" s="38"/>
      <c r="L118" s="41"/>
      <c r="M118" s="193"/>
      <c r="N118" s="194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651</v>
      </c>
      <c r="AU118" s="19" t="s">
        <v>81</v>
      </c>
    </row>
    <row r="119" spans="1:65" s="2" customFormat="1" ht="16.5" customHeight="1">
      <c r="A119" s="36"/>
      <c r="B119" s="37"/>
      <c r="C119" s="229" t="s">
        <v>271</v>
      </c>
      <c r="D119" s="229" t="s">
        <v>256</v>
      </c>
      <c r="E119" s="230" t="s">
        <v>2157</v>
      </c>
      <c r="F119" s="231" t="s">
        <v>2158</v>
      </c>
      <c r="G119" s="232" t="s">
        <v>228</v>
      </c>
      <c r="H119" s="233">
        <v>45</v>
      </c>
      <c r="I119" s="234"/>
      <c r="J119" s="235">
        <f>ROUND(I119*H119,2)</f>
        <v>0</v>
      </c>
      <c r="K119" s="236"/>
      <c r="L119" s="237"/>
      <c r="M119" s="238" t="s">
        <v>19</v>
      </c>
      <c r="N119" s="239" t="s">
        <v>42</v>
      </c>
      <c r="O119" s="66"/>
      <c r="P119" s="186">
        <f>O119*H119</f>
        <v>0</v>
      </c>
      <c r="Q119" s="186">
        <v>5.0000000000000002E-5</v>
      </c>
      <c r="R119" s="186">
        <f>Q119*H119</f>
        <v>2.2500000000000003E-3</v>
      </c>
      <c r="S119" s="186">
        <v>0</v>
      </c>
      <c r="T119" s="187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8" t="s">
        <v>365</v>
      </c>
      <c r="AT119" s="188" t="s">
        <v>256</v>
      </c>
      <c r="AU119" s="188" t="s">
        <v>81</v>
      </c>
      <c r="AY119" s="19" t="s">
        <v>153</v>
      </c>
      <c r="BE119" s="189">
        <f>IF(N119="základní",J119,0)</f>
        <v>0</v>
      </c>
      <c r="BF119" s="189">
        <f>IF(N119="snížená",J119,0)</f>
        <v>0</v>
      </c>
      <c r="BG119" s="189">
        <f>IF(N119="zákl. přenesená",J119,0)</f>
        <v>0</v>
      </c>
      <c r="BH119" s="189">
        <f>IF(N119="sníž. přenesená",J119,0)</f>
        <v>0</v>
      </c>
      <c r="BI119" s="189">
        <f>IF(N119="nulová",J119,0)</f>
        <v>0</v>
      </c>
      <c r="BJ119" s="19" t="s">
        <v>79</v>
      </c>
      <c r="BK119" s="189">
        <f>ROUND(I119*H119,2)</f>
        <v>0</v>
      </c>
      <c r="BL119" s="19" t="s">
        <v>255</v>
      </c>
      <c r="BM119" s="188" t="s">
        <v>2159</v>
      </c>
    </row>
    <row r="120" spans="1:65" s="2" customFormat="1" ht="19.2">
      <c r="A120" s="36"/>
      <c r="B120" s="37"/>
      <c r="C120" s="38"/>
      <c r="D120" s="197" t="s">
        <v>651</v>
      </c>
      <c r="E120" s="38"/>
      <c r="F120" s="240" t="s">
        <v>2160</v>
      </c>
      <c r="G120" s="38"/>
      <c r="H120" s="38"/>
      <c r="I120" s="192"/>
      <c r="J120" s="38"/>
      <c r="K120" s="38"/>
      <c r="L120" s="41"/>
      <c r="M120" s="193"/>
      <c r="N120" s="194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651</v>
      </c>
      <c r="AU120" s="19" t="s">
        <v>81</v>
      </c>
    </row>
    <row r="121" spans="1:65" s="2" customFormat="1" ht="16.5" customHeight="1">
      <c r="A121" s="36"/>
      <c r="B121" s="37"/>
      <c r="C121" s="229" t="s">
        <v>277</v>
      </c>
      <c r="D121" s="229" t="s">
        <v>256</v>
      </c>
      <c r="E121" s="230" t="s">
        <v>2161</v>
      </c>
      <c r="F121" s="231" t="s">
        <v>2162</v>
      </c>
      <c r="G121" s="232" t="s">
        <v>228</v>
      </c>
      <c r="H121" s="233">
        <v>35</v>
      </c>
      <c r="I121" s="234"/>
      <c r="J121" s="235">
        <f>ROUND(I121*H121,2)</f>
        <v>0</v>
      </c>
      <c r="K121" s="236"/>
      <c r="L121" s="237"/>
      <c r="M121" s="238" t="s">
        <v>19</v>
      </c>
      <c r="N121" s="239" t="s">
        <v>42</v>
      </c>
      <c r="O121" s="66"/>
      <c r="P121" s="186">
        <f>O121*H121</f>
        <v>0</v>
      </c>
      <c r="Q121" s="186">
        <v>1.1E-4</v>
      </c>
      <c r="R121" s="186">
        <f>Q121*H121</f>
        <v>3.8500000000000001E-3</v>
      </c>
      <c r="S121" s="186">
        <v>0</v>
      </c>
      <c r="T121" s="187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8" t="s">
        <v>365</v>
      </c>
      <c r="AT121" s="188" t="s">
        <v>256</v>
      </c>
      <c r="AU121" s="188" t="s">
        <v>81</v>
      </c>
      <c r="AY121" s="19" t="s">
        <v>153</v>
      </c>
      <c r="BE121" s="189">
        <f>IF(N121="základní",J121,0)</f>
        <v>0</v>
      </c>
      <c r="BF121" s="189">
        <f>IF(N121="snížená",J121,0)</f>
        <v>0</v>
      </c>
      <c r="BG121" s="189">
        <f>IF(N121="zákl. přenesená",J121,0)</f>
        <v>0</v>
      </c>
      <c r="BH121" s="189">
        <f>IF(N121="sníž. přenesená",J121,0)</f>
        <v>0</v>
      </c>
      <c r="BI121" s="189">
        <f>IF(N121="nulová",J121,0)</f>
        <v>0</v>
      </c>
      <c r="BJ121" s="19" t="s">
        <v>79</v>
      </c>
      <c r="BK121" s="189">
        <f>ROUND(I121*H121,2)</f>
        <v>0</v>
      </c>
      <c r="BL121" s="19" t="s">
        <v>255</v>
      </c>
      <c r="BM121" s="188" t="s">
        <v>2163</v>
      </c>
    </row>
    <row r="122" spans="1:65" s="2" customFormat="1" ht="19.2">
      <c r="A122" s="36"/>
      <c r="B122" s="37"/>
      <c r="C122" s="38"/>
      <c r="D122" s="197" t="s">
        <v>651</v>
      </c>
      <c r="E122" s="38"/>
      <c r="F122" s="240" t="s">
        <v>2164</v>
      </c>
      <c r="G122" s="38"/>
      <c r="H122" s="38"/>
      <c r="I122" s="192"/>
      <c r="J122" s="38"/>
      <c r="K122" s="38"/>
      <c r="L122" s="41"/>
      <c r="M122" s="193"/>
      <c r="N122" s="194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651</v>
      </c>
      <c r="AU122" s="19" t="s">
        <v>81</v>
      </c>
    </row>
    <row r="123" spans="1:65" s="2" customFormat="1" ht="16.5" customHeight="1">
      <c r="A123" s="36"/>
      <c r="B123" s="37"/>
      <c r="C123" s="229" t="s">
        <v>7</v>
      </c>
      <c r="D123" s="229" t="s">
        <v>256</v>
      </c>
      <c r="E123" s="230" t="s">
        <v>2165</v>
      </c>
      <c r="F123" s="231" t="s">
        <v>2166</v>
      </c>
      <c r="G123" s="232" t="s">
        <v>228</v>
      </c>
      <c r="H123" s="233">
        <v>10</v>
      </c>
      <c r="I123" s="234"/>
      <c r="J123" s="235">
        <f>ROUND(I123*H123,2)</f>
        <v>0</v>
      </c>
      <c r="K123" s="236"/>
      <c r="L123" s="237"/>
      <c r="M123" s="238" t="s">
        <v>19</v>
      </c>
      <c r="N123" s="239" t="s">
        <v>42</v>
      </c>
      <c r="O123" s="66"/>
      <c r="P123" s="186">
        <f>O123*H123</f>
        <v>0</v>
      </c>
      <c r="Q123" s="186">
        <v>2.2000000000000001E-4</v>
      </c>
      <c r="R123" s="186">
        <f>Q123*H123</f>
        <v>2.2000000000000001E-3</v>
      </c>
      <c r="S123" s="186">
        <v>0</v>
      </c>
      <c r="T123" s="187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8" t="s">
        <v>365</v>
      </c>
      <c r="AT123" s="188" t="s">
        <v>256</v>
      </c>
      <c r="AU123" s="188" t="s">
        <v>81</v>
      </c>
      <c r="AY123" s="19" t="s">
        <v>153</v>
      </c>
      <c r="BE123" s="189">
        <f>IF(N123="základní",J123,0)</f>
        <v>0</v>
      </c>
      <c r="BF123" s="189">
        <f>IF(N123="snížená",J123,0)</f>
        <v>0</v>
      </c>
      <c r="BG123" s="189">
        <f>IF(N123="zákl. přenesená",J123,0)</f>
        <v>0</v>
      </c>
      <c r="BH123" s="189">
        <f>IF(N123="sníž. přenesená",J123,0)</f>
        <v>0</v>
      </c>
      <c r="BI123" s="189">
        <f>IF(N123="nulová",J123,0)</f>
        <v>0</v>
      </c>
      <c r="BJ123" s="19" t="s">
        <v>79</v>
      </c>
      <c r="BK123" s="189">
        <f>ROUND(I123*H123,2)</f>
        <v>0</v>
      </c>
      <c r="BL123" s="19" t="s">
        <v>255</v>
      </c>
      <c r="BM123" s="188" t="s">
        <v>2167</v>
      </c>
    </row>
    <row r="124" spans="1:65" s="2" customFormat="1" ht="19.2">
      <c r="A124" s="36"/>
      <c r="B124" s="37"/>
      <c r="C124" s="38"/>
      <c r="D124" s="197" t="s">
        <v>651</v>
      </c>
      <c r="E124" s="38"/>
      <c r="F124" s="240" t="s">
        <v>2168</v>
      </c>
      <c r="G124" s="38"/>
      <c r="H124" s="38"/>
      <c r="I124" s="192"/>
      <c r="J124" s="38"/>
      <c r="K124" s="38"/>
      <c r="L124" s="41"/>
      <c r="M124" s="193"/>
      <c r="N124" s="194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651</v>
      </c>
      <c r="AU124" s="19" t="s">
        <v>81</v>
      </c>
    </row>
    <row r="125" spans="1:65" s="2" customFormat="1" ht="24.15" customHeight="1">
      <c r="A125" s="36"/>
      <c r="B125" s="37"/>
      <c r="C125" s="176" t="s">
        <v>302</v>
      </c>
      <c r="D125" s="176" t="s">
        <v>155</v>
      </c>
      <c r="E125" s="177" t="s">
        <v>2169</v>
      </c>
      <c r="F125" s="178" t="s">
        <v>2170</v>
      </c>
      <c r="G125" s="179" t="s">
        <v>253</v>
      </c>
      <c r="H125" s="180">
        <v>29</v>
      </c>
      <c r="I125" s="181"/>
      <c r="J125" s="182">
        <f t="shared" ref="J125:J156" si="10">ROUND(I125*H125,2)</f>
        <v>0</v>
      </c>
      <c r="K125" s="183"/>
      <c r="L125" s="41"/>
      <c r="M125" s="184" t="s">
        <v>19</v>
      </c>
      <c r="N125" s="185" t="s">
        <v>42</v>
      </c>
      <c r="O125" s="66"/>
      <c r="P125" s="186">
        <f t="shared" ref="P125:P156" si="11">O125*H125</f>
        <v>0</v>
      </c>
      <c r="Q125" s="186">
        <v>0</v>
      </c>
      <c r="R125" s="186">
        <f t="shared" ref="R125:R156" si="12">Q125*H125</f>
        <v>0</v>
      </c>
      <c r="S125" s="186">
        <v>0</v>
      </c>
      <c r="T125" s="187">
        <f t="shared" ref="T125:T156" si="13"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8" t="s">
        <v>255</v>
      </c>
      <c r="AT125" s="188" t="s">
        <v>155</v>
      </c>
      <c r="AU125" s="188" t="s">
        <v>81</v>
      </c>
      <c r="AY125" s="19" t="s">
        <v>153</v>
      </c>
      <c r="BE125" s="189">
        <f t="shared" ref="BE125:BE156" si="14">IF(N125="základní",J125,0)</f>
        <v>0</v>
      </c>
      <c r="BF125" s="189">
        <f t="shared" ref="BF125:BF156" si="15">IF(N125="snížená",J125,0)</f>
        <v>0</v>
      </c>
      <c r="BG125" s="189">
        <f t="shared" ref="BG125:BG156" si="16">IF(N125="zákl. přenesená",J125,0)</f>
        <v>0</v>
      </c>
      <c r="BH125" s="189">
        <f t="shared" ref="BH125:BH156" si="17">IF(N125="sníž. přenesená",J125,0)</f>
        <v>0</v>
      </c>
      <c r="BI125" s="189">
        <f t="shared" ref="BI125:BI156" si="18">IF(N125="nulová",J125,0)</f>
        <v>0</v>
      </c>
      <c r="BJ125" s="19" t="s">
        <v>79</v>
      </c>
      <c r="BK125" s="189">
        <f t="shared" ref="BK125:BK156" si="19">ROUND(I125*H125,2)</f>
        <v>0</v>
      </c>
      <c r="BL125" s="19" t="s">
        <v>255</v>
      </c>
      <c r="BM125" s="188" t="s">
        <v>2171</v>
      </c>
    </row>
    <row r="126" spans="1:65" s="2" customFormat="1" ht="24.15" customHeight="1">
      <c r="A126" s="36"/>
      <c r="B126" s="37"/>
      <c r="C126" s="176" t="s">
        <v>316</v>
      </c>
      <c r="D126" s="176" t="s">
        <v>155</v>
      </c>
      <c r="E126" s="177" t="s">
        <v>2172</v>
      </c>
      <c r="F126" s="178" t="s">
        <v>2173</v>
      </c>
      <c r="G126" s="179" t="s">
        <v>253</v>
      </c>
      <c r="H126" s="180">
        <v>5</v>
      </c>
      <c r="I126" s="181"/>
      <c r="J126" s="182">
        <f t="shared" si="10"/>
        <v>0</v>
      </c>
      <c r="K126" s="183"/>
      <c r="L126" s="41"/>
      <c r="M126" s="184" t="s">
        <v>19</v>
      </c>
      <c r="N126" s="185" t="s">
        <v>42</v>
      </c>
      <c r="O126" s="66"/>
      <c r="P126" s="186">
        <f t="shared" si="11"/>
        <v>0</v>
      </c>
      <c r="Q126" s="186">
        <v>0</v>
      </c>
      <c r="R126" s="186">
        <f t="shared" si="12"/>
        <v>0</v>
      </c>
      <c r="S126" s="186">
        <v>0</v>
      </c>
      <c r="T126" s="187">
        <f t="shared" si="1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8" t="s">
        <v>255</v>
      </c>
      <c r="AT126" s="188" t="s">
        <v>155</v>
      </c>
      <c r="AU126" s="188" t="s">
        <v>81</v>
      </c>
      <c r="AY126" s="19" t="s">
        <v>153</v>
      </c>
      <c r="BE126" s="189">
        <f t="shared" si="14"/>
        <v>0</v>
      </c>
      <c r="BF126" s="189">
        <f t="shared" si="15"/>
        <v>0</v>
      </c>
      <c r="BG126" s="189">
        <f t="shared" si="16"/>
        <v>0</v>
      </c>
      <c r="BH126" s="189">
        <f t="shared" si="17"/>
        <v>0</v>
      </c>
      <c r="BI126" s="189">
        <f t="shared" si="18"/>
        <v>0</v>
      </c>
      <c r="BJ126" s="19" t="s">
        <v>79</v>
      </c>
      <c r="BK126" s="189">
        <f t="shared" si="19"/>
        <v>0</v>
      </c>
      <c r="BL126" s="19" t="s">
        <v>255</v>
      </c>
      <c r="BM126" s="188" t="s">
        <v>2174</v>
      </c>
    </row>
    <row r="127" spans="1:65" s="2" customFormat="1" ht="21.75" customHeight="1">
      <c r="A127" s="36"/>
      <c r="B127" s="37"/>
      <c r="C127" s="176" t="s">
        <v>323</v>
      </c>
      <c r="D127" s="176" t="s">
        <v>155</v>
      </c>
      <c r="E127" s="177" t="s">
        <v>2175</v>
      </c>
      <c r="F127" s="178" t="s">
        <v>2176</v>
      </c>
      <c r="G127" s="179" t="s">
        <v>253</v>
      </c>
      <c r="H127" s="180">
        <v>4</v>
      </c>
      <c r="I127" s="181"/>
      <c r="J127" s="182">
        <f t="shared" si="10"/>
        <v>0</v>
      </c>
      <c r="K127" s="183"/>
      <c r="L127" s="41"/>
      <c r="M127" s="184" t="s">
        <v>19</v>
      </c>
      <c r="N127" s="185" t="s">
        <v>42</v>
      </c>
      <c r="O127" s="66"/>
      <c r="P127" s="186">
        <f t="shared" si="11"/>
        <v>0</v>
      </c>
      <c r="Q127" s="186">
        <v>0</v>
      </c>
      <c r="R127" s="186">
        <f t="shared" si="12"/>
        <v>0</v>
      </c>
      <c r="S127" s="186">
        <v>0</v>
      </c>
      <c r="T127" s="187">
        <f t="shared" si="1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8" t="s">
        <v>255</v>
      </c>
      <c r="AT127" s="188" t="s">
        <v>155</v>
      </c>
      <c r="AU127" s="188" t="s">
        <v>81</v>
      </c>
      <c r="AY127" s="19" t="s">
        <v>153</v>
      </c>
      <c r="BE127" s="189">
        <f t="shared" si="14"/>
        <v>0</v>
      </c>
      <c r="BF127" s="189">
        <f t="shared" si="15"/>
        <v>0</v>
      </c>
      <c r="BG127" s="189">
        <f t="shared" si="16"/>
        <v>0</v>
      </c>
      <c r="BH127" s="189">
        <f t="shared" si="17"/>
        <v>0</v>
      </c>
      <c r="BI127" s="189">
        <f t="shared" si="18"/>
        <v>0</v>
      </c>
      <c r="BJ127" s="19" t="s">
        <v>79</v>
      </c>
      <c r="BK127" s="189">
        <f t="shared" si="19"/>
        <v>0</v>
      </c>
      <c r="BL127" s="19" t="s">
        <v>255</v>
      </c>
      <c r="BM127" s="188" t="s">
        <v>2177</v>
      </c>
    </row>
    <row r="128" spans="1:65" s="2" customFormat="1" ht="21.75" customHeight="1">
      <c r="A128" s="36"/>
      <c r="B128" s="37"/>
      <c r="C128" s="176" t="s">
        <v>329</v>
      </c>
      <c r="D128" s="176" t="s">
        <v>155</v>
      </c>
      <c r="E128" s="177" t="s">
        <v>2178</v>
      </c>
      <c r="F128" s="178" t="s">
        <v>2179</v>
      </c>
      <c r="G128" s="179" t="s">
        <v>253</v>
      </c>
      <c r="H128" s="180">
        <v>2</v>
      </c>
      <c r="I128" s="181"/>
      <c r="J128" s="182">
        <f t="shared" si="10"/>
        <v>0</v>
      </c>
      <c r="K128" s="183"/>
      <c r="L128" s="41"/>
      <c r="M128" s="184" t="s">
        <v>19</v>
      </c>
      <c r="N128" s="185" t="s">
        <v>42</v>
      </c>
      <c r="O128" s="66"/>
      <c r="P128" s="186">
        <f t="shared" si="11"/>
        <v>0</v>
      </c>
      <c r="Q128" s="186">
        <v>0</v>
      </c>
      <c r="R128" s="186">
        <f t="shared" si="12"/>
        <v>0</v>
      </c>
      <c r="S128" s="186">
        <v>0</v>
      </c>
      <c r="T128" s="187">
        <f t="shared" si="1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8" t="s">
        <v>255</v>
      </c>
      <c r="AT128" s="188" t="s">
        <v>155</v>
      </c>
      <c r="AU128" s="188" t="s">
        <v>81</v>
      </c>
      <c r="AY128" s="19" t="s">
        <v>153</v>
      </c>
      <c r="BE128" s="189">
        <f t="shared" si="14"/>
        <v>0</v>
      </c>
      <c r="BF128" s="189">
        <f t="shared" si="15"/>
        <v>0</v>
      </c>
      <c r="BG128" s="189">
        <f t="shared" si="16"/>
        <v>0</v>
      </c>
      <c r="BH128" s="189">
        <f t="shared" si="17"/>
        <v>0</v>
      </c>
      <c r="BI128" s="189">
        <f t="shared" si="18"/>
        <v>0</v>
      </c>
      <c r="BJ128" s="19" t="s">
        <v>79</v>
      </c>
      <c r="BK128" s="189">
        <f t="shared" si="19"/>
        <v>0</v>
      </c>
      <c r="BL128" s="19" t="s">
        <v>255</v>
      </c>
      <c r="BM128" s="188" t="s">
        <v>2180</v>
      </c>
    </row>
    <row r="129" spans="1:65" s="2" customFormat="1" ht="21.75" customHeight="1">
      <c r="A129" s="36"/>
      <c r="B129" s="37"/>
      <c r="C129" s="176" t="s">
        <v>335</v>
      </c>
      <c r="D129" s="176" t="s">
        <v>155</v>
      </c>
      <c r="E129" s="177" t="s">
        <v>2181</v>
      </c>
      <c r="F129" s="178" t="s">
        <v>2182</v>
      </c>
      <c r="G129" s="179" t="s">
        <v>253</v>
      </c>
      <c r="H129" s="180">
        <v>1</v>
      </c>
      <c r="I129" s="181"/>
      <c r="J129" s="182">
        <f t="shared" si="10"/>
        <v>0</v>
      </c>
      <c r="K129" s="183"/>
      <c r="L129" s="41"/>
      <c r="M129" s="184" t="s">
        <v>19</v>
      </c>
      <c r="N129" s="185" t="s">
        <v>42</v>
      </c>
      <c r="O129" s="66"/>
      <c r="P129" s="186">
        <f t="shared" si="11"/>
        <v>0</v>
      </c>
      <c r="Q129" s="186">
        <v>0</v>
      </c>
      <c r="R129" s="186">
        <f t="shared" si="12"/>
        <v>0</v>
      </c>
      <c r="S129" s="186">
        <v>0</v>
      </c>
      <c r="T129" s="187">
        <f t="shared" si="1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8" t="s">
        <v>255</v>
      </c>
      <c r="AT129" s="188" t="s">
        <v>155</v>
      </c>
      <c r="AU129" s="188" t="s">
        <v>81</v>
      </c>
      <c r="AY129" s="19" t="s">
        <v>153</v>
      </c>
      <c r="BE129" s="189">
        <f t="shared" si="14"/>
        <v>0</v>
      </c>
      <c r="BF129" s="189">
        <f t="shared" si="15"/>
        <v>0</v>
      </c>
      <c r="BG129" s="189">
        <f t="shared" si="16"/>
        <v>0</v>
      </c>
      <c r="BH129" s="189">
        <f t="shared" si="17"/>
        <v>0</v>
      </c>
      <c r="BI129" s="189">
        <f t="shared" si="18"/>
        <v>0</v>
      </c>
      <c r="BJ129" s="19" t="s">
        <v>79</v>
      </c>
      <c r="BK129" s="189">
        <f t="shared" si="19"/>
        <v>0</v>
      </c>
      <c r="BL129" s="19" t="s">
        <v>255</v>
      </c>
      <c r="BM129" s="188" t="s">
        <v>2183</v>
      </c>
    </row>
    <row r="130" spans="1:65" s="2" customFormat="1" ht="16.5" customHeight="1">
      <c r="A130" s="36"/>
      <c r="B130" s="37"/>
      <c r="C130" s="229" t="s">
        <v>339</v>
      </c>
      <c r="D130" s="229" t="s">
        <v>256</v>
      </c>
      <c r="E130" s="230" t="s">
        <v>2184</v>
      </c>
      <c r="F130" s="231" t="s">
        <v>2185</v>
      </c>
      <c r="G130" s="232" t="s">
        <v>253</v>
      </c>
      <c r="H130" s="233">
        <v>1</v>
      </c>
      <c r="I130" s="234"/>
      <c r="J130" s="235">
        <f t="shared" si="10"/>
        <v>0</v>
      </c>
      <c r="K130" s="236"/>
      <c r="L130" s="237"/>
      <c r="M130" s="238" t="s">
        <v>19</v>
      </c>
      <c r="N130" s="239" t="s">
        <v>42</v>
      </c>
      <c r="O130" s="66"/>
      <c r="P130" s="186">
        <f t="shared" si="11"/>
        <v>0</v>
      </c>
      <c r="Q130" s="186">
        <v>0</v>
      </c>
      <c r="R130" s="186">
        <f t="shared" si="12"/>
        <v>0</v>
      </c>
      <c r="S130" s="186">
        <v>0</v>
      </c>
      <c r="T130" s="187">
        <f t="shared" si="1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8" t="s">
        <v>365</v>
      </c>
      <c r="AT130" s="188" t="s">
        <v>256</v>
      </c>
      <c r="AU130" s="188" t="s">
        <v>81</v>
      </c>
      <c r="AY130" s="19" t="s">
        <v>153</v>
      </c>
      <c r="BE130" s="189">
        <f t="shared" si="14"/>
        <v>0</v>
      </c>
      <c r="BF130" s="189">
        <f t="shared" si="15"/>
        <v>0</v>
      </c>
      <c r="BG130" s="189">
        <f t="shared" si="16"/>
        <v>0</v>
      </c>
      <c r="BH130" s="189">
        <f t="shared" si="17"/>
        <v>0</v>
      </c>
      <c r="BI130" s="189">
        <f t="shared" si="18"/>
        <v>0</v>
      </c>
      <c r="BJ130" s="19" t="s">
        <v>79</v>
      </c>
      <c r="BK130" s="189">
        <f t="shared" si="19"/>
        <v>0</v>
      </c>
      <c r="BL130" s="19" t="s">
        <v>255</v>
      </c>
      <c r="BM130" s="188" t="s">
        <v>2186</v>
      </c>
    </row>
    <row r="131" spans="1:65" s="2" customFormat="1" ht="16.5" customHeight="1">
      <c r="A131" s="36"/>
      <c r="B131" s="37"/>
      <c r="C131" s="229" t="s">
        <v>223</v>
      </c>
      <c r="D131" s="229" t="s">
        <v>256</v>
      </c>
      <c r="E131" s="230" t="s">
        <v>2187</v>
      </c>
      <c r="F131" s="231" t="s">
        <v>2188</v>
      </c>
      <c r="G131" s="232" t="s">
        <v>253</v>
      </c>
      <c r="H131" s="233">
        <v>1</v>
      </c>
      <c r="I131" s="234"/>
      <c r="J131" s="235">
        <f t="shared" si="10"/>
        <v>0</v>
      </c>
      <c r="K131" s="236"/>
      <c r="L131" s="237"/>
      <c r="M131" s="238" t="s">
        <v>19</v>
      </c>
      <c r="N131" s="239" t="s">
        <v>42</v>
      </c>
      <c r="O131" s="66"/>
      <c r="P131" s="186">
        <f t="shared" si="11"/>
        <v>0</v>
      </c>
      <c r="Q131" s="186">
        <v>0</v>
      </c>
      <c r="R131" s="186">
        <f t="shared" si="12"/>
        <v>0</v>
      </c>
      <c r="S131" s="186">
        <v>0</v>
      </c>
      <c r="T131" s="187">
        <f t="shared" si="13"/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8" t="s">
        <v>365</v>
      </c>
      <c r="AT131" s="188" t="s">
        <v>256</v>
      </c>
      <c r="AU131" s="188" t="s">
        <v>81</v>
      </c>
      <c r="AY131" s="19" t="s">
        <v>153</v>
      </c>
      <c r="BE131" s="189">
        <f t="shared" si="14"/>
        <v>0</v>
      </c>
      <c r="BF131" s="189">
        <f t="shared" si="15"/>
        <v>0</v>
      </c>
      <c r="BG131" s="189">
        <f t="shared" si="16"/>
        <v>0</v>
      </c>
      <c r="BH131" s="189">
        <f t="shared" si="17"/>
        <v>0</v>
      </c>
      <c r="BI131" s="189">
        <f t="shared" si="18"/>
        <v>0</v>
      </c>
      <c r="BJ131" s="19" t="s">
        <v>79</v>
      </c>
      <c r="BK131" s="189">
        <f t="shared" si="19"/>
        <v>0</v>
      </c>
      <c r="BL131" s="19" t="s">
        <v>255</v>
      </c>
      <c r="BM131" s="188" t="s">
        <v>2189</v>
      </c>
    </row>
    <row r="132" spans="1:65" s="2" customFormat="1" ht="16.5" customHeight="1">
      <c r="A132" s="36"/>
      <c r="B132" s="37"/>
      <c r="C132" s="229" t="s">
        <v>347</v>
      </c>
      <c r="D132" s="229" t="s">
        <v>256</v>
      </c>
      <c r="E132" s="230" t="s">
        <v>2190</v>
      </c>
      <c r="F132" s="231" t="s">
        <v>2191</v>
      </c>
      <c r="G132" s="232" t="s">
        <v>253</v>
      </c>
      <c r="H132" s="233">
        <v>1</v>
      </c>
      <c r="I132" s="234"/>
      <c r="J132" s="235">
        <f t="shared" si="10"/>
        <v>0</v>
      </c>
      <c r="K132" s="236"/>
      <c r="L132" s="237"/>
      <c r="M132" s="238" t="s">
        <v>19</v>
      </c>
      <c r="N132" s="239" t="s">
        <v>42</v>
      </c>
      <c r="O132" s="66"/>
      <c r="P132" s="186">
        <f t="shared" si="11"/>
        <v>0</v>
      </c>
      <c r="Q132" s="186">
        <v>0</v>
      </c>
      <c r="R132" s="186">
        <f t="shared" si="12"/>
        <v>0</v>
      </c>
      <c r="S132" s="186">
        <v>0</v>
      </c>
      <c r="T132" s="187">
        <f t="shared" si="1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8" t="s">
        <v>365</v>
      </c>
      <c r="AT132" s="188" t="s">
        <v>256</v>
      </c>
      <c r="AU132" s="188" t="s">
        <v>81</v>
      </c>
      <c r="AY132" s="19" t="s">
        <v>153</v>
      </c>
      <c r="BE132" s="189">
        <f t="shared" si="14"/>
        <v>0</v>
      </c>
      <c r="BF132" s="189">
        <f t="shared" si="15"/>
        <v>0</v>
      </c>
      <c r="BG132" s="189">
        <f t="shared" si="16"/>
        <v>0</v>
      </c>
      <c r="BH132" s="189">
        <f t="shared" si="17"/>
        <v>0</v>
      </c>
      <c r="BI132" s="189">
        <f t="shared" si="18"/>
        <v>0</v>
      </c>
      <c r="BJ132" s="19" t="s">
        <v>79</v>
      </c>
      <c r="BK132" s="189">
        <f t="shared" si="19"/>
        <v>0</v>
      </c>
      <c r="BL132" s="19" t="s">
        <v>255</v>
      </c>
      <c r="BM132" s="188" t="s">
        <v>2192</v>
      </c>
    </row>
    <row r="133" spans="1:65" s="2" customFormat="1" ht="16.5" customHeight="1">
      <c r="A133" s="36"/>
      <c r="B133" s="37"/>
      <c r="C133" s="229" t="s">
        <v>354</v>
      </c>
      <c r="D133" s="229" t="s">
        <v>256</v>
      </c>
      <c r="E133" s="230" t="s">
        <v>2193</v>
      </c>
      <c r="F133" s="231" t="s">
        <v>2194</v>
      </c>
      <c r="G133" s="232" t="s">
        <v>253</v>
      </c>
      <c r="H133" s="233">
        <v>1</v>
      </c>
      <c r="I133" s="234"/>
      <c r="J133" s="235">
        <f t="shared" si="10"/>
        <v>0</v>
      </c>
      <c r="K133" s="236"/>
      <c r="L133" s="237"/>
      <c r="M133" s="238" t="s">
        <v>19</v>
      </c>
      <c r="N133" s="239" t="s">
        <v>42</v>
      </c>
      <c r="O133" s="66"/>
      <c r="P133" s="186">
        <f t="shared" si="11"/>
        <v>0</v>
      </c>
      <c r="Q133" s="186">
        <v>0</v>
      </c>
      <c r="R133" s="186">
        <f t="shared" si="12"/>
        <v>0</v>
      </c>
      <c r="S133" s="186">
        <v>0</v>
      </c>
      <c r="T133" s="187">
        <f t="shared" si="1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8" t="s">
        <v>365</v>
      </c>
      <c r="AT133" s="188" t="s">
        <v>256</v>
      </c>
      <c r="AU133" s="188" t="s">
        <v>81</v>
      </c>
      <c r="AY133" s="19" t="s">
        <v>153</v>
      </c>
      <c r="BE133" s="189">
        <f t="shared" si="14"/>
        <v>0</v>
      </c>
      <c r="BF133" s="189">
        <f t="shared" si="15"/>
        <v>0</v>
      </c>
      <c r="BG133" s="189">
        <f t="shared" si="16"/>
        <v>0</v>
      </c>
      <c r="BH133" s="189">
        <f t="shared" si="17"/>
        <v>0</v>
      </c>
      <c r="BI133" s="189">
        <f t="shared" si="18"/>
        <v>0</v>
      </c>
      <c r="BJ133" s="19" t="s">
        <v>79</v>
      </c>
      <c r="BK133" s="189">
        <f t="shared" si="19"/>
        <v>0</v>
      </c>
      <c r="BL133" s="19" t="s">
        <v>255</v>
      </c>
      <c r="BM133" s="188" t="s">
        <v>2195</v>
      </c>
    </row>
    <row r="134" spans="1:65" s="2" customFormat="1" ht="21.75" customHeight="1">
      <c r="A134" s="36"/>
      <c r="B134" s="37"/>
      <c r="C134" s="176" t="s">
        <v>359</v>
      </c>
      <c r="D134" s="176" t="s">
        <v>155</v>
      </c>
      <c r="E134" s="177" t="s">
        <v>2196</v>
      </c>
      <c r="F134" s="178" t="s">
        <v>2197</v>
      </c>
      <c r="G134" s="179" t="s">
        <v>253</v>
      </c>
      <c r="H134" s="180">
        <v>3</v>
      </c>
      <c r="I134" s="181"/>
      <c r="J134" s="182">
        <f t="shared" si="10"/>
        <v>0</v>
      </c>
      <c r="K134" s="183"/>
      <c r="L134" s="41"/>
      <c r="M134" s="184" t="s">
        <v>19</v>
      </c>
      <c r="N134" s="185" t="s">
        <v>42</v>
      </c>
      <c r="O134" s="66"/>
      <c r="P134" s="186">
        <f t="shared" si="11"/>
        <v>0</v>
      </c>
      <c r="Q134" s="186">
        <v>0</v>
      </c>
      <c r="R134" s="186">
        <f t="shared" si="12"/>
        <v>0</v>
      </c>
      <c r="S134" s="186">
        <v>0</v>
      </c>
      <c r="T134" s="187">
        <f t="shared" si="1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8" t="s">
        <v>255</v>
      </c>
      <c r="AT134" s="188" t="s">
        <v>155</v>
      </c>
      <c r="AU134" s="188" t="s">
        <v>81</v>
      </c>
      <c r="AY134" s="19" t="s">
        <v>153</v>
      </c>
      <c r="BE134" s="189">
        <f t="shared" si="14"/>
        <v>0</v>
      </c>
      <c r="BF134" s="189">
        <f t="shared" si="15"/>
        <v>0</v>
      </c>
      <c r="BG134" s="189">
        <f t="shared" si="16"/>
        <v>0</v>
      </c>
      <c r="BH134" s="189">
        <f t="shared" si="17"/>
        <v>0</v>
      </c>
      <c r="BI134" s="189">
        <f t="shared" si="18"/>
        <v>0</v>
      </c>
      <c r="BJ134" s="19" t="s">
        <v>79</v>
      </c>
      <c r="BK134" s="189">
        <f t="shared" si="19"/>
        <v>0</v>
      </c>
      <c r="BL134" s="19" t="s">
        <v>255</v>
      </c>
      <c r="BM134" s="188" t="s">
        <v>2198</v>
      </c>
    </row>
    <row r="135" spans="1:65" s="2" customFormat="1" ht="24.15" customHeight="1">
      <c r="A135" s="36"/>
      <c r="B135" s="37"/>
      <c r="C135" s="176" t="s">
        <v>365</v>
      </c>
      <c r="D135" s="176" t="s">
        <v>155</v>
      </c>
      <c r="E135" s="177" t="s">
        <v>2199</v>
      </c>
      <c r="F135" s="178" t="s">
        <v>2200</v>
      </c>
      <c r="G135" s="179" t="s">
        <v>253</v>
      </c>
      <c r="H135" s="180">
        <v>9</v>
      </c>
      <c r="I135" s="181"/>
      <c r="J135" s="182">
        <f t="shared" si="10"/>
        <v>0</v>
      </c>
      <c r="K135" s="183"/>
      <c r="L135" s="41"/>
      <c r="M135" s="184" t="s">
        <v>19</v>
      </c>
      <c r="N135" s="185" t="s">
        <v>42</v>
      </c>
      <c r="O135" s="66"/>
      <c r="P135" s="186">
        <f t="shared" si="11"/>
        <v>0</v>
      </c>
      <c r="Q135" s="186">
        <v>0</v>
      </c>
      <c r="R135" s="186">
        <f t="shared" si="12"/>
        <v>0</v>
      </c>
      <c r="S135" s="186">
        <v>0</v>
      </c>
      <c r="T135" s="187">
        <f t="shared" si="1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8" t="s">
        <v>255</v>
      </c>
      <c r="AT135" s="188" t="s">
        <v>155</v>
      </c>
      <c r="AU135" s="188" t="s">
        <v>81</v>
      </c>
      <c r="AY135" s="19" t="s">
        <v>153</v>
      </c>
      <c r="BE135" s="189">
        <f t="shared" si="14"/>
        <v>0</v>
      </c>
      <c r="BF135" s="189">
        <f t="shared" si="15"/>
        <v>0</v>
      </c>
      <c r="BG135" s="189">
        <f t="shared" si="16"/>
        <v>0</v>
      </c>
      <c r="BH135" s="189">
        <f t="shared" si="17"/>
        <v>0</v>
      </c>
      <c r="BI135" s="189">
        <f t="shared" si="18"/>
        <v>0</v>
      </c>
      <c r="BJ135" s="19" t="s">
        <v>79</v>
      </c>
      <c r="BK135" s="189">
        <f t="shared" si="19"/>
        <v>0</v>
      </c>
      <c r="BL135" s="19" t="s">
        <v>255</v>
      </c>
      <c r="BM135" s="188" t="s">
        <v>2201</v>
      </c>
    </row>
    <row r="136" spans="1:65" s="2" customFormat="1" ht="24.15" customHeight="1">
      <c r="A136" s="36"/>
      <c r="B136" s="37"/>
      <c r="C136" s="176" t="s">
        <v>370</v>
      </c>
      <c r="D136" s="176" t="s">
        <v>155</v>
      </c>
      <c r="E136" s="177" t="s">
        <v>2202</v>
      </c>
      <c r="F136" s="178" t="s">
        <v>2203</v>
      </c>
      <c r="G136" s="179" t="s">
        <v>253</v>
      </c>
      <c r="H136" s="180">
        <v>12</v>
      </c>
      <c r="I136" s="181"/>
      <c r="J136" s="182">
        <f t="shared" si="10"/>
        <v>0</v>
      </c>
      <c r="K136" s="183"/>
      <c r="L136" s="41"/>
      <c r="M136" s="184" t="s">
        <v>19</v>
      </c>
      <c r="N136" s="185" t="s">
        <v>42</v>
      </c>
      <c r="O136" s="66"/>
      <c r="P136" s="186">
        <f t="shared" si="11"/>
        <v>0</v>
      </c>
      <c r="Q136" s="186">
        <v>0</v>
      </c>
      <c r="R136" s="186">
        <f t="shared" si="12"/>
        <v>0</v>
      </c>
      <c r="S136" s="186">
        <v>0</v>
      </c>
      <c r="T136" s="187">
        <f t="shared" si="1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8" t="s">
        <v>255</v>
      </c>
      <c r="AT136" s="188" t="s">
        <v>155</v>
      </c>
      <c r="AU136" s="188" t="s">
        <v>81</v>
      </c>
      <c r="AY136" s="19" t="s">
        <v>153</v>
      </c>
      <c r="BE136" s="189">
        <f t="shared" si="14"/>
        <v>0</v>
      </c>
      <c r="BF136" s="189">
        <f t="shared" si="15"/>
        <v>0</v>
      </c>
      <c r="BG136" s="189">
        <f t="shared" si="16"/>
        <v>0</v>
      </c>
      <c r="BH136" s="189">
        <f t="shared" si="17"/>
        <v>0</v>
      </c>
      <c r="BI136" s="189">
        <f t="shared" si="18"/>
        <v>0</v>
      </c>
      <c r="BJ136" s="19" t="s">
        <v>79</v>
      </c>
      <c r="BK136" s="189">
        <f t="shared" si="19"/>
        <v>0</v>
      </c>
      <c r="BL136" s="19" t="s">
        <v>255</v>
      </c>
      <c r="BM136" s="188" t="s">
        <v>2204</v>
      </c>
    </row>
    <row r="137" spans="1:65" s="2" customFormat="1" ht="24.15" customHeight="1">
      <c r="A137" s="36"/>
      <c r="B137" s="37"/>
      <c r="C137" s="176" t="s">
        <v>375</v>
      </c>
      <c r="D137" s="176" t="s">
        <v>155</v>
      </c>
      <c r="E137" s="177" t="s">
        <v>2205</v>
      </c>
      <c r="F137" s="178" t="s">
        <v>2206</v>
      </c>
      <c r="G137" s="179" t="s">
        <v>253</v>
      </c>
      <c r="H137" s="180">
        <v>16</v>
      </c>
      <c r="I137" s="181"/>
      <c r="J137" s="182">
        <f t="shared" si="10"/>
        <v>0</v>
      </c>
      <c r="K137" s="183"/>
      <c r="L137" s="41"/>
      <c r="M137" s="184" t="s">
        <v>19</v>
      </c>
      <c r="N137" s="185" t="s">
        <v>42</v>
      </c>
      <c r="O137" s="66"/>
      <c r="P137" s="186">
        <f t="shared" si="11"/>
        <v>0</v>
      </c>
      <c r="Q137" s="186">
        <v>0</v>
      </c>
      <c r="R137" s="186">
        <f t="shared" si="12"/>
        <v>0</v>
      </c>
      <c r="S137" s="186">
        <v>0</v>
      </c>
      <c r="T137" s="187">
        <f t="shared" si="1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8" t="s">
        <v>255</v>
      </c>
      <c r="AT137" s="188" t="s">
        <v>155</v>
      </c>
      <c r="AU137" s="188" t="s">
        <v>81</v>
      </c>
      <c r="AY137" s="19" t="s">
        <v>153</v>
      </c>
      <c r="BE137" s="189">
        <f t="shared" si="14"/>
        <v>0</v>
      </c>
      <c r="BF137" s="189">
        <f t="shared" si="15"/>
        <v>0</v>
      </c>
      <c r="BG137" s="189">
        <f t="shared" si="16"/>
        <v>0</v>
      </c>
      <c r="BH137" s="189">
        <f t="shared" si="17"/>
        <v>0</v>
      </c>
      <c r="BI137" s="189">
        <f t="shared" si="18"/>
        <v>0</v>
      </c>
      <c r="BJ137" s="19" t="s">
        <v>79</v>
      </c>
      <c r="BK137" s="189">
        <f t="shared" si="19"/>
        <v>0</v>
      </c>
      <c r="BL137" s="19" t="s">
        <v>255</v>
      </c>
      <c r="BM137" s="188" t="s">
        <v>2207</v>
      </c>
    </row>
    <row r="138" spans="1:65" s="2" customFormat="1" ht="24.15" customHeight="1">
      <c r="A138" s="36"/>
      <c r="B138" s="37"/>
      <c r="C138" s="176" t="s">
        <v>383</v>
      </c>
      <c r="D138" s="176" t="s">
        <v>155</v>
      </c>
      <c r="E138" s="177" t="s">
        <v>2208</v>
      </c>
      <c r="F138" s="178" t="s">
        <v>2209</v>
      </c>
      <c r="G138" s="179" t="s">
        <v>253</v>
      </c>
      <c r="H138" s="180">
        <v>5</v>
      </c>
      <c r="I138" s="181"/>
      <c r="J138" s="182">
        <f t="shared" si="10"/>
        <v>0</v>
      </c>
      <c r="K138" s="183"/>
      <c r="L138" s="41"/>
      <c r="M138" s="184" t="s">
        <v>19</v>
      </c>
      <c r="N138" s="185" t="s">
        <v>42</v>
      </c>
      <c r="O138" s="66"/>
      <c r="P138" s="186">
        <f t="shared" si="11"/>
        <v>0</v>
      </c>
      <c r="Q138" s="186">
        <v>0</v>
      </c>
      <c r="R138" s="186">
        <f t="shared" si="12"/>
        <v>0</v>
      </c>
      <c r="S138" s="186">
        <v>0</v>
      </c>
      <c r="T138" s="187">
        <f t="shared" si="1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8" t="s">
        <v>255</v>
      </c>
      <c r="AT138" s="188" t="s">
        <v>155</v>
      </c>
      <c r="AU138" s="188" t="s">
        <v>81</v>
      </c>
      <c r="AY138" s="19" t="s">
        <v>153</v>
      </c>
      <c r="BE138" s="189">
        <f t="shared" si="14"/>
        <v>0</v>
      </c>
      <c r="BF138" s="189">
        <f t="shared" si="15"/>
        <v>0</v>
      </c>
      <c r="BG138" s="189">
        <f t="shared" si="16"/>
        <v>0</v>
      </c>
      <c r="BH138" s="189">
        <f t="shared" si="17"/>
        <v>0</v>
      </c>
      <c r="BI138" s="189">
        <f t="shared" si="18"/>
        <v>0</v>
      </c>
      <c r="BJ138" s="19" t="s">
        <v>79</v>
      </c>
      <c r="BK138" s="189">
        <f t="shared" si="19"/>
        <v>0</v>
      </c>
      <c r="BL138" s="19" t="s">
        <v>255</v>
      </c>
      <c r="BM138" s="188" t="s">
        <v>2210</v>
      </c>
    </row>
    <row r="139" spans="1:65" s="2" customFormat="1" ht="16.5" customHeight="1">
      <c r="A139" s="36"/>
      <c r="B139" s="37"/>
      <c r="C139" s="176" t="s">
        <v>388</v>
      </c>
      <c r="D139" s="176" t="s">
        <v>155</v>
      </c>
      <c r="E139" s="177" t="s">
        <v>2211</v>
      </c>
      <c r="F139" s="178" t="s">
        <v>2212</v>
      </c>
      <c r="G139" s="179" t="s">
        <v>253</v>
      </c>
      <c r="H139" s="180">
        <v>4</v>
      </c>
      <c r="I139" s="181"/>
      <c r="J139" s="182">
        <f t="shared" si="10"/>
        <v>0</v>
      </c>
      <c r="K139" s="183"/>
      <c r="L139" s="41"/>
      <c r="M139" s="184" t="s">
        <v>19</v>
      </c>
      <c r="N139" s="185" t="s">
        <v>42</v>
      </c>
      <c r="O139" s="66"/>
      <c r="P139" s="186">
        <f t="shared" si="11"/>
        <v>0</v>
      </c>
      <c r="Q139" s="186">
        <v>0</v>
      </c>
      <c r="R139" s="186">
        <f t="shared" si="12"/>
        <v>0</v>
      </c>
      <c r="S139" s="186">
        <v>0</v>
      </c>
      <c r="T139" s="187">
        <f t="shared" si="1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8" t="s">
        <v>255</v>
      </c>
      <c r="AT139" s="188" t="s">
        <v>155</v>
      </c>
      <c r="AU139" s="188" t="s">
        <v>81</v>
      </c>
      <c r="AY139" s="19" t="s">
        <v>153</v>
      </c>
      <c r="BE139" s="189">
        <f t="shared" si="14"/>
        <v>0</v>
      </c>
      <c r="BF139" s="189">
        <f t="shared" si="15"/>
        <v>0</v>
      </c>
      <c r="BG139" s="189">
        <f t="shared" si="16"/>
        <v>0</v>
      </c>
      <c r="BH139" s="189">
        <f t="shared" si="17"/>
        <v>0</v>
      </c>
      <c r="BI139" s="189">
        <f t="shared" si="18"/>
        <v>0</v>
      </c>
      <c r="BJ139" s="19" t="s">
        <v>79</v>
      </c>
      <c r="BK139" s="189">
        <f t="shared" si="19"/>
        <v>0</v>
      </c>
      <c r="BL139" s="19" t="s">
        <v>255</v>
      </c>
      <c r="BM139" s="188" t="s">
        <v>2213</v>
      </c>
    </row>
    <row r="140" spans="1:65" s="2" customFormat="1" ht="21.75" customHeight="1">
      <c r="A140" s="36"/>
      <c r="B140" s="37"/>
      <c r="C140" s="229" t="s">
        <v>392</v>
      </c>
      <c r="D140" s="229" t="s">
        <v>256</v>
      </c>
      <c r="E140" s="230" t="s">
        <v>2214</v>
      </c>
      <c r="F140" s="231" t="s">
        <v>2215</v>
      </c>
      <c r="G140" s="232" t="s">
        <v>253</v>
      </c>
      <c r="H140" s="233">
        <v>4</v>
      </c>
      <c r="I140" s="234"/>
      <c r="J140" s="235">
        <f t="shared" si="10"/>
        <v>0</v>
      </c>
      <c r="K140" s="236"/>
      <c r="L140" s="237"/>
      <c r="M140" s="238" t="s">
        <v>19</v>
      </c>
      <c r="N140" s="239" t="s">
        <v>42</v>
      </c>
      <c r="O140" s="66"/>
      <c r="P140" s="186">
        <f t="shared" si="11"/>
        <v>0</v>
      </c>
      <c r="Q140" s="186">
        <v>3.8999999999999999E-4</v>
      </c>
      <c r="R140" s="186">
        <f t="shared" si="12"/>
        <v>1.56E-3</v>
      </c>
      <c r="S140" s="186">
        <v>0</v>
      </c>
      <c r="T140" s="187">
        <f t="shared" si="1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8" t="s">
        <v>365</v>
      </c>
      <c r="AT140" s="188" t="s">
        <v>256</v>
      </c>
      <c r="AU140" s="188" t="s">
        <v>81</v>
      </c>
      <c r="AY140" s="19" t="s">
        <v>153</v>
      </c>
      <c r="BE140" s="189">
        <f t="shared" si="14"/>
        <v>0</v>
      </c>
      <c r="BF140" s="189">
        <f t="shared" si="15"/>
        <v>0</v>
      </c>
      <c r="BG140" s="189">
        <f t="shared" si="16"/>
        <v>0</v>
      </c>
      <c r="BH140" s="189">
        <f t="shared" si="17"/>
        <v>0</v>
      </c>
      <c r="BI140" s="189">
        <f t="shared" si="18"/>
        <v>0</v>
      </c>
      <c r="BJ140" s="19" t="s">
        <v>79</v>
      </c>
      <c r="BK140" s="189">
        <f t="shared" si="19"/>
        <v>0</v>
      </c>
      <c r="BL140" s="19" t="s">
        <v>255</v>
      </c>
      <c r="BM140" s="188" t="s">
        <v>2216</v>
      </c>
    </row>
    <row r="141" spans="1:65" s="2" customFormat="1" ht="16.5" customHeight="1">
      <c r="A141" s="36"/>
      <c r="B141" s="37"/>
      <c r="C141" s="229" t="s">
        <v>396</v>
      </c>
      <c r="D141" s="229" t="s">
        <v>256</v>
      </c>
      <c r="E141" s="230" t="s">
        <v>2217</v>
      </c>
      <c r="F141" s="231" t="s">
        <v>2218</v>
      </c>
      <c r="G141" s="232" t="s">
        <v>253</v>
      </c>
      <c r="H141" s="233">
        <v>1</v>
      </c>
      <c r="I141" s="234"/>
      <c r="J141" s="235">
        <f t="shared" si="10"/>
        <v>0</v>
      </c>
      <c r="K141" s="236"/>
      <c r="L141" s="237"/>
      <c r="M141" s="238" t="s">
        <v>19</v>
      </c>
      <c r="N141" s="239" t="s">
        <v>42</v>
      </c>
      <c r="O141" s="66"/>
      <c r="P141" s="186">
        <f t="shared" si="11"/>
        <v>0</v>
      </c>
      <c r="Q141" s="186">
        <v>1.0000000000000001E-5</v>
      </c>
      <c r="R141" s="186">
        <f t="shared" si="12"/>
        <v>1.0000000000000001E-5</v>
      </c>
      <c r="S141" s="186">
        <v>0</v>
      </c>
      <c r="T141" s="187">
        <f t="shared" si="1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8" t="s">
        <v>365</v>
      </c>
      <c r="AT141" s="188" t="s">
        <v>256</v>
      </c>
      <c r="AU141" s="188" t="s">
        <v>81</v>
      </c>
      <c r="AY141" s="19" t="s">
        <v>153</v>
      </c>
      <c r="BE141" s="189">
        <f t="shared" si="14"/>
        <v>0</v>
      </c>
      <c r="BF141" s="189">
        <f t="shared" si="15"/>
        <v>0</v>
      </c>
      <c r="BG141" s="189">
        <f t="shared" si="16"/>
        <v>0</v>
      </c>
      <c r="BH141" s="189">
        <f t="shared" si="17"/>
        <v>0</v>
      </c>
      <c r="BI141" s="189">
        <f t="shared" si="18"/>
        <v>0</v>
      </c>
      <c r="BJ141" s="19" t="s">
        <v>79</v>
      </c>
      <c r="BK141" s="189">
        <f t="shared" si="19"/>
        <v>0</v>
      </c>
      <c r="BL141" s="19" t="s">
        <v>255</v>
      </c>
      <c r="BM141" s="188" t="s">
        <v>2219</v>
      </c>
    </row>
    <row r="142" spans="1:65" s="2" customFormat="1" ht="16.5" customHeight="1">
      <c r="A142" s="36"/>
      <c r="B142" s="37"/>
      <c r="C142" s="229" t="s">
        <v>401</v>
      </c>
      <c r="D142" s="229" t="s">
        <v>256</v>
      </c>
      <c r="E142" s="230" t="s">
        <v>2220</v>
      </c>
      <c r="F142" s="231" t="s">
        <v>2221</v>
      </c>
      <c r="G142" s="232" t="s">
        <v>253</v>
      </c>
      <c r="H142" s="233">
        <v>3</v>
      </c>
      <c r="I142" s="234"/>
      <c r="J142" s="235">
        <f t="shared" si="10"/>
        <v>0</v>
      </c>
      <c r="K142" s="236"/>
      <c r="L142" s="237"/>
      <c r="M142" s="238" t="s">
        <v>19</v>
      </c>
      <c r="N142" s="239" t="s">
        <v>42</v>
      </c>
      <c r="O142" s="66"/>
      <c r="P142" s="186">
        <f t="shared" si="11"/>
        <v>0</v>
      </c>
      <c r="Q142" s="186">
        <v>1E-4</v>
      </c>
      <c r="R142" s="186">
        <f t="shared" si="12"/>
        <v>3.0000000000000003E-4</v>
      </c>
      <c r="S142" s="186">
        <v>0</v>
      </c>
      <c r="T142" s="187">
        <f t="shared" si="1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8" t="s">
        <v>365</v>
      </c>
      <c r="AT142" s="188" t="s">
        <v>256</v>
      </c>
      <c r="AU142" s="188" t="s">
        <v>81</v>
      </c>
      <c r="AY142" s="19" t="s">
        <v>153</v>
      </c>
      <c r="BE142" s="189">
        <f t="shared" si="14"/>
        <v>0</v>
      </c>
      <c r="BF142" s="189">
        <f t="shared" si="15"/>
        <v>0</v>
      </c>
      <c r="BG142" s="189">
        <f t="shared" si="16"/>
        <v>0</v>
      </c>
      <c r="BH142" s="189">
        <f t="shared" si="17"/>
        <v>0</v>
      </c>
      <c r="BI142" s="189">
        <f t="shared" si="18"/>
        <v>0</v>
      </c>
      <c r="BJ142" s="19" t="s">
        <v>79</v>
      </c>
      <c r="BK142" s="189">
        <f t="shared" si="19"/>
        <v>0</v>
      </c>
      <c r="BL142" s="19" t="s">
        <v>255</v>
      </c>
      <c r="BM142" s="188" t="s">
        <v>2222</v>
      </c>
    </row>
    <row r="143" spans="1:65" s="2" customFormat="1" ht="16.5" customHeight="1">
      <c r="A143" s="36"/>
      <c r="B143" s="37"/>
      <c r="C143" s="229" t="s">
        <v>406</v>
      </c>
      <c r="D143" s="229" t="s">
        <v>256</v>
      </c>
      <c r="E143" s="230" t="s">
        <v>2223</v>
      </c>
      <c r="F143" s="231" t="s">
        <v>2224</v>
      </c>
      <c r="G143" s="232" t="s">
        <v>253</v>
      </c>
      <c r="H143" s="233">
        <v>5</v>
      </c>
      <c r="I143" s="234"/>
      <c r="J143" s="235">
        <f t="shared" si="10"/>
        <v>0</v>
      </c>
      <c r="K143" s="236"/>
      <c r="L143" s="237"/>
      <c r="M143" s="238" t="s">
        <v>19</v>
      </c>
      <c r="N143" s="239" t="s">
        <v>42</v>
      </c>
      <c r="O143" s="66"/>
      <c r="P143" s="186">
        <f t="shared" si="11"/>
        <v>0</v>
      </c>
      <c r="Q143" s="186">
        <v>6.0000000000000002E-5</v>
      </c>
      <c r="R143" s="186">
        <f t="shared" si="12"/>
        <v>3.0000000000000003E-4</v>
      </c>
      <c r="S143" s="186">
        <v>0</v>
      </c>
      <c r="T143" s="187">
        <f t="shared" si="13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8" t="s">
        <v>365</v>
      </c>
      <c r="AT143" s="188" t="s">
        <v>256</v>
      </c>
      <c r="AU143" s="188" t="s">
        <v>81</v>
      </c>
      <c r="AY143" s="19" t="s">
        <v>153</v>
      </c>
      <c r="BE143" s="189">
        <f t="shared" si="14"/>
        <v>0</v>
      </c>
      <c r="BF143" s="189">
        <f t="shared" si="15"/>
        <v>0</v>
      </c>
      <c r="BG143" s="189">
        <f t="shared" si="16"/>
        <v>0</v>
      </c>
      <c r="BH143" s="189">
        <f t="shared" si="17"/>
        <v>0</v>
      </c>
      <c r="BI143" s="189">
        <f t="shared" si="18"/>
        <v>0</v>
      </c>
      <c r="BJ143" s="19" t="s">
        <v>79</v>
      </c>
      <c r="BK143" s="189">
        <f t="shared" si="19"/>
        <v>0</v>
      </c>
      <c r="BL143" s="19" t="s">
        <v>255</v>
      </c>
      <c r="BM143" s="188" t="s">
        <v>2225</v>
      </c>
    </row>
    <row r="144" spans="1:65" s="2" customFormat="1" ht="16.5" customHeight="1">
      <c r="A144" s="36"/>
      <c r="B144" s="37"/>
      <c r="C144" s="229" t="s">
        <v>411</v>
      </c>
      <c r="D144" s="229" t="s">
        <v>256</v>
      </c>
      <c r="E144" s="230" t="s">
        <v>2226</v>
      </c>
      <c r="F144" s="231" t="s">
        <v>2227</v>
      </c>
      <c r="G144" s="232" t="s">
        <v>253</v>
      </c>
      <c r="H144" s="233">
        <v>12</v>
      </c>
      <c r="I144" s="234"/>
      <c r="J144" s="235">
        <f t="shared" si="10"/>
        <v>0</v>
      </c>
      <c r="K144" s="236"/>
      <c r="L144" s="237"/>
      <c r="M144" s="238" t="s">
        <v>19</v>
      </c>
      <c r="N144" s="239" t="s">
        <v>42</v>
      </c>
      <c r="O144" s="66"/>
      <c r="P144" s="186">
        <f t="shared" si="11"/>
        <v>0</v>
      </c>
      <c r="Q144" s="186">
        <v>6.0000000000000002E-5</v>
      </c>
      <c r="R144" s="186">
        <f t="shared" si="12"/>
        <v>7.2000000000000005E-4</v>
      </c>
      <c r="S144" s="186">
        <v>0</v>
      </c>
      <c r="T144" s="187">
        <f t="shared" si="13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8" t="s">
        <v>365</v>
      </c>
      <c r="AT144" s="188" t="s">
        <v>256</v>
      </c>
      <c r="AU144" s="188" t="s">
        <v>81</v>
      </c>
      <c r="AY144" s="19" t="s">
        <v>153</v>
      </c>
      <c r="BE144" s="189">
        <f t="shared" si="14"/>
        <v>0</v>
      </c>
      <c r="BF144" s="189">
        <f t="shared" si="15"/>
        <v>0</v>
      </c>
      <c r="BG144" s="189">
        <f t="shared" si="16"/>
        <v>0</v>
      </c>
      <c r="BH144" s="189">
        <f t="shared" si="17"/>
        <v>0</v>
      </c>
      <c r="BI144" s="189">
        <f t="shared" si="18"/>
        <v>0</v>
      </c>
      <c r="BJ144" s="19" t="s">
        <v>79</v>
      </c>
      <c r="BK144" s="189">
        <f t="shared" si="19"/>
        <v>0</v>
      </c>
      <c r="BL144" s="19" t="s">
        <v>255</v>
      </c>
      <c r="BM144" s="188" t="s">
        <v>2228</v>
      </c>
    </row>
    <row r="145" spans="1:65" s="2" customFormat="1" ht="16.5" customHeight="1">
      <c r="A145" s="36"/>
      <c r="B145" s="37"/>
      <c r="C145" s="229" t="s">
        <v>416</v>
      </c>
      <c r="D145" s="229" t="s">
        <v>256</v>
      </c>
      <c r="E145" s="230" t="s">
        <v>2229</v>
      </c>
      <c r="F145" s="231" t="s">
        <v>2230</v>
      </c>
      <c r="G145" s="232" t="s">
        <v>253</v>
      </c>
      <c r="H145" s="233">
        <v>3</v>
      </c>
      <c r="I145" s="234"/>
      <c r="J145" s="235">
        <f t="shared" si="10"/>
        <v>0</v>
      </c>
      <c r="K145" s="236"/>
      <c r="L145" s="237"/>
      <c r="M145" s="238" t="s">
        <v>19</v>
      </c>
      <c r="N145" s="239" t="s">
        <v>42</v>
      </c>
      <c r="O145" s="66"/>
      <c r="P145" s="186">
        <f t="shared" si="11"/>
        <v>0</v>
      </c>
      <c r="Q145" s="186">
        <v>0</v>
      </c>
      <c r="R145" s="186">
        <f t="shared" si="12"/>
        <v>0</v>
      </c>
      <c r="S145" s="186">
        <v>0</v>
      </c>
      <c r="T145" s="187">
        <f t="shared" si="1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8" t="s">
        <v>365</v>
      </c>
      <c r="AT145" s="188" t="s">
        <v>256</v>
      </c>
      <c r="AU145" s="188" t="s">
        <v>81</v>
      </c>
      <c r="AY145" s="19" t="s">
        <v>153</v>
      </c>
      <c r="BE145" s="189">
        <f t="shared" si="14"/>
        <v>0</v>
      </c>
      <c r="BF145" s="189">
        <f t="shared" si="15"/>
        <v>0</v>
      </c>
      <c r="BG145" s="189">
        <f t="shared" si="16"/>
        <v>0</v>
      </c>
      <c r="BH145" s="189">
        <f t="shared" si="17"/>
        <v>0</v>
      </c>
      <c r="BI145" s="189">
        <f t="shared" si="18"/>
        <v>0</v>
      </c>
      <c r="BJ145" s="19" t="s">
        <v>79</v>
      </c>
      <c r="BK145" s="189">
        <f t="shared" si="19"/>
        <v>0</v>
      </c>
      <c r="BL145" s="19" t="s">
        <v>255</v>
      </c>
      <c r="BM145" s="188" t="s">
        <v>2231</v>
      </c>
    </row>
    <row r="146" spans="1:65" s="2" customFormat="1" ht="24.15" customHeight="1">
      <c r="A146" s="36"/>
      <c r="B146" s="37"/>
      <c r="C146" s="176" t="s">
        <v>421</v>
      </c>
      <c r="D146" s="176" t="s">
        <v>155</v>
      </c>
      <c r="E146" s="177" t="s">
        <v>2232</v>
      </c>
      <c r="F146" s="178" t="s">
        <v>2233</v>
      </c>
      <c r="G146" s="179" t="s">
        <v>253</v>
      </c>
      <c r="H146" s="180">
        <v>92</v>
      </c>
      <c r="I146" s="181"/>
      <c r="J146" s="182">
        <f t="shared" si="10"/>
        <v>0</v>
      </c>
      <c r="K146" s="183"/>
      <c r="L146" s="41"/>
      <c r="M146" s="184" t="s">
        <v>19</v>
      </c>
      <c r="N146" s="185" t="s">
        <v>42</v>
      </c>
      <c r="O146" s="66"/>
      <c r="P146" s="186">
        <f t="shared" si="11"/>
        <v>0</v>
      </c>
      <c r="Q146" s="186">
        <v>0</v>
      </c>
      <c r="R146" s="186">
        <f t="shared" si="12"/>
        <v>0</v>
      </c>
      <c r="S146" s="186">
        <v>0</v>
      </c>
      <c r="T146" s="187">
        <f t="shared" si="1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88" t="s">
        <v>255</v>
      </c>
      <c r="AT146" s="188" t="s">
        <v>155</v>
      </c>
      <c r="AU146" s="188" t="s">
        <v>81</v>
      </c>
      <c r="AY146" s="19" t="s">
        <v>153</v>
      </c>
      <c r="BE146" s="189">
        <f t="shared" si="14"/>
        <v>0</v>
      </c>
      <c r="BF146" s="189">
        <f t="shared" si="15"/>
        <v>0</v>
      </c>
      <c r="BG146" s="189">
        <f t="shared" si="16"/>
        <v>0</v>
      </c>
      <c r="BH146" s="189">
        <f t="shared" si="17"/>
        <v>0</v>
      </c>
      <c r="BI146" s="189">
        <f t="shared" si="18"/>
        <v>0</v>
      </c>
      <c r="BJ146" s="19" t="s">
        <v>79</v>
      </c>
      <c r="BK146" s="189">
        <f t="shared" si="19"/>
        <v>0</v>
      </c>
      <c r="BL146" s="19" t="s">
        <v>255</v>
      </c>
      <c r="BM146" s="188" t="s">
        <v>2234</v>
      </c>
    </row>
    <row r="147" spans="1:65" s="2" customFormat="1" ht="16.5" customHeight="1">
      <c r="A147" s="36"/>
      <c r="B147" s="37"/>
      <c r="C147" s="229" t="s">
        <v>425</v>
      </c>
      <c r="D147" s="229" t="s">
        <v>256</v>
      </c>
      <c r="E147" s="230" t="s">
        <v>2235</v>
      </c>
      <c r="F147" s="231" t="s">
        <v>2236</v>
      </c>
      <c r="G147" s="232" t="s">
        <v>253</v>
      </c>
      <c r="H147" s="233">
        <v>6</v>
      </c>
      <c r="I147" s="234"/>
      <c r="J147" s="235">
        <f t="shared" si="10"/>
        <v>0</v>
      </c>
      <c r="K147" s="236"/>
      <c r="L147" s="237"/>
      <c r="M147" s="238" t="s">
        <v>19</v>
      </c>
      <c r="N147" s="239" t="s">
        <v>42</v>
      </c>
      <c r="O147" s="66"/>
      <c r="P147" s="186">
        <f t="shared" si="11"/>
        <v>0</v>
      </c>
      <c r="Q147" s="186">
        <v>0</v>
      </c>
      <c r="R147" s="186">
        <f t="shared" si="12"/>
        <v>0</v>
      </c>
      <c r="S147" s="186">
        <v>0</v>
      </c>
      <c r="T147" s="187">
        <f t="shared" si="1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8" t="s">
        <v>365</v>
      </c>
      <c r="AT147" s="188" t="s">
        <v>256</v>
      </c>
      <c r="AU147" s="188" t="s">
        <v>81</v>
      </c>
      <c r="AY147" s="19" t="s">
        <v>153</v>
      </c>
      <c r="BE147" s="189">
        <f t="shared" si="14"/>
        <v>0</v>
      </c>
      <c r="BF147" s="189">
        <f t="shared" si="15"/>
        <v>0</v>
      </c>
      <c r="BG147" s="189">
        <f t="shared" si="16"/>
        <v>0</v>
      </c>
      <c r="BH147" s="189">
        <f t="shared" si="17"/>
        <v>0</v>
      </c>
      <c r="BI147" s="189">
        <f t="shared" si="18"/>
        <v>0</v>
      </c>
      <c r="BJ147" s="19" t="s">
        <v>79</v>
      </c>
      <c r="BK147" s="189">
        <f t="shared" si="19"/>
        <v>0</v>
      </c>
      <c r="BL147" s="19" t="s">
        <v>255</v>
      </c>
      <c r="BM147" s="188" t="s">
        <v>2237</v>
      </c>
    </row>
    <row r="148" spans="1:65" s="2" customFormat="1" ht="16.5" customHeight="1">
      <c r="A148" s="36"/>
      <c r="B148" s="37"/>
      <c r="C148" s="229" t="s">
        <v>430</v>
      </c>
      <c r="D148" s="229" t="s">
        <v>256</v>
      </c>
      <c r="E148" s="230" t="s">
        <v>2238</v>
      </c>
      <c r="F148" s="231" t="s">
        <v>2239</v>
      </c>
      <c r="G148" s="232" t="s">
        <v>253</v>
      </c>
      <c r="H148" s="233">
        <v>3</v>
      </c>
      <c r="I148" s="234"/>
      <c r="J148" s="235">
        <f t="shared" si="10"/>
        <v>0</v>
      </c>
      <c r="K148" s="236"/>
      <c r="L148" s="237"/>
      <c r="M148" s="238" t="s">
        <v>19</v>
      </c>
      <c r="N148" s="239" t="s">
        <v>42</v>
      </c>
      <c r="O148" s="66"/>
      <c r="P148" s="186">
        <f t="shared" si="11"/>
        <v>0</v>
      </c>
      <c r="Q148" s="186">
        <v>0</v>
      </c>
      <c r="R148" s="186">
        <f t="shared" si="12"/>
        <v>0</v>
      </c>
      <c r="S148" s="186">
        <v>0</v>
      </c>
      <c r="T148" s="187">
        <f t="shared" si="13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8" t="s">
        <v>365</v>
      </c>
      <c r="AT148" s="188" t="s">
        <v>256</v>
      </c>
      <c r="AU148" s="188" t="s">
        <v>81</v>
      </c>
      <c r="AY148" s="19" t="s">
        <v>153</v>
      </c>
      <c r="BE148" s="189">
        <f t="shared" si="14"/>
        <v>0</v>
      </c>
      <c r="BF148" s="189">
        <f t="shared" si="15"/>
        <v>0</v>
      </c>
      <c r="BG148" s="189">
        <f t="shared" si="16"/>
        <v>0</v>
      </c>
      <c r="BH148" s="189">
        <f t="shared" si="17"/>
        <v>0</v>
      </c>
      <c r="BI148" s="189">
        <f t="shared" si="18"/>
        <v>0</v>
      </c>
      <c r="BJ148" s="19" t="s">
        <v>79</v>
      </c>
      <c r="BK148" s="189">
        <f t="shared" si="19"/>
        <v>0</v>
      </c>
      <c r="BL148" s="19" t="s">
        <v>255</v>
      </c>
      <c r="BM148" s="188" t="s">
        <v>2240</v>
      </c>
    </row>
    <row r="149" spans="1:65" s="2" customFormat="1" ht="16.5" customHeight="1">
      <c r="A149" s="36"/>
      <c r="B149" s="37"/>
      <c r="C149" s="229" t="s">
        <v>440</v>
      </c>
      <c r="D149" s="229" t="s">
        <v>256</v>
      </c>
      <c r="E149" s="230" t="s">
        <v>2241</v>
      </c>
      <c r="F149" s="231" t="s">
        <v>2242</v>
      </c>
      <c r="G149" s="232" t="s">
        <v>253</v>
      </c>
      <c r="H149" s="233">
        <v>11</v>
      </c>
      <c r="I149" s="234"/>
      <c r="J149" s="235">
        <f t="shared" si="10"/>
        <v>0</v>
      </c>
      <c r="K149" s="236"/>
      <c r="L149" s="237"/>
      <c r="M149" s="238" t="s">
        <v>19</v>
      </c>
      <c r="N149" s="239" t="s">
        <v>42</v>
      </c>
      <c r="O149" s="66"/>
      <c r="P149" s="186">
        <f t="shared" si="11"/>
        <v>0</v>
      </c>
      <c r="Q149" s="186">
        <v>0</v>
      </c>
      <c r="R149" s="186">
        <f t="shared" si="12"/>
        <v>0</v>
      </c>
      <c r="S149" s="186">
        <v>0</v>
      </c>
      <c r="T149" s="187">
        <f t="shared" si="13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8" t="s">
        <v>365</v>
      </c>
      <c r="AT149" s="188" t="s">
        <v>256</v>
      </c>
      <c r="AU149" s="188" t="s">
        <v>81</v>
      </c>
      <c r="AY149" s="19" t="s">
        <v>153</v>
      </c>
      <c r="BE149" s="189">
        <f t="shared" si="14"/>
        <v>0</v>
      </c>
      <c r="BF149" s="189">
        <f t="shared" si="15"/>
        <v>0</v>
      </c>
      <c r="BG149" s="189">
        <f t="shared" si="16"/>
        <v>0</v>
      </c>
      <c r="BH149" s="189">
        <f t="shared" si="17"/>
        <v>0</v>
      </c>
      <c r="BI149" s="189">
        <f t="shared" si="18"/>
        <v>0</v>
      </c>
      <c r="BJ149" s="19" t="s">
        <v>79</v>
      </c>
      <c r="BK149" s="189">
        <f t="shared" si="19"/>
        <v>0</v>
      </c>
      <c r="BL149" s="19" t="s">
        <v>255</v>
      </c>
      <c r="BM149" s="188" t="s">
        <v>2243</v>
      </c>
    </row>
    <row r="150" spans="1:65" s="2" customFormat="1" ht="16.5" customHeight="1">
      <c r="A150" s="36"/>
      <c r="B150" s="37"/>
      <c r="C150" s="229" t="s">
        <v>444</v>
      </c>
      <c r="D150" s="229" t="s">
        <v>256</v>
      </c>
      <c r="E150" s="230" t="s">
        <v>2244</v>
      </c>
      <c r="F150" s="231" t="s">
        <v>2242</v>
      </c>
      <c r="G150" s="232" t="s">
        <v>253</v>
      </c>
      <c r="H150" s="233">
        <v>1</v>
      </c>
      <c r="I150" s="234"/>
      <c r="J150" s="235">
        <f t="shared" si="10"/>
        <v>0</v>
      </c>
      <c r="K150" s="236"/>
      <c r="L150" s="237"/>
      <c r="M150" s="238" t="s">
        <v>19</v>
      </c>
      <c r="N150" s="239" t="s">
        <v>42</v>
      </c>
      <c r="O150" s="66"/>
      <c r="P150" s="186">
        <f t="shared" si="11"/>
        <v>0</v>
      </c>
      <c r="Q150" s="186">
        <v>0</v>
      </c>
      <c r="R150" s="186">
        <f t="shared" si="12"/>
        <v>0</v>
      </c>
      <c r="S150" s="186">
        <v>0</v>
      </c>
      <c r="T150" s="187">
        <f t="shared" si="13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8" t="s">
        <v>365</v>
      </c>
      <c r="AT150" s="188" t="s">
        <v>256</v>
      </c>
      <c r="AU150" s="188" t="s">
        <v>81</v>
      </c>
      <c r="AY150" s="19" t="s">
        <v>153</v>
      </c>
      <c r="BE150" s="189">
        <f t="shared" si="14"/>
        <v>0</v>
      </c>
      <c r="BF150" s="189">
        <f t="shared" si="15"/>
        <v>0</v>
      </c>
      <c r="BG150" s="189">
        <f t="shared" si="16"/>
        <v>0</v>
      </c>
      <c r="BH150" s="189">
        <f t="shared" si="17"/>
        <v>0</v>
      </c>
      <c r="BI150" s="189">
        <f t="shared" si="18"/>
        <v>0</v>
      </c>
      <c r="BJ150" s="19" t="s">
        <v>79</v>
      </c>
      <c r="BK150" s="189">
        <f t="shared" si="19"/>
        <v>0</v>
      </c>
      <c r="BL150" s="19" t="s">
        <v>255</v>
      </c>
      <c r="BM150" s="188" t="s">
        <v>2245</v>
      </c>
    </row>
    <row r="151" spans="1:65" s="2" customFormat="1" ht="16.5" customHeight="1">
      <c r="A151" s="36"/>
      <c r="B151" s="37"/>
      <c r="C151" s="229" t="s">
        <v>451</v>
      </c>
      <c r="D151" s="229" t="s">
        <v>256</v>
      </c>
      <c r="E151" s="230" t="s">
        <v>2246</v>
      </c>
      <c r="F151" s="231" t="s">
        <v>2247</v>
      </c>
      <c r="G151" s="232" t="s">
        <v>253</v>
      </c>
      <c r="H151" s="233">
        <v>14</v>
      </c>
      <c r="I151" s="234"/>
      <c r="J151" s="235">
        <f t="shared" si="10"/>
        <v>0</v>
      </c>
      <c r="K151" s="236"/>
      <c r="L151" s="237"/>
      <c r="M151" s="238" t="s">
        <v>19</v>
      </c>
      <c r="N151" s="239" t="s">
        <v>42</v>
      </c>
      <c r="O151" s="66"/>
      <c r="P151" s="186">
        <f t="shared" si="11"/>
        <v>0</v>
      </c>
      <c r="Q151" s="186">
        <v>0</v>
      </c>
      <c r="R151" s="186">
        <f t="shared" si="12"/>
        <v>0</v>
      </c>
      <c r="S151" s="186">
        <v>0</v>
      </c>
      <c r="T151" s="187">
        <f t="shared" si="13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8" t="s">
        <v>365</v>
      </c>
      <c r="AT151" s="188" t="s">
        <v>256</v>
      </c>
      <c r="AU151" s="188" t="s">
        <v>81</v>
      </c>
      <c r="AY151" s="19" t="s">
        <v>153</v>
      </c>
      <c r="BE151" s="189">
        <f t="shared" si="14"/>
        <v>0</v>
      </c>
      <c r="BF151" s="189">
        <f t="shared" si="15"/>
        <v>0</v>
      </c>
      <c r="BG151" s="189">
        <f t="shared" si="16"/>
        <v>0</v>
      </c>
      <c r="BH151" s="189">
        <f t="shared" si="17"/>
        <v>0</v>
      </c>
      <c r="BI151" s="189">
        <f t="shared" si="18"/>
        <v>0</v>
      </c>
      <c r="BJ151" s="19" t="s">
        <v>79</v>
      </c>
      <c r="BK151" s="189">
        <f t="shared" si="19"/>
        <v>0</v>
      </c>
      <c r="BL151" s="19" t="s">
        <v>255</v>
      </c>
      <c r="BM151" s="188" t="s">
        <v>2248</v>
      </c>
    </row>
    <row r="152" spans="1:65" s="2" customFormat="1" ht="16.5" customHeight="1">
      <c r="A152" s="36"/>
      <c r="B152" s="37"/>
      <c r="C152" s="229" t="s">
        <v>461</v>
      </c>
      <c r="D152" s="229" t="s">
        <v>256</v>
      </c>
      <c r="E152" s="230" t="s">
        <v>2249</v>
      </c>
      <c r="F152" s="231" t="s">
        <v>2250</v>
      </c>
      <c r="G152" s="232" t="s">
        <v>253</v>
      </c>
      <c r="H152" s="233">
        <v>1</v>
      </c>
      <c r="I152" s="234"/>
      <c r="J152" s="235">
        <f t="shared" si="10"/>
        <v>0</v>
      </c>
      <c r="K152" s="236"/>
      <c r="L152" s="237"/>
      <c r="M152" s="238" t="s">
        <v>19</v>
      </c>
      <c r="N152" s="239" t="s">
        <v>42</v>
      </c>
      <c r="O152" s="66"/>
      <c r="P152" s="186">
        <f t="shared" si="11"/>
        <v>0</v>
      </c>
      <c r="Q152" s="186">
        <v>0</v>
      </c>
      <c r="R152" s="186">
        <f t="shared" si="12"/>
        <v>0</v>
      </c>
      <c r="S152" s="186">
        <v>0</v>
      </c>
      <c r="T152" s="187">
        <f t="shared" si="13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8" t="s">
        <v>365</v>
      </c>
      <c r="AT152" s="188" t="s">
        <v>256</v>
      </c>
      <c r="AU152" s="188" t="s">
        <v>81</v>
      </c>
      <c r="AY152" s="19" t="s">
        <v>153</v>
      </c>
      <c r="BE152" s="189">
        <f t="shared" si="14"/>
        <v>0</v>
      </c>
      <c r="BF152" s="189">
        <f t="shared" si="15"/>
        <v>0</v>
      </c>
      <c r="BG152" s="189">
        <f t="shared" si="16"/>
        <v>0</v>
      </c>
      <c r="BH152" s="189">
        <f t="shared" si="17"/>
        <v>0</v>
      </c>
      <c r="BI152" s="189">
        <f t="shared" si="18"/>
        <v>0</v>
      </c>
      <c r="BJ152" s="19" t="s">
        <v>79</v>
      </c>
      <c r="BK152" s="189">
        <f t="shared" si="19"/>
        <v>0</v>
      </c>
      <c r="BL152" s="19" t="s">
        <v>255</v>
      </c>
      <c r="BM152" s="188" t="s">
        <v>2251</v>
      </c>
    </row>
    <row r="153" spans="1:65" s="2" customFormat="1" ht="16.5" customHeight="1">
      <c r="A153" s="36"/>
      <c r="B153" s="37"/>
      <c r="C153" s="229" t="s">
        <v>476</v>
      </c>
      <c r="D153" s="229" t="s">
        <v>256</v>
      </c>
      <c r="E153" s="230" t="s">
        <v>2252</v>
      </c>
      <c r="F153" s="231" t="s">
        <v>2253</v>
      </c>
      <c r="G153" s="232" t="s">
        <v>253</v>
      </c>
      <c r="H153" s="233">
        <v>4</v>
      </c>
      <c r="I153" s="234"/>
      <c r="J153" s="235">
        <f t="shared" si="10"/>
        <v>0</v>
      </c>
      <c r="K153" s="236"/>
      <c r="L153" s="237"/>
      <c r="M153" s="238" t="s">
        <v>19</v>
      </c>
      <c r="N153" s="239" t="s">
        <v>42</v>
      </c>
      <c r="O153" s="66"/>
      <c r="P153" s="186">
        <f t="shared" si="11"/>
        <v>0</v>
      </c>
      <c r="Q153" s="186">
        <v>0</v>
      </c>
      <c r="R153" s="186">
        <f t="shared" si="12"/>
        <v>0</v>
      </c>
      <c r="S153" s="186">
        <v>0</v>
      </c>
      <c r="T153" s="187">
        <f t="shared" si="13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8" t="s">
        <v>365</v>
      </c>
      <c r="AT153" s="188" t="s">
        <v>256</v>
      </c>
      <c r="AU153" s="188" t="s">
        <v>81</v>
      </c>
      <c r="AY153" s="19" t="s">
        <v>153</v>
      </c>
      <c r="BE153" s="189">
        <f t="shared" si="14"/>
        <v>0</v>
      </c>
      <c r="BF153" s="189">
        <f t="shared" si="15"/>
        <v>0</v>
      </c>
      <c r="BG153" s="189">
        <f t="shared" si="16"/>
        <v>0</v>
      </c>
      <c r="BH153" s="189">
        <f t="shared" si="17"/>
        <v>0</v>
      </c>
      <c r="BI153" s="189">
        <f t="shared" si="18"/>
        <v>0</v>
      </c>
      <c r="BJ153" s="19" t="s">
        <v>79</v>
      </c>
      <c r="BK153" s="189">
        <f t="shared" si="19"/>
        <v>0</v>
      </c>
      <c r="BL153" s="19" t="s">
        <v>255</v>
      </c>
      <c r="BM153" s="188" t="s">
        <v>2254</v>
      </c>
    </row>
    <row r="154" spans="1:65" s="2" customFormat="1" ht="16.5" customHeight="1">
      <c r="A154" s="36"/>
      <c r="B154" s="37"/>
      <c r="C154" s="229" t="s">
        <v>539</v>
      </c>
      <c r="D154" s="229" t="s">
        <v>256</v>
      </c>
      <c r="E154" s="230" t="s">
        <v>2255</v>
      </c>
      <c r="F154" s="231" t="s">
        <v>2256</v>
      </c>
      <c r="G154" s="232" t="s">
        <v>253</v>
      </c>
      <c r="H154" s="233">
        <v>29</v>
      </c>
      <c r="I154" s="234"/>
      <c r="J154" s="235">
        <f t="shared" si="10"/>
        <v>0</v>
      </c>
      <c r="K154" s="236"/>
      <c r="L154" s="237"/>
      <c r="M154" s="238" t="s">
        <v>19</v>
      </c>
      <c r="N154" s="239" t="s">
        <v>42</v>
      </c>
      <c r="O154" s="66"/>
      <c r="P154" s="186">
        <f t="shared" si="11"/>
        <v>0</v>
      </c>
      <c r="Q154" s="186">
        <v>0</v>
      </c>
      <c r="R154" s="186">
        <f t="shared" si="12"/>
        <v>0</v>
      </c>
      <c r="S154" s="186">
        <v>0</v>
      </c>
      <c r="T154" s="187">
        <f t="shared" si="13"/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8" t="s">
        <v>365</v>
      </c>
      <c r="AT154" s="188" t="s">
        <v>256</v>
      </c>
      <c r="AU154" s="188" t="s">
        <v>81</v>
      </c>
      <c r="AY154" s="19" t="s">
        <v>153</v>
      </c>
      <c r="BE154" s="189">
        <f t="shared" si="14"/>
        <v>0</v>
      </c>
      <c r="BF154" s="189">
        <f t="shared" si="15"/>
        <v>0</v>
      </c>
      <c r="BG154" s="189">
        <f t="shared" si="16"/>
        <v>0</v>
      </c>
      <c r="BH154" s="189">
        <f t="shared" si="17"/>
        <v>0</v>
      </c>
      <c r="BI154" s="189">
        <f t="shared" si="18"/>
        <v>0</v>
      </c>
      <c r="BJ154" s="19" t="s">
        <v>79</v>
      </c>
      <c r="BK154" s="189">
        <f t="shared" si="19"/>
        <v>0</v>
      </c>
      <c r="BL154" s="19" t="s">
        <v>255</v>
      </c>
      <c r="BM154" s="188" t="s">
        <v>2257</v>
      </c>
    </row>
    <row r="155" spans="1:65" s="2" customFormat="1" ht="16.5" customHeight="1">
      <c r="A155" s="36"/>
      <c r="B155" s="37"/>
      <c r="C155" s="229" t="s">
        <v>545</v>
      </c>
      <c r="D155" s="229" t="s">
        <v>256</v>
      </c>
      <c r="E155" s="230" t="s">
        <v>2258</v>
      </c>
      <c r="F155" s="231" t="s">
        <v>2259</v>
      </c>
      <c r="G155" s="232" t="s">
        <v>253</v>
      </c>
      <c r="H155" s="233">
        <v>10</v>
      </c>
      <c r="I155" s="234"/>
      <c r="J155" s="235">
        <f t="shared" si="10"/>
        <v>0</v>
      </c>
      <c r="K155" s="236"/>
      <c r="L155" s="237"/>
      <c r="M155" s="238" t="s">
        <v>19</v>
      </c>
      <c r="N155" s="239" t="s">
        <v>42</v>
      </c>
      <c r="O155" s="66"/>
      <c r="P155" s="186">
        <f t="shared" si="11"/>
        <v>0</v>
      </c>
      <c r="Q155" s="186">
        <v>0</v>
      </c>
      <c r="R155" s="186">
        <f t="shared" si="12"/>
        <v>0</v>
      </c>
      <c r="S155" s="186">
        <v>0</v>
      </c>
      <c r="T155" s="187">
        <f t="shared" si="13"/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8" t="s">
        <v>365</v>
      </c>
      <c r="AT155" s="188" t="s">
        <v>256</v>
      </c>
      <c r="AU155" s="188" t="s">
        <v>81</v>
      </c>
      <c r="AY155" s="19" t="s">
        <v>153</v>
      </c>
      <c r="BE155" s="189">
        <f t="shared" si="14"/>
        <v>0</v>
      </c>
      <c r="BF155" s="189">
        <f t="shared" si="15"/>
        <v>0</v>
      </c>
      <c r="BG155" s="189">
        <f t="shared" si="16"/>
        <v>0</v>
      </c>
      <c r="BH155" s="189">
        <f t="shared" si="17"/>
        <v>0</v>
      </c>
      <c r="BI155" s="189">
        <f t="shared" si="18"/>
        <v>0</v>
      </c>
      <c r="BJ155" s="19" t="s">
        <v>79</v>
      </c>
      <c r="BK155" s="189">
        <f t="shared" si="19"/>
        <v>0</v>
      </c>
      <c r="BL155" s="19" t="s">
        <v>255</v>
      </c>
      <c r="BM155" s="188" t="s">
        <v>2260</v>
      </c>
    </row>
    <row r="156" spans="1:65" s="2" customFormat="1" ht="16.5" customHeight="1">
      <c r="A156" s="36"/>
      <c r="B156" s="37"/>
      <c r="C156" s="229" t="s">
        <v>550</v>
      </c>
      <c r="D156" s="229" t="s">
        <v>256</v>
      </c>
      <c r="E156" s="230" t="s">
        <v>2261</v>
      </c>
      <c r="F156" s="231" t="s">
        <v>2262</v>
      </c>
      <c r="G156" s="232" t="s">
        <v>253</v>
      </c>
      <c r="H156" s="233">
        <v>30</v>
      </c>
      <c r="I156" s="234"/>
      <c r="J156" s="235">
        <f t="shared" si="10"/>
        <v>0</v>
      </c>
      <c r="K156" s="236"/>
      <c r="L156" s="237"/>
      <c r="M156" s="238" t="s">
        <v>19</v>
      </c>
      <c r="N156" s="239" t="s">
        <v>42</v>
      </c>
      <c r="O156" s="66"/>
      <c r="P156" s="186">
        <f t="shared" si="11"/>
        <v>0</v>
      </c>
      <c r="Q156" s="186">
        <v>0</v>
      </c>
      <c r="R156" s="186">
        <f t="shared" si="12"/>
        <v>0</v>
      </c>
      <c r="S156" s="186">
        <v>0</v>
      </c>
      <c r="T156" s="187">
        <f t="shared" si="13"/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8" t="s">
        <v>365</v>
      </c>
      <c r="AT156" s="188" t="s">
        <v>256</v>
      </c>
      <c r="AU156" s="188" t="s">
        <v>81</v>
      </c>
      <c r="AY156" s="19" t="s">
        <v>153</v>
      </c>
      <c r="BE156" s="189">
        <f t="shared" si="14"/>
        <v>0</v>
      </c>
      <c r="BF156" s="189">
        <f t="shared" si="15"/>
        <v>0</v>
      </c>
      <c r="BG156" s="189">
        <f t="shared" si="16"/>
        <v>0</v>
      </c>
      <c r="BH156" s="189">
        <f t="shared" si="17"/>
        <v>0</v>
      </c>
      <c r="BI156" s="189">
        <f t="shared" si="18"/>
        <v>0</v>
      </c>
      <c r="BJ156" s="19" t="s">
        <v>79</v>
      </c>
      <c r="BK156" s="189">
        <f t="shared" si="19"/>
        <v>0</v>
      </c>
      <c r="BL156" s="19" t="s">
        <v>255</v>
      </c>
      <c r="BM156" s="188" t="s">
        <v>2263</v>
      </c>
    </row>
    <row r="157" spans="1:65" s="2" customFormat="1" ht="16.5" customHeight="1">
      <c r="A157" s="36"/>
      <c r="B157" s="37"/>
      <c r="C157" s="229" t="s">
        <v>566</v>
      </c>
      <c r="D157" s="229" t="s">
        <v>256</v>
      </c>
      <c r="E157" s="230" t="s">
        <v>2264</v>
      </c>
      <c r="F157" s="231" t="s">
        <v>2265</v>
      </c>
      <c r="G157" s="232" t="s">
        <v>253</v>
      </c>
      <c r="H157" s="233">
        <v>11</v>
      </c>
      <c r="I157" s="234"/>
      <c r="J157" s="235">
        <f t="shared" ref="J157:J188" si="20">ROUND(I157*H157,2)</f>
        <v>0</v>
      </c>
      <c r="K157" s="236"/>
      <c r="L157" s="237"/>
      <c r="M157" s="238" t="s">
        <v>19</v>
      </c>
      <c r="N157" s="239" t="s">
        <v>42</v>
      </c>
      <c r="O157" s="66"/>
      <c r="P157" s="186">
        <f t="shared" ref="P157:P188" si="21">O157*H157</f>
        <v>0</v>
      </c>
      <c r="Q157" s="186">
        <v>0</v>
      </c>
      <c r="R157" s="186">
        <f t="shared" ref="R157:R188" si="22">Q157*H157</f>
        <v>0</v>
      </c>
      <c r="S157" s="186">
        <v>0</v>
      </c>
      <c r="T157" s="187">
        <f t="shared" ref="T157:T188" si="23"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8" t="s">
        <v>365</v>
      </c>
      <c r="AT157" s="188" t="s">
        <v>256</v>
      </c>
      <c r="AU157" s="188" t="s">
        <v>81</v>
      </c>
      <c r="AY157" s="19" t="s">
        <v>153</v>
      </c>
      <c r="BE157" s="189">
        <f t="shared" ref="BE157:BE183" si="24">IF(N157="základní",J157,0)</f>
        <v>0</v>
      </c>
      <c r="BF157" s="189">
        <f t="shared" ref="BF157:BF183" si="25">IF(N157="snížená",J157,0)</f>
        <v>0</v>
      </c>
      <c r="BG157" s="189">
        <f t="shared" ref="BG157:BG183" si="26">IF(N157="zákl. přenesená",J157,0)</f>
        <v>0</v>
      </c>
      <c r="BH157" s="189">
        <f t="shared" ref="BH157:BH183" si="27">IF(N157="sníž. přenesená",J157,0)</f>
        <v>0</v>
      </c>
      <c r="BI157" s="189">
        <f t="shared" ref="BI157:BI183" si="28">IF(N157="nulová",J157,0)</f>
        <v>0</v>
      </c>
      <c r="BJ157" s="19" t="s">
        <v>79</v>
      </c>
      <c r="BK157" s="189">
        <f t="shared" ref="BK157:BK183" si="29">ROUND(I157*H157,2)</f>
        <v>0</v>
      </c>
      <c r="BL157" s="19" t="s">
        <v>255</v>
      </c>
      <c r="BM157" s="188" t="s">
        <v>2266</v>
      </c>
    </row>
    <row r="158" spans="1:65" s="2" customFormat="1" ht="16.5" customHeight="1">
      <c r="A158" s="36"/>
      <c r="B158" s="37"/>
      <c r="C158" s="229" t="s">
        <v>570</v>
      </c>
      <c r="D158" s="229" t="s">
        <v>256</v>
      </c>
      <c r="E158" s="230" t="s">
        <v>2267</v>
      </c>
      <c r="F158" s="231" t="s">
        <v>2268</v>
      </c>
      <c r="G158" s="232" t="s">
        <v>253</v>
      </c>
      <c r="H158" s="233">
        <v>11</v>
      </c>
      <c r="I158" s="234"/>
      <c r="J158" s="235">
        <f t="shared" si="20"/>
        <v>0</v>
      </c>
      <c r="K158" s="236"/>
      <c r="L158" s="237"/>
      <c r="M158" s="238" t="s">
        <v>19</v>
      </c>
      <c r="N158" s="239" t="s">
        <v>42</v>
      </c>
      <c r="O158" s="66"/>
      <c r="P158" s="186">
        <f t="shared" si="21"/>
        <v>0</v>
      </c>
      <c r="Q158" s="186">
        <v>0</v>
      </c>
      <c r="R158" s="186">
        <f t="shared" si="22"/>
        <v>0</v>
      </c>
      <c r="S158" s="186">
        <v>0</v>
      </c>
      <c r="T158" s="187">
        <f t="shared" si="23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8" t="s">
        <v>365</v>
      </c>
      <c r="AT158" s="188" t="s">
        <v>256</v>
      </c>
      <c r="AU158" s="188" t="s">
        <v>81</v>
      </c>
      <c r="AY158" s="19" t="s">
        <v>153</v>
      </c>
      <c r="BE158" s="189">
        <f t="shared" si="24"/>
        <v>0</v>
      </c>
      <c r="BF158" s="189">
        <f t="shared" si="25"/>
        <v>0</v>
      </c>
      <c r="BG158" s="189">
        <f t="shared" si="26"/>
        <v>0</v>
      </c>
      <c r="BH158" s="189">
        <f t="shared" si="27"/>
        <v>0</v>
      </c>
      <c r="BI158" s="189">
        <f t="shared" si="28"/>
        <v>0</v>
      </c>
      <c r="BJ158" s="19" t="s">
        <v>79</v>
      </c>
      <c r="BK158" s="189">
        <f t="shared" si="29"/>
        <v>0</v>
      </c>
      <c r="BL158" s="19" t="s">
        <v>255</v>
      </c>
      <c r="BM158" s="188" t="s">
        <v>2269</v>
      </c>
    </row>
    <row r="159" spans="1:65" s="2" customFormat="1" ht="16.5" customHeight="1">
      <c r="A159" s="36"/>
      <c r="B159" s="37"/>
      <c r="C159" s="229" t="s">
        <v>574</v>
      </c>
      <c r="D159" s="229" t="s">
        <v>256</v>
      </c>
      <c r="E159" s="230" t="s">
        <v>2270</v>
      </c>
      <c r="F159" s="231" t="s">
        <v>2271</v>
      </c>
      <c r="G159" s="232" t="s">
        <v>253</v>
      </c>
      <c r="H159" s="233">
        <v>10</v>
      </c>
      <c r="I159" s="234"/>
      <c r="J159" s="235">
        <f t="shared" si="20"/>
        <v>0</v>
      </c>
      <c r="K159" s="236"/>
      <c r="L159" s="237"/>
      <c r="M159" s="238" t="s">
        <v>19</v>
      </c>
      <c r="N159" s="239" t="s">
        <v>42</v>
      </c>
      <c r="O159" s="66"/>
      <c r="P159" s="186">
        <f t="shared" si="21"/>
        <v>0</v>
      </c>
      <c r="Q159" s="186">
        <v>0</v>
      </c>
      <c r="R159" s="186">
        <f t="shared" si="22"/>
        <v>0</v>
      </c>
      <c r="S159" s="186">
        <v>0</v>
      </c>
      <c r="T159" s="187">
        <f t="shared" si="23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8" t="s">
        <v>365</v>
      </c>
      <c r="AT159" s="188" t="s">
        <v>256</v>
      </c>
      <c r="AU159" s="188" t="s">
        <v>81</v>
      </c>
      <c r="AY159" s="19" t="s">
        <v>153</v>
      </c>
      <c r="BE159" s="189">
        <f t="shared" si="24"/>
        <v>0</v>
      </c>
      <c r="BF159" s="189">
        <f t="shared" si="25"/>
        <v>0</v>
      </c>
      <c r="BG159" s="189">
        <f t="shared" si="26"/>
        <v>0</v>
      </c>
      <c r="BH159" s="189">
        <f t="shared" si="27"/>
        <v>0</v>
      </c>
      <c r="BI159" s="189">
        <f t="shared" si="28"/>
        <v>0</v>
      </c>
      <c r="BJ159" s="19" t="s">
        <v>79</v>
      </c>
      <c r="BK159" s="189">
        <f t="shared" si="29"/>
        <v>0</v>
      </c>
      <c r="BL159" s="19" t="s">
        <v>255</v>
      </c>
      <c r="BM159" s="188" t="s">
        <v>2272</v>
      </c>
    </row>
    <row r="160" spans="1:65" s="2" customFormat="1" ht="16.5" customHeight="1">
      <c r="A160" s="36"/>
      <c r="B160" s="37"/>
      <c r="C160" s="229" t="s">
        <v>578</v>
      </c>
      <c r="D160" s="229" t="s">
        <v>256</v>
      </c>
      <c r="E160" s="230" t="s">
        <v>2273</v>
      </c>
      <c r="F160" s="231" t="s">
        <v>2274</v>
      </c>
      <c r="G160" s="232" t="s">
        <v>253</v>
      </c>
      <c r="H160" s="233">
        <v>152</v>
      </c>
      <c r="I160" s="234"/>
      <c r="J160" s="235">
        <f t="shared" si="20"/>
        <v>0</v>
      </c>
      <c r="K160" s="236"/>
      <c r="L160" s="237"/>
      <c r="M160" s="238" t="s">
        <v>19</v>
      </c>
      <c r="N160" s="239" t="s">
        <v>42</v>
      </c>
      <c r="O160" s="66"/>
      <c r="P160" s="186">
        <f t="shared" si="21"/>
        <v>0</v>
      </c>
      <c r="Q160" s="186">
        <v>0</v>
      </c>
      <c r="R160" s="186">
        <f t="shared" si="22"/>
        <v>0</v>
      </c>
      <c r="S160" s="186">
        <v>0</v>
      </c>
      <c r="T160" s="187">
        <f t="shared" si="23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88" t="s">
        <v>365</v>
      </c>
      <c r="AT160" s="188" t="s">
        <v>256</v>
      </c>
      <c r="AU160" s="188" t="s">
        <v>81</v>
      </c>
      <c r="AY160" s="19" t="s">
        <v>153</v>
      </c>
      <c r="BE160" s="189">
        <f t="shared" si="24"/>
        <v>0</v>
      </c>
      <c r="BF160" s="189">
        <f t="shared" si="25"/>
        <v>0</v>
      </c>
      <c r="BG160" s="189">
        <f t="shared" si="26"/>
        <v>0</v>
      </c>
      <c r="BH160" s="189">
        <f t="shared" si="27"/>
        <v>0</v>
      </c>
      <c r="BI160" s="189">
        <f t="shared" si="28"/>
        <v>0</v>
      </c>
      <c r="BJ160" s="19" t="s">
        <v>79</v>
      </c>
      <c r="BK160" s="189">
        <f t="shared" si="29"/>
        <v>0</v>
      </c>
      <c r="BL160" s="19" t="s">
        <v>255</v>
      </c>
      <c r="BM160" s="188" t="s">
        <v>2275</v>
      </c>
    </row>
    <row r="161" spans="1:65" s="2" customFormat="1" ht="16.5" customHeight="1">
      <c r="A161" s="36"/>
      <c r="B161" s="37"/>
      <c r="C161" s="229" t="s">
        <v>582</v>
      </c>
      <c r="D161" s="229" t="s">
        <v>256</v>
      </c>
      <c r="E161" s="230" t="s">
        <v>2276</v>
      </c>
      <c r="F161" s="231" t="s">
        <v>2277</v>
      </c>
      <c r="G161" s="232" t="s">
        <v>253</v>
      </c>
      <c r="H161" s="233">
        <v>140</v>
      </c>
      <c r="I161" s="234"/>
      <c r="J161" s="235">
        <f t="shared" si="20"/>
        <v>0</v>
      </c>
      <c r="K161" s="236"/>
      <c r="L161" s="237"/>
      <c r="M161" s="238" t="s">
        <v>19</v>
      </c>
      <c r="N161" s="239" t="s">
        <v>42</v>
      </c>
      <c r="O161" s="66"/>
      <c r="P161" s="186">
        <f t="shared" si="21"/>
        <v>0</v>
      </c>
      <c r="Q161" s="186">
        <v>0</v>
      </c>
      <c r="R161" s="186">
        <f t="shared" si="22"/>
        <v>0</v>
      </c>
      <c r="S161" s="186">
        <v>0</v>
      </c>
      <c r="T161" s="187">
        <f t="shared" si="23"/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8" t="s">
        <v>365</v>
      </c>
      <c r="AT161" s="188" t="s">
        <v>256</v>
      </c>
      <c r="AU161" s="188" t="s">
        <v>81</v>
      </c>
      <c r="AY161" s="19" t="s">
        <v>153</v>
      </c>
      <c r="BE161" s="189">
        <f t="shared" si="24"/>
        <v>0</v>
      </c>
      <c r="BF161" s="189">
        <f t="shared" si="25"/>
        <v>0</v>
      </c>
      <c r="BG161" s="189">
        <f t="shared" si="26"/>
        <v>0</v>
      </c>
      <c r="BH161" s="189">
        <f t="shared" si="27"/>
        <v>0</v>
      </c>
      <c r="BI161" s="189">
        <f t="shared" si="28"/>
        <v>0</v>
      </c>
      <c r="BJ161" s="19" t="s">
        <v>79</v>
      </c>
      <c r="BK161" s="189">
        <f t="shared" si="29"/>
        <v>0</v>
      </c>
      <c r="BL161" s="19" t="s">
        <v>255</v>
      </c>
      <c r="BM161" s="188" t="s">
        <v>2278</v>
      </c>
    </row>
    <row r="162" spans="1:65" s="2" customFormat="1" ht="16.5" customHeight="1">
      <c r="A162" s="36"/>
      <c r="B162" s="37"/>
      <c r="C162" s="229" t="s">
        <v>587</v>
      </c>
      <c r="D162" s="229" t="s">
        <v>256</v>
      </c>
      <c r="E162" s="230" t="s">
        <v>2279</v>
      </c>
      <c r="F162" s="231" t="s">
        <v>2280</v>
      </c>
      <c r="G162" s="232" t="s">
        <v>253</v>
      </c>
      <c r="H162" s="233">
        <v>70</v>
      </c>
      <c r="I162" s="234"/>
      <c r="J162" s="235">
        <f t="shared" si="20"/>
        <v>0</v>
      </c>
      <c r="K162" s="236"/>
      <c r="L162" s="237"/>
      <c r="M162" s="238" t="s">
        <v>19</v>
      </c>
      <c r="N162" s="239" t="s">
        <v>42</v>
      </c>
      <c r="O162" s="66"/>
      <c r="P162" s="186">
        <f t="shared" si="21"/>
        <v>0</v>
      </c>
      <c r="Q162" s="186">
        <v>0</v>
      </c>
      <c r="R162" s="186">
        <f t="shared" si="22"/>
        <v>0</v>
      </c>
      <c r="S162" s="186">
        <v>0</v>
      </c>
      <c r="T162" s="187">
        <f t="shared" si="23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88" t="s">
        <v>365</v>
      </c>
      <c r="AT162" s="188" t="s">
        <v>256</v>
      </c>
      <c r="AU162" s="188" t="s">
        <v>81</v>
      </c>
      <c r="AY162" s="19" t="s">
        <v>153</v>
      </c>
      <c r="BE162" s="189">
        <f t="shared" si="24"/>
        <v>0</v>
      </c>
      <c r="BF162" s="189">
        <f t="shared" si="25"/>
        <v>0</v>
      </c>
      <c r="BG162" s="189">
        <f t="shared" si="26"/>
        <v>0</v>
      </c>
      <c r="BH162" s="189">
        <f t="shared" si="27"/>
        <v>0</v>
      </c>
      <c r="BI162" s="189">
        <f t="shared" si="28"/>
        <v>0</v>
      </c>
      <c r="BJ162" s="19" t="s">
        <v>79</v>
      </c>
      <c r="BK162" s="189">
        <f t="shared" si="29"/>
        <v>0</v>
      </c>
      <c r="BL162" s="19" t="s">
        <v>255</v>
      </c>
      <c r="BM162" s="188" t="s">
        <v>2281</v>
      </c>
    </row>
    <row r="163" spans="1:65" s="2" customFormat="1" ht="16.5" customHeight="1">
      <c r="A163" s="36"/>
      <c r="B163" s="37"/>
      <c r="C163" s="229" t="s">
        <v>593</v>
      </c>
      <c r="D163" s="229" t="s">
        <v>256</v>
      </c>
      <c r="E163" s="230" t="s">
        <v>2282</v>
      </c>
      <c r="F163" s="231" t="s">
        <v>2283</v>
      </c>
      <c r="G163" s="232" t="s">
        <v>253</v>
      </c>
      <c r="H163" s="233">
        <v>70</v>
      </c>
      <c r="I163" s="234"/>
      <c r="J163" s="235">
        <f t="shared" si="20"/>
        <v>0</v>
      </c>
      <c r="K163" s="236"/>
      <c r="L163" s="237"/>
      <c r="M163" s="238" t="s">
        <v>19</v>
      </c>
      <c r="N163" s="239" t="s">
        <v>42</v>
      </c>
      <c r="O163" s="66"/>
      <c r="P163" s="186">
        <f t="shared" si="21"/>
        <v>0</v>
      </c>
      <c r="Q163" s="186">
        <v>0</v>
      </c>
      <c r="R163" s="186">
        <f t="shared" si="22"/>
        <v>0</v>
      </c>
      <c r="S163" s="186">
        <v>0</v>
      </c>
      <c r="T163" s="187">
        <f t="shared" si="23"/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88" t="s">
        <v>365</v>
      </c>
      <c r="AT163" s="188" t="s">
        <v>256</v>
      </c>
      <c r="AU163" s="188" t="s">
        <v>81</v>
      </c>
      <c r="AY163" s="19" t="s">
        <v>153</v>
      </c>
      <c r="BE163" s="189">
        <f t="shared" si="24"/>
        <v>0</v>
      </c>
      <c r="BF163" s="189">
        <f t="shared" si="25"/>
        <v>0</v>
      </c>
      <c r="BG163" s="189">
        <f t="shared" si="26"/>
        <v>0</v>
      </c>
      <c r="BH163" s="189">
        <f t="shared" si="27"/>
        <v>0</v>
      </c>
      <c r="BI163" s="189">
        <f t="shared" si="28"/>
        <v>0</v>
      </c>
      <c r="BJ163" s="19" t="s">
        <v>79</v>
      </c>
      <c r="BK163" s="189">
        <f t="shared" si="29"/>
        <v>0</v>
      </c>
      <c r="BL163" s="19" t="s">
        <v>255</v>
      </c>
      <c r="BM163" s="188" t="s">
        <v>2284</v>
      </c>
    </row>
    <row r="164" spans="1:65" s="2" customFormat="1" ht="62.7" customHeight="1">
      <c r="A164" s="36"/>
      <c r="B164" s="37"/>
      <c r="C164" s="229" t="s">
        <v>449</v>
      </c>
      <c r="D164" s="229" t="s">
        <v>256</v>
      </c>
      <c r="E164" s="230" t="s">
        <v>2285</v>
      </c>
      <c r="F164" s="231" t="s">
        <v>2286</v>
      </c>
      <c r="G164" s="232" t="s">
        <v>253</v>
      </c>
      <c r="H164" s="233">
        <v>2</v>
      </c>
      <c r="I164" s="234"/>
      <c r="J164" s="235">
        <f t="shared" si="20"/>
        <v>0</v>
      </c>
      <c r="K164" s="236"/>
      <c r="L164" s="237"/>
      <c r="M164" s="238" t="s">
        <v>19</v>
      </c>
      <c r="N164" s="239" t="s">
        <v>42</v>
      </c>
      <c r="O164" s="66"/>
      <c r="P164" s="186">
        <f t="shared" si="21"/>
        <v>0</v>
      </c>
      <c r="Q164" s="186">
        <v>0</v>
      </c>
      <c r="R164" s="186">
        <f t="shared" si="22"/>
        <v>0</v>
      </c>
      <c r="S164" s="186">
        <v>0</v>
      </c>
      <c r="T164" s="187">
        <f t="shared" si="23"/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8" t="s">
        <v>365</v>
      </c>
      <c r="AT164" s="188" t="s">
        <v>256</v>
      </c>
      <c r="AU164" s="188" t="s">
        <v>81</v>
      </c>
      <c r="AY164" s="19" t="s">
        <v>153</v>
      </c>
      <c r="BE164" s="189">
        <f t="shared" si="24"/>
        <v>0</v>
      </c>
      <c r="BF164" s="189">
        <f t="shared" si="25"/>
        <v>0</v>
      </c>
      <c r="BG164" s="189">
        <f t="shared" si="26"/>
        <v>0</v>
      </c>
      <c r="BH164" s="189">
        <f t="shared" si="27"/>
        <v>0</v>
      </c>
      <c r="BI164" s="189">
        <f t="shared" si="28"/>
        <v>0</v>
      </c>
      <c r="BJ164" s="19" t="s">
        <v>79</v>
      </c>
      <c r="BK164" s="189">
        <f t="shared" si="29"/>
        <v>0</v>
      </c>
      <c r="BL164" s="19" t="s">
        <v>255</v>
      </c>
      <c r="BM164" s="188" t="s">
        <v>2287</v>
      </c>
    </row>
    <row r="165" spans="1:65" s="2" customFormat="1" ht="62.7" customHeight="1">
      <c r="A165" s="36"/>
      <c r="B165" s="37"/>
      <c r="C165" s="229" t="s">
        <v>591</v>
      </c>
      <c r="D165" s="229" t="s">
        <v>256</v>
      </c>
      <c r="E165" s="230" t="s">
        <v>2288</v>
      </c>
      <c r="F165" s="231" t="s">
        <v>2289</v>
      </c>
      <c r="G165" s="232" t="s">
        <v>253</v>
      </c>
      <c r="H165" s="233">
        <v>4</v>
      </c>
      <c r="I165" s="234"/>
      <c r="J165" s="235">
        <f t="shared" si="20"/>
        <v>0</v>
      </c>
      <c r="K165" s="236"/>
      <c r="L165" s="237"/>
      <c r="M165" s="238" t="s">
        <v>19</v>
      </c>
      <c r="N165" s="239" t="s">
        <v>42</v>
      </c>
      <c r="O165" s="66"/>
      <c r="P165" s="186">
        <f t="shared" si="21"/>
        <v>0</v>
      </c>
      <c r="Q165" s="186">
        <v>0</v>
      </c>
      <c r="R165" s="186">
        <f t="shared" si="22"/>
        <v>0</v>
      </c>
      <c r="S165" s="186">
        <v>0</v>
      </c>
      <c r="T165" s="187">
        <f t="shared" si="23"/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8" t="s">
        <v>365</v>
      </c>
      <c r="AT165" s="188" t="s">
        <v>256</v>
      </c>
      <c r="AU165" s="188" t="s">
        <v>81</v>
      </c>
      <c r="AY165" s="19" t="s">
        <v>153</v>
      </c>
      <c r="BE165" s="189">
        <f t="shared" si="24"/>
        <v>0</v>
      </c>
      <c r="BF165" s="189">
        <f t="shared" si="25"/>
        <v>0</v>
      </c>
      <c r="BG165" s="189">
        <f t="shared" si="26"/>
        <v>0</v>
      </c>
      <c r="BH165" s="189">
        <f t="shared" si="27"/>
        <v>0</v>
      </c>
      <c r="BI165" s="189">
        <f t="shared" si="28"/>
        <v>0</v>
      </c>
      <c r="BJ165" s="19" t="s">
        <v>79</v>
      </c>
      <c r="BK165" s="189">
        <f t="shared" si="29"/>
        <v>0</v>
      </c>
      <c r="BL165" s="19" t="s">
        <v>255</v>
      </c>
      <c r="BM165" s="188" t="s">
        <v>2290</v>
      </c>
    </row>
    <row r="166" spans="1:65" s="2" customFormat="1" ht="62.7" customHeight="1">
      <c r="A166" s="36"/>
      <c r="B166" s="37"/>
      <c r="C166" s="229" t="s">
        <v>608</v>
      </c>
      <c r="D166" s="229" t="s">
        <v>256</v>
      </c>
      <c r="E166" s="230" t="s">
        <v>2291</v>
      </c>
      <c r="F166" s="231" t="s">
        <v>2292</v>
      </c>
      <c r="G166" s="232" t="s">
        <v>253</v>
      </c>
      <c r="H166" s="233">
        <v>12</v>
      </c>
      <c r="I166" s="234"/>
      <c r="J166" s="235">
        <f t="shared" si="20"/>
        <v>0</v>
      </c>
      <c r="K166" s="236"/>
      <c r="L166" s="237"/>
      <c r="M166" s="238" t="s">
        <v>19</v>
      </c>
      <c r="N166" s="239" t="s">
        <v>42</v>
      </c>
      <c r="O166" s="66"/>
      <c r="P166" s="186">
        <f t="shared" si="21"/>
        <v>0</v>
      </c>
      <c r="Q166" s="186">
        <v>0</v>
      </c>
      <c r="R166" s="186">
        <f t="shared" si="22"/>
        <v>0</v>
      </c>
      <c r="S166" s="186">
        <v>0</v>
      </c>
      <c r="T166" s="187">
        <f t="shared" si="23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8" t="s">
        <v>365</v>
      </c>
      <c r="AT166" s="188" t="s">
        <v>256</v>
      </c>
      <c r="AU166" s="188" t="s">
        <v>81</v>
      </c>
      <c r="AY166" s="19" t="s">
        <v>153</v>
      </c>
      <c r="BE166" s="189">
        <f t="shared" si="24"/>
        <v>0</v>
      </c>
      <c r="BF166" s="189">
        <f t="shared" si="25"/>
        <v>0</v>
      </c>
      <c r="BG166" s="189">
        <f t="shared" si="26"/>
        <v>0</v>
      </c>
      <c r="BH166" s="189">
        <f t="shared" si="27"/>
        <v>0</v>
      </c>
      <c r="BI166" s="189">
        <f t="shared" si="28"/>
        <v>0</v>
      </c>
      <c r="BJ166" s="19" t="s">
        <v>79</v>
      </c>
      <c r="BK166" s="189">
        <f t="shared" si="29"/>
        <v>0</v>
      </c>
      <c r="BL166" s="19" t="s">
        <v>255</v>
      </c>
      <c r="BM166" s="188" t="s">
        <v>2293</v>
      </c>
    </row>
    <row r="167" spans="1:65" s="2" customFormat="1" ht="33" customHeight="1">
      <c r="A167" s="36"/>
      <c r="B167" s="37"/>
      <c r="C167" s="229" t="s">
        <v>620</v>
      </c>
      <c r="D167" s="229" t="s">
        <v>256</v>
      </c>
      <c r="E167" s="230" t="s">
        <v>2294</v>
      </c>
      <c r="F167" s="231" t="s">
        <v>2295</v>
      </c>
      <c r="G167" s="232" t="s">
        <v>253</v>
      </c>
      <c r="H167" s="233">
        <v>6</v>
      </c>
      <c r="I167" s="234"/>
      <c r="J167" s="235">
        <f t="shared" si="20"/>
        <v>0</v>
      </c>
      <c r="K167" s="236"/>
      <c r="L167" s="237"/>
      <c r="M167" s="238" t="s">
        <v>19</v>
      </c>
      <c r="N167" s="239" t="s">
        <v>42</v>
      </c>
      <c r="O167" s="66"/>
      <c r="P167" s="186">
        <f t="shared" si="21"/>
        <v>0</v>
      </c>
      <c r="Q167" s="186">
        <v>0</v>
      </c>
      <c r="R167" s="186">
        <f t="shared" si="22"/>
        <v>0</v>
      </c>
      <c r="S167" s="186">
        <v>0</v>
      </c>
      <c r="T167" s="187">
        <f t="shared" si="23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8" t="s">
        <v>365</v>
      </c>
      <c r="AT167" s="188" t="s">
        <v>256</v>
      </c>
      <c r="AU167" s="188" t="s">
        <v>81</v>
      </c>
      <c r="AY167" s="19" t="s">
        <v>153</v>
      </c>
      <c r="BE167" s="189">
        <f t="shared" si="24"/>
        <v>0</v>
      </c>
      <c r="BF167" s="189">
        <f t="shared" si="25"/>
        <v>0</v>
      </c>
      <c r="BG167" s="189">
        <f t="shared" si="26"/>
        <v>0</v>
      </c>
      <c r="BH167" s="189">
        <f t="shared" si="27"/>
        <v>0</v>
      </c>
      <c r="BI167" s="189">
        <f t="shared" si="28"/>
        <v>0</v>
      </c>
      <c r="BJ167" s="19" t="s">
        <v>79</v>
      </c>
      <c r="BK167" s="189">
        <f t="shared" si="29"/>
        <v>0</v>
      </c>
      <c r="BL167" s="19" t="s">
        <v>255</v>
      </c>
      <c r="BM167" s="188" t="s">
        <v>2296</v>
      </c>
    </row>
    <row r="168" spans="1:65" s="2" customFormat="1" ht="21.75" customHeight="1">
      <c r="A168" s="36"/>
      <c r="B168" s="37"/>
      <c r="C168" s="229" t="s">
        <v>628</v>
      </c>
      <c r="D168" s="229" t="s">
        <v>256</v>
      </c>
      <c r="E168" s="230" t="s">
        <v>2297</v>
      </c>
      <c r="F168" s="231" t="s">
        <v>2298</v>
      </c>
      <c r="G168" s="232" t="s">
        <v>253</v>
      </c>
      <c r="H168" s="233">
        <v>3</v>
      </c>
      <c r="I168" s="234"/>
      <c r="J168" s="235">
        <f t="shared" si="20"/>
        <v>0</v>
      </c>
      <c r="K168" s="236"/>
      <c r="L168" s="237"/>
      <c r="M168" s="238" t="s">
        <v>19</v>
      </c>
      <c r="N168" s="239" t="s">
        <v>42</v>
      </c>
      <c r="O168" s="66"/>
      <c r="P168" s="186">
        <f t="shared" si="21"/>
        <v>0</v>
      </c>
      <c r="Q168" s="186">
        <v>0</v>
      </c>
      <c r="R168" s="186">
        <f t="shared" si="22"/>
        <v>0</v>
      </c>
      <c r="S168" s="186">
        <v>0</v>
      </c>
      <c r="T168" s="187">
        <f t="shared" si="23"/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8" t="s">
        <v>365</v>
      </c>
      <c r="AT168" s="188" t="s">
        <v>256</v>
      </c>
      <c r="AU168" s="188" t="s">
        <v>81</v>
      </c>
      <c r="AY168" s="19" t="s">
        <v>153</v>
      </c>
      <c r="BE168" s="189">
        <f t="shared" si="24"/>
        <v>0</v>
      </c>
      <c r="BF168" s="189">
        <f t="shared" si="25"/>
        <v>0</v>
      </c>
      <c r="BG168" s="189">
        <f t="shared" si="26"/>
        <v>0</v>
      </c>
      <c r="BH168" s="189">
        <f t="shared" si="27"/>
        <v>0</v>
      </c>
      <c r="BI168" s="189">
        <f t="shared" si="28"/>
        <v>0</v>
      </c>
      <c r="BJ168" s="19" t="s">
        <v>79</v>
      </c>
      <c r="BK168" s="189">
        <f t="shared" si="29"/>
        <v>0</v>
      </c>
      <c r="BL168" s="19" t="s">
        <v>255</v>
      </c>
      <c r="BM168" s="188" t="s">
        <v>2299</v>
      </c>
    </row>
    <row r="169" spans="1:65" s="2" customFormat="1" ht="49.05" customHeight="1">
      <c r="A169" s="36"/>
      <c r="B169" s="37"/>
      <c r="C169" s="229" t="s">
        <v>635</v>
      </c>
      <c r="D169" s="229" t="s">
        <v>256</v>
      </c>
      <c r="E169" s="230" t="s">
        <v>2300</v>
      </c>
      <c r="F169" s="231" t="s">
        <v>2301</v>
      </c>
      <c r="G169" s="232" t="s">
        <v>253</v>
      </c>
      <c r="H169" s="233">
        <v>20</v>
      </c>
      <c r="I169" s="234"/>
      <c r="J169" s="235">
        <f t="shared" si="20"/>
        <v>0</v>
      </c>
      <c r="K169" s="236"/>
      <c r="L169" s="237"/>
      <c r="M169" s="238" t="s">
        <v>19</v>
      </c>
      <c r="N169" s="239" t="s">
        <v>42</v>
      </c>
      <c r="O169" s="66"/>
      <c r="P169" s="186">
        <f t="shared" si="21"/>
        <v>0</v>
      </c>
      <c r="Q169" s="186">
        <v>0</v>
      </c>
      <c r="R169" s="186">
        <f t="shared" si="22"/>
        <v>0</v>
      </c>
      <c r="S169" s="186">
        <v>0</v>
      </c>
      <c r="T169" s="187">
        <f t="shared" si="23"/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8" t="s">
        <v>365</v>
      </c>
      <c r="AT169" s="188" t="s">
        <v>256</v>
      </c>
      <c r="AU169" s="188" t="s">
        <v>81</v>
      </c>
      <c r="AY169" s="19" t="s">
        <v>153</v>
      </c>
      <c r="BE169" s="189">
        <f t="shared" si="24"/>
        <v>0</v>
      </c>
      <c r="BF169" s="189">
        <f t="shared" si="25"/>
        <v>0</v>
      </c>
      <c r="BG169" s="189">
        <f t="shared" si="26"/>
        <v>0</v>
      </c>
      <c r="BH169" s="189">
        <f t="shared" si="27"/>
        <v>0</v>
      </c>
      <c r="BI169" s="189">
        <f t="shared" si="28"/>
        <v>0</v>
      </c>
      <c r="BJ169" s="19" t="s">
        <v>79</v>
      </c>
      <c r="BK169" s="189">
        <f t="shared" si="29"/>
        <v>0</v>
      </c>
      <c r="BL169" s="19" t="s">
        <v>255</v>
      </c>
      <c r="BM169" s="188" t="s">
        <v>2302</v>
      </c>
    </row>
    <row r="170" spans="1:65" s="2" customFormat="1" ht="16.5" customHeight="1">
      <c r="A170" s="36"/>
      <c r="B170" s="37"/>
      <c r="C170" s="229" t="s">
        <v>639</v>
      </c>
      <c r="D170" s="229" t="s">
        <v>256</v>
      </c>
      <c r="E170" s="230" t="s">
        <v>2303</v>
      </c>
      <c r="F170" s="231" t="s">
        <v>2304</v>
      </c>
      <c r="G170" s="232" t="s">
        <v>253</v>
      </c>
      <c r="H170" s="233">
        <v>4</v>
      </c>
      <c r="I170" s="234"/>
      <c r="J170" s="235">
        <f t="shared" si="20"/>
        <v>0</v>
      </c>
      <c r="K170" s="236"/>
      <c r="L170" s="237"/>
      <c r="M170" s="238" t="s">
        <v>19</v>
      </c>
      <c r="N170" s="239" t="s">
        <v>42</v>
      </c>
      <c r="O170" s="66"/>
      <c r="P170" s="186">
        <f t="shared" si="21"/>
        <v>0</v>
      </c>
      <c r="Q170" s="186">
        <v>0</v>
      </c>
      <c r="R170" s="186">
        <f t="shared" si="22"/>
        <v>0</v>
      </c>
      <c r="S170" s="186">
        <v>0</v>
      </c>
      <c r="T170" s="187">
        <f t="shared" si="23"/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8" t="s">
        <v>365</v>
      </c>
      <c r="AT170" s="188" t="s">
        <v>256</v>
      </c>
      <c r="AU170" s="188" t="s">
        <v>81</v>
      </c>
      <c r="AY170" s="19" t="s">
        <v>153</v>
      </c>
      <c r="BE170" s="189">
        <f t="shared" si="24"/>
        <v>0</v>
      </c>
      <c r="BF170" s="189">
        <f t="shared" si="25"/>
        <v>0</v>
      </c>
      <c r="BG170" s="189">
        <f t="shared" si="26"/>
        <v>0</v>
      </c>
      <c r="BH170" s="189">
        <f t="shared" si="27"/>
        <v>0</v>
      </c>
      <c r="BI170" s="189">
        <f t="shared" si="28"/>
        <v>0</v>
      </c>
      <c r="BJ170" s="19" t="s">
        <v>79</v>
      </c>
      <c r="BK170" s="189">
        <f t="shared" si="29"/>
        <v>0</v>
      </c>
      <c r="BL170" s="19" t="s">
        <v>255</v>
      </c>
      <c r="BM170" s="188" t="s">
        <v>2305</v>
      </c>
    </row>
    <row r="171" spans="1:65" s="2" customFormat="1" ht="24.15" customHeight="1">
      <c r="A171" s="36"/>
      <c r="B171" s="37"/>
      <c r="C171" s="229" t="s">
        <v>643</v>
      </c>
      <c r="D171" s="229" t="s">
        <v>256</v>
      </c>
      <c r="E171" s="230" t="s">
        <v>2306</v>
      </c>
      <c r="F171" s="231" t="s">
        <v>2307</v>
      </c>
      <c r="G171" s="232" t="s">
        <v>253</v>
      </c>
      <c r="H171" s="233">
        <v>5</v>
      </c>
      <c r="I171" s="234"/>
      <c r="J171" s="235">
        <f t="shared" si="20"/>
        <v>0</v>
      </c>
      <c r="K171" s="236"/>
      <c r="L171" s="237"/>
      <c r="M171" s="238" t="s">
        <v>19</v>
      </c>
      <c r="N171" s="239" t="s">
        <v>42</v>
      </c>
      <c r="O171" s="66"/>
      <c r="P171" s="186">
        <f t="shared" si="21"/>
        <v>0</v>
      </c>
      <c r="Q171" s="186">
        <v>0</v>
      </c>
      <c r="R171" s="186">
        <f t="shared" si="22"/>
        <v>0</v>
      </c>
      <c r="S171" s="186">
        <v>0</v>
      </c>
      <c r="T171" s="187">
        <f t="shared" si="23"/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8" t="s">
        <v>365</v>
      </c>
      <c r="AT171" s="188" t="s">
        <v>256</v>
      </c>
      <c r="AU171" s="188" t="s">
        <v>81</v>
      </c>
      <c r="AY171" s="19" t="s">
        <v>153</v>
      </c>
      <c r="BE171" s="189">
        <f t="shared" si="24"/>
        <v>0</v>
      </c>
      <c r="BF171" s="189">
        <f t="shared" si="25"/>
        <v>0</v>
      </c>
      <c r="BG171" s="189">
        <f t="shared" si="26"/>
        <v>0</v>
      </c>
      <c r="BH171" s="189">
        <f t="shared" si="27"/>
        <v>0</v>
      </c>
      <c r="BI171" s="189">
        <f t="shared" si="28"/>
        <v>0</v>
      </c>
      <c r="BJ171" s="19" t="s">
        <v>79</v>
      </c>
      <c r="BK171" s="189">
        <f t="shared" si="29"/>
        <v>0</v>
      </c>
      <c r="BL171" s="19" t="s">
        <v>255</v>
      </c>
      <c r="BM171" s="188" t="s">
        <v>2308</v>
      </c>
    </row>
    <row r="172" spans="1:65" s="2" customFormat="1" ht="16.5" customHeight="1">
      <c r="A172" s="36"/>
      <c r="B172" s="37"/>
      <c r="C172" s="229" t="s">
        <v>647</v>
      </c>
      <c r="D172" s="229" t="s">
        <v>256</v>
      </c>
      <c r="E172" s="230" t="s">
        <v>2309</v>
      </c>
      <c r="F172" s="231" t="s">
        <v>2310</v>
      </c>
      <c r="G172" s="232" t="s">
        <v>253</v>
      </c>
      <c r="H172" s="233">
        <v>10</v>
      </c>
      <c r="I172" s="234"/>
      <c r="J172" s="235">
        <f t="shared" si="20"/>
        <v>0</v>
      </c>
      <c r="K172" s="236"/>
      <c r="L172" s="237"/>
      <c r="M172" s="238" t="s">
        <v>19</v>
      </c>
      <c r="N172" s="239" t="s">
        <v>42</v>
      </c>
      <c r="O172" s="66"/>
      <c r="P172" s="186">
        <f t="shared" si="21"/>
        <v>0</v>
      </c>
      <c r="Q172" s="186">
        <v>0</v>
      </c>
      <c r="R172" s="186">
        <f t="shared" si="22"/>
        <v>0</v>
      </c>
      <c r="S172" s="186">
        <v>0</v>
      </c>
      <c r="T172" s="187">
        <f t="shared" si="23"/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8" t="s">
        <v>365</v>
      </c>
      <c r="AT172" s="188" t="s">
        <v>256</v>
      </c>
      <c r="AU172" s="188" t="s">
        <v>81</v>
      </c>
      <c r="AY172" s="19" t="s">
        <v>153</v>
      </c>
      <c r="BE172" s="189">
        <f t="shared" si="24"/>
        <v>0</v>
      </c>
      <c r="BF172" s="189">
        <f t="shared" si="25"/>
        <v>0</v>
      </c>
      <c r="BG172" s="189">
        <f t="shared" si="26"/>
        <v>0</v>
      </c>
      <c r="BH172" s="189">
        <f t="shared" si="27"/>
        <v>0</v>
      </c>
      <c r="BI172" s="189">
        <f t="shared" si="28"/>
        <v>0</v>
      </c>
      <c r="BJ172" s="19" t="s">
        <v>79</v>
      </c>
      <c r="BK172" s="189">
        <f t="shared" si="29"/>
        <v>0</v>
      </c>
      <c r="BL172" s="19" t="s">
        <v>255</v>
      </c>
      <c r="BM172" s="188" t="s">
        <v>2311</v>
      </c>
    </row>
    <row r="173" spans="1:65" s="2" customFormat="1" ht="21.75" customHeight="1">
      <c r="A173" s="36"/>
      <c r="B173" s="37"/>
      <c r="C173" s="229" t="s">
        <v>653</v>
      </c>
      <c r="D173" s="229" t="s">
        <v>256</v>
      </c>
      <c r="E173" s="230" t="s">
        <v>2312</v>
      </c>
      <c r="F173" s="231" t="s">
        <v>2313</v>
      </c>
      <c r="G173" s="232" t="s">
        <v>253</v>
      </c>
      <c r="H173" s="233">
        <v>2</v>
      </c>
      <c r="I173" s="234"/>
      <c r="J173" s="235">
        <f t="shared" si="20"/>
        <v>0</v>
      </c>
      <c r="K173" s="236"/>
      <c r="L173" s="237"/>
      <c r="M173" s="238" t="s">
        <v>19</v>
      </c>
      <c r="N173" s="239" t="s">
        <v>42</v>
      </c>
      <c r="O173" s="66"/>
      <c r="P173" s="186">
        <f t="shared" si="21"/>
        <v>0</v>
      </c>
      <c r="Q173" s="186">
        <v>0</v>
      </c>
      <c r="R173" s="186">
        <f t="shared" si="22"/>
        <v>0</v>
      </c>
      <c r="S173" s="186">
        <v>0</v>
      </c>
      <c r="T173" s="187">
        <f t="shared" si="23"/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8" t="s">
        <v>365</v>
      </c>
      <c r="AT173" s="188" t="s">
        <v>256</v>
      </c>
      <c r="AU173" s="188" t="s">
        <v>81</v>
      </c>
      <c r="AY173" s="19" t="s">
        <v>153</v>
      </c>
      <c r="BE173" s="189">
        <f t="shared" si="24"/>
        <v>0</v>
      </c>
      <c r="BF173" s="189">
        <f t="shared" si="25"/>
        <v>0</v>
      </c>
      <c r="BG173" s="189">
        <f t="shared" si="26"/>
        <v>0</v>
      </c>
      <c r="BH173" s="189">
        <f t="shared" si="27"/>
        <v>0</v>
      </c>
      <c r="BI173" s="189">
        <f t="shared" si="28"/>
        <v>0</v>
      </c>
      <c r="BJ173" s="19" t="s">
        <v>79</v>
      </c>
      <c r="BK173" s="189">
        <f t="shared" si="29"/>
        <v>0</v>
      </c>
      <c r="BL173" s="19" t="s">
        <v>255</v>
      </c>
      <c r="BM173" s="188" t="s">
        <v>2314</v>
      </c>
    </row>
    <row r="174" spans="1:65" s="2" customFormat="1" ht="16.5" customHeight="1">
      <c r="A174" s="36"/>
      <c r="B174" s="37"/>
      <c r="C174" s="229" t="s">
        <v>657</v>
      </c>
      <c r="D174" s="229" t="s">
        <v>256</v>
      </c>
      <c r="E174" s="230" t="s">
        <v>2315</v>
      </c>
      <c r="F174" s="231" t="s">
        <v>2316</v>
      </c>
      <c r="G174" s="232" t="s">
        <v>253</v>
      </c>
      <c r="H174" s="233">
        <v>68</v>
      </c>
      <c r="I174" s="234"/>
      <c r="J174" s="235">
        <f t="shared" si="20"/>
        <v>0</v>
      </c>
      <c r="K174" s="236"/>
      <c r="L174" s="237"/>
      <c r="M174" s="238" t="s">
        <v>19</v>
      </c>
      <c r="N174" s="239" t="s">
        <v>42</v>
      </c>
      <c r="O174" s="66"/>
      <c r="P174" s="186">
        <f t="shared" si="21"/>
        <v>0</v>
      </c>
      <c r="Q174" s="186">
        <v>0</v>
      </c>
      <c r="R174" s="186">
        <f t="shared" si="22"/>
        <v>0</v>
      </c>
      <c r="S174" s="186">
        <v>0</v>
      </c>
      <c r="T174" s="187">
        <f t="shared" si="23"/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8" t="s">
        <v>365</v>
      </c>
      <c r="AT174" s="188" t="s">
        <v>256</v>
      </c>
      <c r="AU174" s="188" t="s">
        <v>81</v>
      </c>
      <c r="AY174" s="19" t="s">
        <v>153</v>
      </c>
      <c r="BE174" s="189">
        <f t="shared" si="24"/>
        <v>0</v>
      </c>
      <c r="BF174" s="189">
        <f t="shared" si="25"/>
        <v>0</v>
      </c>
      <c r="BG174" s="189">
        <f t="shared" si="26"/>
        <v>0</v>
      </c>
      <c r="BH174" s="189">
        <f t="shared" si="27"/>
        <v>0</v>
      </c>
      <c r="BI174" s="189">
        <f t="shared" si="28"/>
        <v>0</v>
      </c>
      <c r="BJ174" s="19" t="s">
        <v>79</v>
      </c>
      <c r="BK174" s="189">
        <f t="shared" si="29"/>
        <v>0</v>
      </c>
      <c r="BL174" s="19" t="s">
        <v>255</v>
      </c>
      <c r="BM174" s="188" t="s">
        <v>2317</v>
      </c>
    </row>
    <row r="175" spans="1:65" s="2" customFormat="1" ht="16.5" customHeight="1">
      <c r="A175" s="36"/>
      <c r="B175" s="37"/>
      <c r="C175" s="229" t="s">
        <v>661</v>
      </c>
      <c r="D175" s="229" t="s">
        <v>256</v>
      </c>
      <c r="E175" s="230" t="s">
        <v>2318</v>
      </c>
      <c r="F175" s="231" t="s">
        <v>2319</v>
      </c>
      <c r="G175" s="232" t="s">
        <v>253</v>
      </c>
      <c r="H175" s="233">
        <v>68</v>
      </c>
      <c r="I175" s="234"/>
      <c r="J175" s="235">
        <f t="shared" si="20"/>
        <v>0</v>
      </c>
      <c r="K175" s="236"/>
      <c r="L175" s="237"/>
      <c r="M175" s="238" t="s">
        <v>19</v>
      </c>
      <c r="N175" s="239" t="s">
        <v>42</v>
      </c>
      <c r="O175" s="66"/>
      <c r="P175" s="186">
        <f t="shared" si="21"/>
        <v>0</v>
      </c>
      <c r="Q175" s="186">
        <v>0</v>
      </c>
      <c r="R175" s="186">
        <f t="shared" si="22"/>
        <v>0</v>
      </c>
      <c r="S175" s="186">
        <v>0</v>
      </c>
      <c r="T175" s="187">
        <f t="shared" si="23"/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8" t="s">
        <v>365</v>
      </c>
      <c r="AT175" s="188" t="s">
        <v>256</v>
      </c>
      <c r="AU175" s="188" t="s">
        <v>81</v>
      </c>
      <c r="AY175" s="19" t="s">
        <v>153</v>
      </c>
      <c r="BE175" s="189">
        <f t="shared" si="24"/>
        <v>0</v>
      </c>
      <c r="BF175" s="189">
        <f t="shared" si="25"/>
        <v>0</v>
      </c>
      <c r="BG175" s="189">
        <f t="shared" si="26"/>
        <v>0</v>
      </c>
      <c r="BH175" s="189">
        <f t="shared" si="27"/>
        <v>0</v>
      </c>
      <c r="BI175" s="189">
        <f t="shared" si="28"/>
        <v>0</v>
      </c>
      <c r="BJ175" s="19" t="s">
        <v>79</v>
      </c>
      <c r="BK175" s="189">
        <f t="shared" si="29"/>
        <v>0</v>
      </c>
      <c r="BL175" s="19" t="s">
        <v>255</v>
      </c>
      <c r="BM175" s="188" t="s">
        <v>2320</v>
      </c>
    </row>
    <row r="176" spans="1:65" s="2" customFormat="1" ht="16.5" customHeight="1">
      <c r="A176" s="36"/>
      <c r="B176" s="37"/>
      <c r="C176" s="229" t="s">
        <v>665</v>
      </c>
      <c r="D176" s="229" t="s">
        <v>256</v>
      </c>
      <c r="E176" s="230" t="s">
        <v>2321</v>
      </c>
      <c r="F176" s="231" t="s">
        <v>2322</v>
      </c>
      <c r="G176" s="232" t="s">
        <v>253</v>
      </c>
      <c r="H176" s="233">
        <v>68</v>
      </c>
      <c r="I176" s="234"/>
      <c r="J176" s="235">
        <f t="shared" si="20"/>
        <v>0</v>
      </c>
      <c r="K176" s="236"/>
      <c r="L176" s="237"/>
      <c r="M176" s="238" t="s">
        <v>19</v>
      </c>
      <c r="N176" s="239" t="s">
        <v>42</v>
      </c>
      <c r="O176" s="66"/>
      <c r="P176" s="186">
        <f t="shared" si="21"/>
        <v>0</v>
      </c>
      <c r="Q176" s="186">
        <v>0</v>
      </c>
      <c r="R176" s="186">
        <f t="shared" si="22"/>
        <v>0</v>
      </c>
      <c r="S176" s="186">
        <v>0</v>
      </c>
      <c r="T176" s="187">
        <f t="shared" si="23"/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8" t="s">
        <v>365</v>
      </c>
      <c r="AT176" s="188" t="s">
        <v>256</v>
      </c>
      <c r="AU176" s="188" t="s">
        <v>81</v>
      </c>
      <c r="AY176" s="19" t="s">
        <v>153</v>
      </c>
      <c r="BE176" s="189">
        <f t="shared" si="24"/>
        <v>0</v>
      </c>
      <c r="BF176" s="189">
        <f t="shared" si="25"/>
        <v>0</v>
      </c>
      <c r="BG176" s="189">
        <f t="shared" si="26"/>
        <v>0</v>
      </c>
      <c r="BH176" s="189">
        <f t="shared" si="27"/>
        <v>0</v>
      </c>
      <c r="BI176" s="189">
        <f t="shared" si="28"/>
        <v>0</v>
      </c>
      <c r="BJ176" s="19" t="s">
        <v>79</v>
      </c>
      <c r="BK176" s="189">
        <f t="shared" si="29"/>
        <v>0</v>
      </c>
      <c r="BL176" s="19" t="s">
        <v>255</v>
      </c>
      <c r="BM176" s="188" t="s">
        <v>2323</v>
      </c>
    </row>
    <row r="177" spans="1:65" s="2" customFormat="1" ht="16.5" customHeight="1">
      <c r="A177" s="36"/>
      <c r="B177" s="37"/>
      <c r="C177" s="229" t="s">
        <v>670</v>
      </c>
      <c r="D177" s="229" t="s">
        <v>256</v>
      </c>
      <c r="E177" s="230" t="s">
        <v>2324</v>
      </c>
      <c r="F177" s="231" t="s">
        <v>2325</v>
      </c>
      <c r="G177" s="232" t="s">
        <v>253</v>
      </c>
      <c r="H177" s="233">
        <v>5</v>
      </c>
      <c r="I177" s="234"/>
      <c r="J177" s="235">
        <f t="shared" si="20"/>
        <v>0</v>
      </c>
      <c r="K177" s="236"/>
      <c r="L177" s="237"/>
      <c r="M177" s="238" t="s">
        <v>19</v>
      </c>
      <c r="N177" s="239" t="s">
        <v>42</v>
      </c>
      <c r="O177" s="66"/>
      <c r="P177" s="186">
        <f t="shared" si="21"/>
        <v>0</v>
      </c>
      <c r="Q177" s="186">
        <v>0</v>
      </c>
      <c r="R177" s="186">
        <f t="shared" si="22"/>
        <v>0</v>
      </c>
      <c r="S177" s="186">
        <v>0</v>
      </c>
      <c r="T177" s="187">
        <f t="shared" si="23"/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8" t="s">
        <v>365</v>
      </c>
      <c r="AT177" s="188" t="s">
        <v>256</v>
      </c>
      <c r="AU177" s="188" t="s">
        <v>81</v>
      </c>
      <c r="AY177" s="19" t="s">
        <v>153</v>
      </c>
      <c r="BE177" s="189">
        <f t="shared" si="24"/>
        <v>0</v>
      </c>
      <c r="BF177" s="189">
        <f t="shared" si="25"/>
        <v>0</v>
      </c>
      <c r="BG177" s="189">
        <f t="shared" si="26"/>
        <v>0</v>
      </c>
      <c r="BH177" s="189">
        <f t="shared" si="27"/>
        <v>0</v>
      </c>
      <c r="BI177" s="189">
        <f t="shared" si="28"/>
        <v>0</v>
      </c>
      <c r="BJ177" s="19" t="s">
        <v>79</v>
      </c>
      <c r="BK177" s="189">
        <f t="shared" si="29"/>
        <v>0</v>
      </c>
      <c r="BL177" s="19" t="s">
        <v>255</v>
      </c>
      <c r="BM177" s="188" t="s">
        <v>2326</v>
      </c>
    </row>
    <row r="178" spans="1:65" s="2" customFormat="1" ht="24.15" customHeight="1">
      <c r="A178" s="36"/>
      <c r="B178" s="37"/>
      <c r="C178" s="176" t="s">
        <v>674</v>
      </c>
      <c r="D178" s="176" t="s">
        <v>155</v>
      </c>
      <c r="E178" s="177" t="s">
        <v>2327</v>
      </c>
      <c r="F178" s="178" t="s">
        <v>2328</v>
      </c>
      <c r="G178" s="179" t="s">
        <v>253</v>
      </c>
      <c r="H178" s="180">
        <v>39</v>
      </c>
      <c r="I178" s="181"/>
      <c r="J178" s="182">
        <f t="shared" si="20"/>
        <v>0</v>
      </c>
      <c r="K178" s="183"/>
      <c r="L178" s="41"/>
      <c r="M178" s="184" t="s">
        <v>19</v>
      </c>
      <c r="N178" s="185" t="s">
        <v>42</v>
      </c>
      <c r="O178" s="66"/>
      <c r="P178" s="186">
        <f t="shared" si="21"/>
        <v>0</v>
      </c>
      <c r="Q178" s="186">
        <v>0</v>
      </c>
      <c r="R178" s="186">
        <f t="shared" si="22"/>
        <v>0</v>
      </c>
      <c r="S178" s="186">
        <v>0</v>
      </c>
      <c r="T178" s="187">
        <f t="shared" si="23"/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8" t="s">
        <v>255</v>
      </c>
      <c r="AT178" s="188" t="s">
        <v>155</v>
      </c>
      <c r="AU178" s="188" t="s">
        <v>81</v>
      </c>
      <c r="AY178" s="19" t="s">
        <v>153</v>
      </c>
      <c r="BE178" s="189">
        <f t="shared" si="24"/>
        <v>0</v>
      </c>
      <c r="BF178" s="189">
        <f t="shared" si="25"/>
        <v>0</v>
      </c>
      <c r="BG178" s="189">
        <f t="shared" si="26"/>
        <v>0</v>
      </c>
      <c r="BH178" s="189">
        <f t="shared" si="27"/>
        <v>0</v>
      </c>
      <c r="BI178" s="189">
        <f t="shared" si="28"/>
        <v>0</v>
      </c>
      <c r="BJ178" s="19" t="s">
        <v>79</v>
      </c>
      <c r="BK178" s="189">
        <f t="shared" si="29"/>
        <v>0</v>
      </c>
      <c r="BL178" s="19" t="s">
        <v>255</v>
      </c>
      <c r="BM178" s="188" t="s">
        <v>2329</v>
      </c>
    </row>
    <row r="179" spans="1:65" s="2" customFormat="1" ht="24.15" customHeight="1">
      <c r="A179" s="36"/>
      <c r="B179" s="37"/>
      <c r="C179" s="176" t="s">
        <v>679</v>
      </c>
      <c r="D179" s="176" t="s">
        <v>155</v>
      </c>
      <c r="E179" s="177" t="s">
        <v>2330</v>
      </c>
      <c r="F179" s="178" t="s">
        <v>2331</v>
      </c>
      <c r="G179" s="179" t="s">
        <v>253</v>
      </c>
      <c r="H179" s="180">
        <v>25</v>
      </c>
      <c r="I179" s="181"/>
      <c r="J179" s="182">
        <f t="shared" si="20"/>
        <v>0</v>
      </c>
      <c r="K179" s="183"/>
      <c r="L179" s="41"/>
      <c r="M179" s="184" t="s">
        <v>19</v>
      </c>
      <c r="N179" s="185" t="s">
        <v>42</v>
      </c>
      <c r="O179" s="66"/>
      <c r="P179" s="186">
        <f t="shared" si="21"/>
        <v>0</v>
      </c>
      <c r="Q179" s="186">
        <v>0</v>
      </c>
      <c r="R179" s="186">
        <f t="shared" si="22"/>
        <v>0</v>
      </c>
      <c r="S179" s="186">
        <v>0</v>
      </c>
      <c r="T179" s="187">
        <f t="shared" si="23"/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88" t="s">
        <v>255</v>
      </c>
      <c r="AT179" s="188" t="s">
        <v>155</v>
      </c>
      <c r="AU179" s="188" t="s">
        <v>81</v>
      </c>
      <c r="AY179" s="19" t="s">
        <v>153</v>
      </c>
      <c r="BE179" s="189">
        <f t="shared" si="24"/>
        <v>0</v>
      </c>
      <c r="BF179" s="189">
        <f t="shared" si="25"/>
        <v>0</v>
      </c>
      <c r="BG179" s="189">
        <f t="shared" si="26"/>
        <v>0</v>
      </c>
      <c r="BH179" s="189">
        <f t="shared" si="27"/>
        <v>0</v>
      </c>
      <c r="BI179" s="189">
        <f t="shared" si="28"/>
        <v>0</v>
      </c>
      <c r="BJ179" s="19" t="s">
        <v>79</v>
      </c>
      <c r="BK179" s="189">
        <f t="shared" si="29"/>
        <v>0</v>
      </c>
      <c r="BL179" s="19" t="s">
        <v>255</v>
      </c>
      <c r="BM179" s="188" t="s">
        <v>2332</v>
      </c>
    </row>
    <row r="180" spans="1:65" s="2" customFormat="1" ht="16.5" customHeight="1">
      <c r="A180" s="36"/>
      <c r="B180" s="37"/>
      <c r="C180" s="176" t="s">
        <v>692</v>
      </c>
      <c r="D180" s="176" t="s">
        <v>155</v>
      </c>
      <c r="E180" s="177" t="s">
        <v>2333</v>
      </c>
      <c r="F180" s="178" t="s">
        <v>2334</v>
      </c>
      <c r="G180" s="179" t="s">
        <v>253</v>
      </c>
      <c r="H180" s="180">
        <v>4</v>
      </c>
      <c r="I180" s="181"/>
      <c r="J180" s="182">
        <f t="shared" si="20"/>
        <v>0</v>
      </c>
      <c r="K180" s="183"/>
      <c r="L180" s="41"/>
      <c r="M180" s="184" t="s">
        <v>19</v>
      </c>
      <c r="N180" s="185" t="s">
        <v>42</v>
      </c>
      <c r="O180" s="66"/>
      <c r="P180" s="186">
        <f t="shared" si="21"/>
        <v>0</v>
      </c>
      <c r="Q180" s="186">
        <v>0</v>
      </c>
      <c r="R180" s="186">
        <f t="shared" si="22"/>
        <v>0</v>
      </c>
      <c r="S180" s="186">
        <v>0</v>
      </c>
      <c r="T180" s="187">
        <f t="shared" si="23"/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8" t="s">
        <v>255</v>
      </c>
      <c r="AT180" s="188" t="s">
        <v>155</v>
      </c>
      <c r="AU180" s="188" t="s">
        <v>81</v>
      </c>
      <c r="AY180" s="19" t="s">
        <v>153</v>
      </c>
      <c r="BE180" s="189">
        <f t="shared" si="24"/>
        <v>0</v>
      </c>
      <c r="BF180" s="189">
        <f t="shared" si="25"/>
        <v>0</v>
      </c>
      <c r="BG180" s="189">
        <f t="shared" si="26"/>
        <v>0</v>
      </c>
      <c r="BH180" s="189">
        <f t="shared" si="27"/>
        <v>0</v>
      </c>
      <c r="BI180" s="189">
        <f t="shared" si="28"/>
        <v>0</v>
      </c>
      <c r="BJ180" s="19" t="s">
        <v>79</v>
      </c>
      <c r="BK180" s="189">
        <f t="shared" si="29"/>
        <v>0</v>
      </c>
      <c r="BL180" s="19" t="s">
        <v>255</v>
      </c>
      <c r="BM180" s="188" t="s">
        <v>2335</v>
      </c>
    </row>
    <row r="181" spans="1:65" s="2" customFormat="1" ht="24.15" customHeight="1">
      <c r="A181" s="36"/>
      <c r="B181" s="37"/>
      <c r="C181" s="176" t="s">
        <v>696</v>
      </c>
      <c r="D181" s="176" t="s">
        <v>155</v>
      </c>
      <c r="E181" s="177" t="s">
        <v>2336</v>
      </c>
      <c r="F181" s="178" t="s">
        <v>2337</v>
      </c>
      <c r="G181" s="179" t="s">
        <v>228</v>
      </c>
      <c r="H181" s="180">
        <v>10</v>
      </c>
      <c r="I181" s="181"/>
      <c r="J181" s="182">
        <f t="shared" si="20"/>
        <v>0</v>
      </c>
      <c r="K181" s="183"/>
      <c r="L181" s="41"/>
      <c r="M181" s="184" t="s">
        <v>19</v>
      </c>
      <c r="N181" s="185" t="s">
        <v>42</v>
      </c>
      <c r="O181" s="66"/>
      <c r="P181" s="186">
        <f t="shared" si="21"/>
        <v>0</v>
      </c>
      <c r="Q181" s="186">
        <v>0</v>
      </c>
      <c r="R181" s="186">
        <f t="shared" si="22"/>
        <v>0</v>
      </c>
      <c r="S181" s="186">
        <v>0</v>
      </c>
      <c r="T181" s="187">
        <f t="shared" si="23"/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8" t="s">
        <v>255</v>
      </c>
      <c r="AT181" s="188" t="s">
        <v>155</v>
      </c>
      <c r="AU181" s="188" t="s">
        <v>81</v>
      </c>
      <c r="AY181" s="19" t="s">
        <v>153</v>
      </c>
      <c r="BE181" s="189">
        <f t="shared" si="24"/>
        <v>0</v>
      </c>
      <c r="BF181" s="189">
        <f t="shared" si="25"/>
        <v>0</v>
      </c>
      <c r="BG181" s="189">
        <f t="shared" si="26"/>
        <v>0</v>
      </c>
      <c r="BH181" s="189">
        <f t="shared" si="27"/>
        <v>0</v>
      </c>
      <c r="BI181" s="189">
        <f t="shared" si="28"/>
        <v>0</v>
      </c>
      <c r="BJ181" s="19" t="s">
        <v>79</v>
      </c>
      <c r="BK181" s="189">
        <f t="shared" si="29"/>
        <v>0</v>
      </c>
      <c r="BL181" s="19" t="s">
        <v>255</v>
      </c>
      <c r="BM181" s="188" t="s">
        <v>2338</v>
      </c>
    </row>
    <row r="182" spans="1:65" s="2" customFormat="1" ht="16.5" customHeight="1">
      <c r="A182" s="36"/>
      <c r="B182" s="37"/>
      <c r="C182" s="229" t="s">
        <v>700</v>
      </c>
      <c r="D182" s="229" t="s">
        <v>256</v>
      </c>
      <c r="E182" s="230" t="s">
        <v>2339</v>
      </c>
      <c r="F182" s="231" t="s">
        <v>2340</v>
      </c>
      <c r="G182" s="232" t="s">
        <v>2341</v>
      </c>
      <c r="H182" s="233">
        <v>7</v>
      </c>
      <c r="I182" s="234"/>
      <c r="J182" s="235">
        <f t="shared" si="20"/>
        <v>0</v>
      </c>
      <c r="K182" s="236"/>
      <c r="L182" s="237"/>
      <c r="M182" s="238" t="s">
        <v>19</v>
      </c>
      <c r="N182" s="239" t="s">
        <v>42</v>
      </c>
      <c r="O182" s="66"/>
      <c r="P182" s="186">
        <f t="shared" si="21"/>
        <v>0</v>
      </c>
      <c r="Q182" s="186">
        <v>1E-3</v>
      </c>
      <c r="R182" s="186">
        <f t="shared" si="22"/>
        <v>7.0000000000000001E-3</v>
      </c>
      <c r="S182" s="186">
        <v>0</v>
      </c>
      <c r="T182" s="187">
        <f t="shared" si="23"/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8" t="s">
        <v>365</v>
      </c>
      <c r="AT182" s="188" t="s">
        <v>256</v>
      </c>
      <c r="AU182" s="188" t="s">
        <v>81</v>
      </c>
      <c r="AY182" s="19" t="s">
        <v>153</v>
      </c>
      <c r="BE182" s="189">
        <f t="shared" si="24"/>
        <v>0</v>
      </c>
      <c r="BF182" s="189">
        <f t="shared" si="25"/>
        <v>0</v>
      </c>
      <c r="BG182" s="189">
        <f t="shared" si="26"/>
        <v>0</v>
      </c>
      <c r="BH182" s="189">
        <f t="shared" si="27"/>
        <v>0</v>
      </c>
      <c r="BI182" s="189">
        <f t="shared" si="28"/>
        <v>0</v>
      </c>
      <c r="BJ182" s="19" t="s">
        <v>79</v>
      </c>
      <c r="BK182" s="189">
        <f t="shared" si="29"/>
        <v>0</v>
      </c>
      <c r="BL182" s="19" t="s">
        <v>255</v>
      </c>
      <c r="BM182" s="188" t="s">
        <v>2342</v>
      </c>
    </row>
    <row r="183" spans="1:65" s="2" customFormat="1" ht="16.5" customHeight="1">
      <c r="A183" s="36"/>
      <c r="B183" s="37"/>
      <c r="C183" s="229" t="s">
        <v>704</v>
      </c>
      <c r="D183" s="229" t="s">
        <v>256</v>
      </c>
      <c r="E183" s="230" t="s">
        <v>2128</v>
      </c>
      <c r="F183" s="231" t="s">
        <v>2129</v>
      </c>
      <c r="G183" s="232" t="s">
        <v>228</v>
      </c>
      <c r="H183" s="233">
        <v>12</v>
      </c>
      <c r="I183" s="234"/>
      <c r="J183" s="235">
        <f t="shared" si="20"/>
        <v>0</v>
      </c>
      <c r="K183" s="236"/>
      <c r="L183" s="237"/>
      <c r="M183" s="238" t="s">
        <v>19</v>
      </c>
      <c r="N183" s="239" t="s">
        <v>42</v>
      </c>
      <c r="O183" s="66"/>
      <c r="P183" s="186">
        <f t="shared" si="21"/>
        <v>0</v>
      </c>
      <c r="Q183" s="186">
        <v>1E-4</v>
      </c>
      <c r="R183" s="186">
        <f t="shared" si="22"/>
        <v>1.2000000000000001E-3</v>
      </c>
      <c r="S183" s="186">
        <v>0</v>
      </c>
      <c r="T183" s="187">
        <f t="shared" si="23"/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8" t="s">
        <v>365</v>
      </c>
      <c r="AT183" s="188" t="s">
        <v>256</v>
      </c>
      <c r="AU183" s="188" t="s">
        <v>81</v>
      </c>
      <c r="AY183" s="19" t="s">
        <v>153</v>
      </c>
      <c r="BE183" s="189">
        <f t="shared" si="24"/>
        <v>0</v>
      </c>
      <c r="BF183" s="189">
        <f t="shared" si="25"/>
        <v>0</v>
      </c>
      <c r="BG183" s="189">
        <f t="shared" si="26"/>
        <v>0</v>
      </c>
      <c r="BH183" s="189">
        <f t="shared" si="27"/>
        <v>0</v>
      </c>
      <c r="BI183" s="189">
        <f t="shared" si="28"/>
        <v>0</v>
      </c>
      <c r="BJ183" s="19" t="s">
        <v>79</v>
      </c>
      <c r="BK183" s="189">
        <f t="shared" si="29"/>
        <v>0</v>
      </c>
      <c r="BL183" s="19" t="s">
        <v>255</v>
      </c>
      <c r="BM183" s="188" t="s">
        <v>2343</v>
      </c>
    </row>
    <row r="184" spans="1:65" s="2" customFormat="1" ht="19.2">
      <c r="A184" s="36"/>
      <c r="B184" s="37"/>
      <c r="C184" s="38"/>
      <c r="D184" s="197" t="s">
        <v>651</v>
      </c>
      <c r="E184" s="38"/>
      <c r="F184" s="240" t="s">
        <v>2131</v>
      </c>
      <c r="G184" s="38"/>
      <c r="H184" s="38"/>
      <c r="I184" s="192"/>
      <c r="J184" s="38"/>
      <c r="K184" s="38"/>
      <c r="L184" s="41"/>
      <c r="M184" s="193"/>
      <c r="N184" s="194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651</v>
      </c>
      <c r="AU184" s="19" t="s">
        <v>81</v>
      </c>
    </row>
    <row r="185" spans="1:65" s="2" customFormat="1" ht="16.5" customHeight="1">
      <c r="A185" s="36"/>
      <c r="B185" s="37"/>
      <c r="C185" s="176" t="s">
        <v>709</v>
      </c>
      <c r="D185" s="176" t="s">
        <v>155</v>
      </c>
      <c r="E185" s="177" t="s">
        <v>2344</v>
      </c>
      <c r="F185" s="178" t="s">
        <v>2345</v>
      </c>
      <c r="G185" s="179" t="s">
        <v>253</v>
      </c>
      <c r="H185" s="180">
        <v>1</v>
      </c>
      <c r="I185" s="181"/>
      <c r="J185" s="182">
        <f>ROUND(I185*H185,2)</f>
        <v>0</v>
      </c>
      <c r="K185" s="183"/>
      <c r="L185" s="41"/>
      <c r="M185" s="184" t="s">
        <v>19</v>
      </c>
      <c r="N185" s="185" t="s">
        <v>42</v>
      </c>
      <c r="O185" s="66"/>
      <c r="P185" s="186">
        <f>O185*H185</f>
        <v>0</v>
      </c>
      <c r="Q185" s="186">
        <v>0</v>
      </c>
      <c r="R185" s="186">
        <f>Q185*H185</f>
        <v>0</v>
      </c>
      <c r="S185" s="186">
        <v>0</v>
      </c>
      <c r="T185" s="187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8" t="s">
        <v>255</v>
      </c>
      <c r="AT185" s="188" t="s">
        <v>155</v>
      </c>
      <c r="AU185" s="188" t="s">
        <v>81</v>
      </c>
      <c r="AY185" s="19" t="s">
        <v>153</v>
      </c>
      <c r="BE185" s="189">
        <f>IF(N185="základní",J185,0)</f>
        <v>0</v>
      </c>
      <c r="BF185" s="189">
        <f>IF(N185="snížená",J185,0)</f>
        <v>0</v>
      </c>
      <c r="BG185" s="189">
        <f>IF(N185="zákl. přenesená",J185,0)</f>
        <v>0</v>
      </c>
      <c r="BH185" s="189">
        <f>IF(N185="sníž. přenesená",J185,0)</f>
        <v>0</v>
      </c>
      <c r="BI185" s="189">
        <f>IF(N185="nulová",J185,0)</f>
        <v>0</v>
      </c>
      <c r="BJ185" s="19" t="s">
        <v>79</v>
      </c>
      <c r="BK185" s="189">
        <f>ROUND(I185*H185,2)</f>
        <v>0</v>
      </c>
      <c r="BL185" s="19" t="s">
        <v>255</v>
      </c>
      <c r="BM185" s="188" t="s">
        <v>2346</v>
      </c>
    </row>
    <row r="186" spans="1:65" s="2" customFormat="1" ht="16.5" customHeight="1">
      <c r="A186" s="36"/>
      <c r="B186" s="37"/>
      <c r="C186" s="176" t="s">
        <v>717</v>
      </c>
      <c r="D186" s="176" t="s">
        <v>155</v>
      </c>
      <c r="E186" s="177" t="s">
        <v>2347</v>
      </c>
      <c r="F186" s="178" t="s">
        <v>2348</v>
      </c>
      <c r="G186" s="179" t="s">
        <v>253</v>
      </c>
      <c r="H186" s="180">
        <v>1</v>
      </c>
      <c r="I186" s="181"/>
      <c r="J186" s="182">
        <f>ROUND(I186*H186,2)</f>
        <v>0</v>
      </c>
      <c r="K186" s="183"/>
      <c r="L186" s="41"/>
      <c r="M186" s="184" t="s">
        <v>19</v>
      </c>
      <c r="N186" s="185" t="s">
        <v>42</v>
      </c>
      <c r="O186" s="66"/>
      <c r="P186" s="186">
        <f>O186*H186</f>
        <v>0</v>
      </c>
      <c r="Q186" s="186">
        <v>0</v>
      </c>
      <c r="R186" s="186">
        <f>Q186*H186</f>
        <v>0</v>
      </c>
      <c r="S186" s="186">
        <v>0</v>
      </c>
      <c r="T186" s="187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8" t="s">
        <v>255</v>
      </c>
      <c r="AT186" s="188" t="s">
        <v>155</v>
      </c>
      <c r="AU186" s="188" t="s">
        <v>81</v>
      </c>
      <c r="AY186" s="19" t="s">
        <v>153</v>
      </c>
      <c r="BE186" s="189">
        <f>IF(N186="základní",J186,0)</f>
        <v>0</v>
      </c>
      <c r="BF186" s="189">
        <f>IF(N186="snížená",J186,0)</f>
        <v>0</v>
      </c>
      <c r="BG186" s="189">
        <f>IF(N186="zákl. přenesená",J186,0)</f>
        <v>0</v>
      </c>
      <c r="BH186" s="189">
        <f>IF(N186="sníž. přenesená",J186,0)</f>
        <v>0</v>
      </c>
      <c r="BI186" s="189">
        <f>IF(N186="nulová",J186,0)</f>
        <v>0</v>
      </c>
      <c r="BJ186" s="19" t="s">
        <v>79</v>
      </c>
      <c r="BK186" s="189">
        <f>ROUND(I186*H186,2)</f>
        <v>0</v>
      </c>
      <c r="BL186" s="19" t="s">
        <v>255</v>
      </c>
      <c r="BM186" s="188" t="s">
        <v>2349</v>
      </c>
    </row>
    <row r="187" spans="1:65" s="12" customFormat="1" ht="22.8" customHeight="1">
      <c r="B187" s="160"/>
      <c r="C187" s="161"/>
      <c r="D187" s="162" t="s">
        <v>70</v>
      </c>
      <c r="E187" s="174" t="s">
        <v>2350</v>
      </c>
      <c r="F187" s="174" t="s">
        <v>2351</v>
      </c>
      <c r="G187" s="161"/>
      <c r="H187" s="161"/>
      <c r="I187" s="164"/>
      <c r="J187" s="175">
        <f>BK187</f>
        <v>0</v>
      </c>
      <c r="K187" s="161"/>
      <c r="L187" s="166"/>
      <c r="M187" s="167"/>
      <c r="N187" s="168"/>
      <c r="O187" s="168"/>
      <c r="P187" s="169">
        <f>SUM(P188:P199)</f>
        <v>0</v>
      </c>
      <c r="Q187" s="168"/>
      <c r="R187" s="169">
        <f>SUM(R188:R199)</f>
        <v>4.1400000000000005E-3</v>
      </c>
      <c r="S187" s="168"/>
      <c r="T187" s="170">
        <f>SUM(T188:T199)</f>
        <v>0</v>
      </c>
      <c r="AR187" s="171" t="s">
        <v>81</v>
      </c>
      <c r="AT187" s="172" t="s">
        <v>70</v>
      </c>
      <c r="AU187" s="172" t="s">
        <v>79</v>
      </c>
      <c r="AY187" s="171" t="s">
        <v>153</v>
      </c>
      <c r="BK187" s="173">
        <f>SUM(BK188:BK199)</f>
        <v>0</v>
      </c>
    </row>
    <row r="188" spans="1:65" s="2" customFormat="1" ht="16.5" customHeight="1">
      <c r="A188" s="36"/>
      <c r="B188" s="37"/>
      <c r="C188" s="176" t="s">
        <v>841</v>
      </c>
      <c r="D188" s="176" t="s">
        <v>155</v>
      </c>
      <c r="E188" s="177" t="s">
        <v>2352</v>
      </c>
      <c r="F188" s="178" t="s">
        <v>2353</v>
      </c>
      <c r="G188" s="179" t="s">
        <v>228</v>
      </c>
      <c r="H188" s="180">
        <v>40</v>
      </c>
      <c r="I188" s="181"/>
      <c r="J188" s="182">
        <f>ROUND(I188*H188,2)</f>
        <v>0</v>
      </c>
      <c r="K188" s="183"/>
      <c r="L188" s="41"/>
      <c r="M188" s="184" t="s">
        <v>19</v>
      </c>
      <c r="N188" s="185" t="s">
        <v>42</v>
      </c>
      <c r="O188" s="66"/>
      <c r="P188" s="186">
        <f>O188*H188</f>
        <v>0</v>
      </c>
      <c r="Q188" s="186">
        <v>0</v>
      </c>
      <c r="R188" s="186">
        <f>Q188*H188</f>
        <v>0</v>
      </c>
      <c r="S188" s="186">
        <v>0</v>
      </c>
      <c r="T188" s="187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88" t="s">
        <v>255</v>
      </c>
      <c r="AT188" s="188" t="s">
        <v>155</v>
      </c>
      <c r="AU188" s="188" t="s">
        <v>81</v>
      </c>
      <c r="AY188" s="19" t="s">
        <v>153</v>
      </c>
      <c r="BE188" s="189">
        <f>IF(N188="základní",J188,0)</f>
        <v>0</v>
      </c>
      <c r="BF188" s="189">
        <f>IF(N188="snížená",J188,0)</f>
        <v>0</v>
      </c>
      <c r="BG188" s="189">
        <f>IF(N188="zákl. přenesená",J188,0)</f>
        <v>0</v>
      </c>
      <c r="BH188" s="189">
        <f>IF(N188="sníž. přenesená",J188,0)</f>
        <v>0</v>
      </c>
      <c r="BI188" s="189">
        <f>IF(N188="nulová",J188,0)</f>
        <v>0</v>
      </c>
      <c r="BJ188" s="19" t="s">
        <v>79</v>
      </c>
      <c r="BK188" s="189">
        <f>ROUND(I188*H188,2)</f>
        <v>0</v>
      </c>
      <c r="BL188" s="19" t="s">
        <v>255</v>
      </c>
      <c r="BM188" s="188" t="s">
        <v>2354</v>
      </c>
    </row>
    <row r="189" spans="1:65" s="2" customFormat="1" ht="10.199999999999999">
      <c r="A189" s="36"/>
      <c r="B189" s="37"/>
      <c r="C189" s="38"/>
      <c r="D189" s="190" t="s">
        <v>161</v>
      </c>
      <c r="E189" s="38"/>
      <c r="F189" s="191" t="s">
        <v>2355</v>
      </c>
      <c r="G189" s="38"/>
      <c r="H189" s="38"/>
      <c r="I189" s="192"/>
      <c r="J189" s="38"/>
      <c r="K189" s="38"/>
      <c r="L189" s="41"/>
      <c r="M189" s="193"/>
      <c r="N189" s="194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161</v>
      </c>
      <c r="AU189" s="19" t="s">
        <v>81</v>
      </c>
    </row>
    <row r="190" spans="1:65" s="2" customFormat="1" ht="16.5" customHeight="1">
      <c r="A190" s="36"/>
      <c r="B190" s="37"/>
      <c r="C190" s="229" t="s">
        <v>848</v>
      </c>
      <c r="D190" s="229" t="s">
        <v>256</v>
      </c>
      <c r="E190" s="230" t="s">
        <v>2356</v>
      </c>
      <c r="F190" s="231" t="s">
        <v>2357</v>
      </c>
      <c r="G190" s="232" t="s">
        <v>228</v>
      </c>
      <c r="H190" s="233">
        <v>48</v>
      </c>
      <c r="I190" s="234"/>
      <c r="J190" s="235">
        <f>ROUND(I190*H190,2)</f>
        <v>0</v>
      </c>
      <c r="K190" s="236"/>
      <c r="L190" s="237"/>
      <c r="M190" s="238" t="s">
        <v>19</v>
      </c>
      <c r="N190" s="239" t="s">
        <v>42</v>
      </c>
      <c r="O190" s="66"/>
      <c r="P190" s="186">
        <f>O190*H190</f>
        <v>0</v>
      </c>
      <c r="Q190" s="186">
        <v>4.0000000000000003E-5</v>
      </c>
      <c r="R190" s="186">
        <f>Q190*H190</f>
        <v>1.9200000000000003E-3</v>
      </c>
      <c r="S190" s="186">
        <v>0</v>
      </c>
      <c r="T190" s="187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88" t="s">
        <v>365</v>
      </c>
      <c r="AT190" s="188" t="s">
        <v>256</v>
      </c>
      <c r="AU190" s="188" t="s">
        <v>81</v>
      </c>
      <c r="AY190" s="19" t="s">
        <v>153</v>
      </c>
      <c r="BE190" s="189">
        <f>IF(N190="základní",J190,0)</f>
        <v>0</v>
      </c>
      <c r="BF190" s="189">
        <f>IF(N190="snížená",J190,0)</f>
        <v>0</v>
      </c>
      <c r="BG190" s="189">
        <f>IF(N190="zákl. přenesená",J190,0)</f>
        <v>0</v>
      </c>
      <c r="BH190" s="189">
        <f>IF(N190="sníž. přenesená",J190,0)</f>
        <v>0</v>
      </c>
      <c r="BI190" s="189">
        <f>IF(N190="nulová",J190,0)</f>
        <v>0</v>
      </c>
      <c r="BJ190" s="19" t="s">
        <v>79</v>
      </c>
      <c r="BK190" s="189">
        <f>ROUND(I190*H190,2)</f>
        <v>0</v>
      </c>
      <c r="BL190" s="19" t="s">
        <v>255</v>
      </c>
      <c r="BM190" s="188" t="s">
        <v>2358</v>
      </c>
    </row>
    <row r="191" spans="1:65" s="2" customFormat="1" ht="19.2">
      <c r="A191" s="36"/>
      <c r="B191" s="37"/>
      <c r="C191" s="38"/>
      <c r="D191" s="197" t="s">
        <v>651</v>
      </c>
      <c r="E191" s="38"/>
      <c r="F191" s="240" t="s">
        <v>2359</v>
      </c>
      <c r="G191" s="38"/>
      <c r="H191" s="38"/>
      <c r="I191" s="192"/>
      <c r="J191" s="38"/>
      <c r="K191" s="38"/>
      <c r="L191" s="41"/>
      <c r="M191" s="193"/>
      <c r="N191" s="194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651</v>
      </c>
      <c r="AU191" s="19" t="s">
        <v>81</v>
      </c>
    </row>
    <row r="192" spans="1:65" s="13" customFormat="1" ht="10.199999999999999">
      <c r="B192" s="195"/>
      <c r="C192" s="196"/>
      <c r="D192" s="197" t="s">
        <v>163</v>
      </c>
      <c r="E192" s="196"/>
      <c r="F192" s="199" t="s">
        <v>2360</v>
      </c>
      <c r="G192" s="196"/>
      <c r="H192" s="200">
        <v>48</v>
      </c>
      <c r="I192" s="201"/>
      <c r="J192" s="196"/>
      <c r="K192" s="196"/>
      <c r="L192" s="202"/>
      <c r="M192" s="203"/>
      <c r="N192" s="204"/>
      <c r="O192" s="204"/>
      <c r="P192" s="204"/>
      <c r="Q192" s="204"/>
      <c r="R192" s="204"/>
      <c r="S192" s="204"/>
      <c r="T192" s="205"/>
      <c r="AT192" s="206" t="s">
        <v>163</v>
      </c>
      <c r="AU192" s="206" t="s">
        <v>81</v>
      </c>
      <c r="AV192" s="13" t="s">
        <v>81</v>
      </c>
      <c r="AW192" s="13" t="s">
        <v>4</v>
      </c>
      <c r="AX192" s="13" t="s">
        <v>79</v>
      </c>
      <c r="AY192" s="206" t="s">
        <v>153</v>
      </c>
    </row>
    <row r="193" spans="1:65" s="2" customFormat="1" ht="16.5" customHeight="1">
      <c r="A193" s="36"/>
      <c r="B193" s="37"/>
      <c r="C193" s="176" t="s">
        <v>852</v>
      </c>
      <c r="D193" s="176" t="s">
        <v>155</v>
      </c>
      <c r="E193" s="177" t="s">
        <v>2352</v>
      </c>
      <c r="F193" s="178" t="s">
        <v>2353</v>
      </c>
      <c r="G193" s="179" t="s">
        <v>228</v>
      </c>
      <c r="H193" s="180">
        <v>40</v>
      </c>
      <c r="I193" s="181"/>
      <c r="J193" s="182">
        <f>ROUND(I193*H193,2)</f>
        <v>0</v>
      </c>
      <c r="K193" s="183"/>
      <c r="L193" s="41"/>
      <c r="M193" s="184" t="s">
        <v>19</v>
      </c>
      <c r="N193" s="185" t="s">
        <v>42</v>
      </c>
      <c r="O193" s="66"/>
      <c r="P193" s="186">
        <f>O193*H193</f>
        <v>0</v>
      </c>
      <c r="Q193" s="186">
        <v>0</v>
      </c>
      <c r="R193" s="186">
        <f>Q193*H193</f>
        <v>0</v>
      </c>
      <c r="S193" s="186">
        <v>0</v>
      </c>
      <c r="T193" s="187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8" t="s">
        <v>255</v>
      </c>
      <c r="AT193" s="188" t="s">
        <v>155</v>
      </c>
      <c r="AU193" s="188" t="s">
        <v>81</v>
      </c>
      <c r="AY193" s="19" t="s">
        <v>153</v>
      </c>
      <c r="BE193" s="189">
        <f>IF(N193="základní",J193,0)</f>
        <v>0</v>
      </c>
      <c r="BF193" s="189">
        <f>IF(N193="snížená",J193,0)</f>
        <v>0</v>
      </c>
      <c r="BG193" s="189">
        <f>IF(N193="zákl. přenesená",J193,0)</f>
        <v>0</v>
      </c>
      <c r="BH193" s="189">
        <f>IF(N193="sníž. přenesená",J193,0)</f>
        <v>0</v>
      </c>
      <c r="BI193" s="189">
        <f>IF(N193="nulová",J193,0)</f>
        <v>0</v>
      </c>
      <c r="BJ193" s="19" t="s">
        <v>79</v>
      </c>
      <c r="BK193" s="189">
        <f>ROUND(I193*H193,2)</f>
        <v>0</v>
      </c>
      <c r="BL193" s="19" t="s">
        <v>255</v>
      </c>
      <c r="BM193" s="188" t="s">
        <v>2361</v>
      </c>
    </row>
    <row r="194" spans="1:65" s="2" customFormat="1" ht="10.199999999999999">
      <c r="A194" s="36"/>
      <c r="B194" s="37"/>
      <c r="C194" s="38"/>
      <c r="D194" s="190" t="s">
        <v>161</v>
      </c>
      <c r="E194" s="38"/>
      <c r="F194" s="191" t="s">
        <v>2355</v>
      </c>
      <c r="G194" s="38"/>
      <c r="H194" s="38"/>
      <c r="I194" s="192"/>
      <c r="J194" s="38"/>
      <c r="K194" s="38"/>
      <c r="L194" s="41"/>
      <c r="M194" s="193"/>
      <c r="N194" s="194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161</v>
      </c>
      <c r="AU194" s="19" t="s">
        <v>81</v>
      </c>
    </row>
    <row r="195" spans="1:65" s="2" customFormat="1" ht="16.5" customHeight="1">
      <c r="A195" s="36"/>
      <c r="B195" s="37"/>
      <c r="C195" s="229" t="s">
        <v>857</v>
      </c>
      <c r="D195" s="229" t="s">
        <v>256</v>
      </c>
      <c r="E195" s="230" t="s">
        <v>2362</v>
      </c>
      <c r="F195" s="231" t="s">
        <v>2363</v>
      </c>
      <c r="G195" s="232" t="s">
        <v>228</v>
      </c>
      <c r="H195" s="233">
        <v>48</v>
      </c>
      <c r="I195" s="234"/>
      <c r="J195" s="235">
        <f>ROUND(I195*H195,2)</f>
        <v>0</v>
      </c>
      <c r="K195" s="236"/>
      <c r="L195" s="237"/>
      <c r="M195" s="238" t="s">
        <v>19</v>
      </c>
      <c r="N195" s="239" t="s">
        <v>42</v>
      </c>
      <c r="O195" s="66"/>
      <c r="P195" s="186">
        <f>O195*H195</f>
        <v>0</v>
      </c>
      <c r="Q195" s="186">
        <v>4.0000000000000003E-5</v>
      </c>
      <c r="R195" s="186">
        <f>Q195*H195</f>
        <v>1.9200000000000003E-3</v>
      </c>
      <c r="S195" s="186">
        <v>0</v>
      </c>
      <c r="T195" s="187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88" t="s">
        <v>365</v>
      </c>
      <c r="AT195" s="188" t="s">
        <v>256</v>
      </c>
      <c r="AU195" s="188" t="s">
        <v>81</v>
      </c>
      <c r="AY195" s="19" t="s">
        <v>153</v>
      </c>
      <c r="BE195" s="189">
        <f>IF(N195="základní",J195,0)</f>
        <v>0</v>
      </c>
      <c r="BF195" s="189">
        <f>IF(N195="snížená",J195,0)</f>
        <v>0</v>
      </c>
      <c r="BG195" s="189">
        <f>IF(N195="zákl. přenesená",J195,0)</f>
        <v>0</v>
      </c>
      <c r="BH195" s="189">
        <f>IF(N195="sníž. přenesená",J195,0)</f>
        <v>0</v>
      </c>
      <c r="BI195" s="189">
        <f>IF(N195="nulová",J195,0)</f>
        <v>0</v>
      </c>
      <c r="BJ195" s="19" t="s">
        <v>79</v>
      </c>
      <c r="BK195" s="189">
        <f>ROUND(I195*H195,2)</f>
        <v>0</v>
      </c>
      <c r="BL195" s="19" t="s">
        <v>255</v>
      </c>
      <c r="BM195" s="188" t="s">
        <v>2364</v>
      </c>
    </row>
    <row r="196" spans="1:65" s="13" customFormat="1" ht="10.199999999999999">
      <c r="B196" s="195"/>
      <c r="C196" s="196"/>
      <c r="D196" s="197" t="s">
        <v>163</v>
      </c>
      <c r="E196" s="196"/>
      <c r="F196" s="199" t="s">
        <v>2360</v>
      </c>
      <c r="G196" s="196"/>
      <c r="H196" s="200">
        <v>48</v>
      </c>
      <c r="I196" s="201"/>
      <c r="J196" s="196"/>
      <c r="K196" s="196"/>
      <c r="L196" s="202"/>
      <c r="M196" s="203"/>
      <c r="N196" s="204"/>
      <c r="O196" s="204"/>
      <c r="P196" s="204"/>
      <c r="Q196" s="204"/>
      <c r="R196" s="204"/>
      <c r="S196" s="204"/>
      <c r="T196" s="205"/>
      <c r="AT196" s="206" t="s">
        <v>163</v>
      </c>
      <c r="AU196" s="206" t="s">
        <v>81</v>
      </c>
      <c r="AV196" s="13" t="s">
        <v>81</v>
      </c>
      <c r="AW196" s="13" t="s">
        <v>4</v>
      </c>
      <c r="AX196" s="13" t="s">
        <v>79</v>
      </c>
      <c r="AY196" s="206" t="s">
        <v>153</v>
      </c>
    </row>
    <row r="197" spans="1:65" s="2" customFormat="1" ht="24.15" customHeight="1">
      <c r="A197" s="36"/>
      <c r="B197" s="37"/>
      <c r="C197" s="176" t="s">
        <v>861</v>
      </c>
      <c r="D197" s="176" t="s">
        <v>155</v>
      </c>
      <c r="E197" s="177" t="s">
        <v>2365</v>
      </c>
      <c r="F197" s="178" t="s">
        <v>2366</v>
      </c>
      <c r="G197" s="179" t="s">
        <v>253</v>
      </c>
      <c r="H197" s="180">
        <v>3</v>
      </c>
      <c r="I197" s="181"/>
      <c r="J197" s="182">
        <f>ROUND(I197*H197,2)</f>
        <v>0</v>
      </c>
      <c r="K197" s="183"/>
      <c r="L197" s="41"/>
      <c r="M197" s="184" t="s">
        <v>19</v>
      </c>
      <c r="N197" s="185" t="s">
        <v>42</v>
      </c>
      <c r="O197" s="66"/>
      <c r="P197" s="186">
        <f>O197*H197</f>
        <v>0</v>
      </c>
      <c r="Q197" s="186">
        <v>0</v>
      </c>
      <c r="R197" s="186">
        <f>Q197*H197</f>
        <v>0</v>
      </c>
      <c r="S197" s="186">
        <v>0</v>
      </c>
      <c r="T197" s="187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88" t="s">
        <v>255</v>
      </c>
      <c r="AT197" s="188" t="s">
        <v>155</v>
      </c>
      <c r="AU197" s="188" t="s">
        <v>81</v>
      </c>
      <c r="AY197" s="19" t="s">
        <v>153</v>
      </c>
      <c r="BE197" s="189">
        <f>IF(N197="základní",J197,0)</f>
        <v>0</v>
      </c>
      <c r="BF197" s="189">
        <f>IF(N197="snížená",J197,0)</f>
        <v>0</v>
      </c>
      <c r="BG197" s="189">
        <f>IF(N197="zákl. přenesená",J197,0)</f>
        <v>0</v>
      </c>
      <c r="BH197" s="189">
        <f>IF(N197="sníž. přenesená",J197,0)</f>
        <v>0</v>
      </c>
      <c r="BI197" s="189">
        <f>IF(N197="nulová",J197,0)</f>
        <v>0</v>
      </c>
      <c r="BJ197" s="19" t="s">
        <v>79</v>
      </c>
      <c r="BK197" s="189">
        <f>ROUND(I197*H197,2)</f>
        <v>0</v>
      </c>
      <c r="BL197" s="19" t="s">
        <v>255</v>
      </c>
      <c r="BM197" s="188" t="s">
        <v>2367</v>
      </c>
    </row>
    <row r="198" spans="1:65" s="2" customFormat="1" ht="10.199999999999999">
      <c r="A198" s="36"/>
      <c r="B198" s="37"/>
      <c r="C198" s="38"/>
      <c r="D198" s="190" t="s">
        <v>161</v>
      </c>
      <c r="E198" s="38"/>
      <c r="F198" s="191" t="s">
        <v>2368</v>
      </c>
      <c r="G198" s="38"/>
      <c r="H198" s="38"/>
      <c r="I198" s="192"/>
      <c r="J198" s="38"/>
      <c r="K198" s="38"/>
      <c r="L198" s="41"/>
      <c r="M198" s="193"/>
      <c r="N198" s="194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161</v>
      </c>
      <c r="AU198" s="19" t="s">
        <v>81</v>
      </c>
    </row>
    <row r="199" spans="1:65" s="2" customFormat="1" ht="16.5" customHeight="1">
      <c r="A199" s="36"/>
      <c r="B199" s="37"/>
      <c r="C199" s="229" t="s">
        <v>867</v>
      </c>
      <c r="D199" s="229" t="s">
        <v>256</v>
      </c>
      <c r="E199" s="230" t="s">
        <v>2369</v>
      </c>
      <c r="F199" s="231" t="s">
        <v>2370</v>
      </c>
      <c r="G199" s="232" t="s">
        <v>253</v>
      </c>
      <c r="H199" s="233">
        <v>3</v>
      </c>
      <c r="I199" s="234"/>
      <c r="J199" s="235">
        <f>ROUND(I199*H199,2)</f>
        <v>0</v>
      </c>
      <c r="K199" s="236"/>
      <c r="L199" s="237"/>
      <c r="M199" s="238" t="s">
        <v>19</v>
      </c>
      <c r="N199" s="239" t="s">
        <v>42</v>
      </c>
      <c r="O199" s="66"/>
      <c r="P199" s="186">
        <f>O199*H199</f>
        <v>0</v>
      </c>
      <c r="Q199" s="186">
        <v>1E-4</v>
      </c>
      <c r="R199" s="186">
        <f>Q199*H199</f>
        <v>3.0000000000000003E-4</v>
      </c>
      <c r="S199" s="186">
        <v>0</v>
      </c>
      <c r="T199" s="187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88" t="s">
        <v>365</v>
      </c>
      <c r="AT199" s="188" t="s">
        <v>256</v>
      </c>
      <c r="AU199" s="188" t="s">
        <v>81</v>
      </c>
      <c r="AY199" s="19" t="s">
        <v>153</v>
      </c>
      <c r="BE199" s="189">
        <f>IF(N199="základní",J199,0)</f>
        <v>0</v>
      </c>
      <c r="BF199" s="189">
        <f>IF(N199="snížená",J199,0)</f>
        <v>0</v>
      </c>
      <c r="BG199" s="189">
        <f>IF(N199="zákl. přenesená",J199,0)</f>
        <v>0</v>
      </c>
      <c r="BH199" s="189">
        <f>IF(N199="sníž. přenesená",J199,0)</f>
        <v>0</v>
      </c>
      <c r="BI199" s="189">
        <f>IF(N199="nulová",J199,0)</f>
        <v>0</v>
      </c>
      <c r="BJ199" s="19" t="s">
        <v>79</v>
      </c>
      <c r="BK199" s="189">
        <f>ROUND(I199*H199,2)</f>
        <v>0</v>
      </c>
      <c r="BL199" s="19" t="s">
        <v>255</v>
      </c>
      <c r="BM199" s="188" t="s">
        <v>2371</v>
      </c>
    </row>
    <row r="200" spans="1:65" s="12" customFormat="1" ht="22.8" customHeight="1">
      <c r="B200" s="160"/>
      <c r="C200" s="161"/>
      <c r="D200" s="162" t="s">
        <v>70</v>
      </c>
      <c r="E200" s="174" t="s">
        <v>2372</v>
      </c>
      <c r="F200" s="174" t="s">
        <v>2373</v>
      </c>
      <c r="G200" s="161"/>
      <c r="H200" s="161"/>
      <c r="I200" s="164"/>
      <c r="J200" s="175">
        <f>BK200</f>
        <v>0</v>
      </c>
      <c r="K200" s="161"/>
      <c r="L200" s="166"/>
      <c r="M200" s="167"/>
      <c r="N200" s="168"/>
      <c r="O200" s="168"/>
      <c r="P200" s="169">
        <f>SUM(P201:P202)</f>
        <v>0</v>
      </c>
      <c r="Q200" s="168"/>
      <c r="R200" s="169">
        <f>SUM(R201:R202)</f>
        <v>0</v>
      </c>
      <c r="S200" s="168"/>
      <c r="T200" s="170">
        <f>SUM(T201:T202)</f>
        <v>0</v>
      </c>
      <c r="AR200" s="171" t="s">
        <v>81</v>
      </c>
      <c r="AT200" s="172" t="s">
        <v>70</v>
      </c>
      <c r="AU200" s="172" t="s">
        <v>79</v>
      </c>
      <c r="AY200" s="171" t="s">
        <v>153</v>
      </c>
      <c r="BK200" s="173">
        <f>SUM(BK201:BK202)</f>
        <v>0</v>
      </c>
    </row>
    <row r="201" spans="1:65" s="2" customFormat="1" ht="16.5" customHeight="1">
      <c r="A201" s="36"/>
      <c r="B201" s="37"/>
      <c r="C201" s="176" t="s">
        <v>721</v>
      </c>
      <c r="D201" s="176" t="s">
        <v>155</v>
      </c>
      <c r="E201" s="177" t="s">
        <v>2374</v>
      </c>
      <c r="F201" s="178" t="s">
        <v>2375</v>
      </c>
      <c r="G201" s="179" t="s">
        <v>253</v>
      </c>
      <c r="H201" s="180">
        <v>1</v>
      </c>
      <c r="I201" s="181"/>
      <c r="J201" s="182">
        <f>ROUND(I201*H201,2)</f>
        <v>0</v>
      </c>
      <c r="K201" s="183"/>
      <c r="L201" s="41"/>
      <c r="M201" s="184" t="s">
        <v>19</v>
      </c>
      <c r="N201" s="185" t="s">
        <v>42</v>
      </c>
      <c r="O201" s="66"/>
      <c r="P201" s="186">
        <f>O201*H201</f>
        <v>0</v>
      </c>
      <c r="Q201" s="186">
        <v>0</v>
      </c>
      <c r="R201" s="186">
        <f>Q201*H201</f>
        <v>0</v>
      </c>
      <c r="S201" s="186">
        <v>0</v>
      </c>
      <c r="T201" s="187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88" t="s">
        <v>255</v>
      </c>
      <c r="AT201" s="188" t="s">
        <v>155</v>
      </c>
      <c r="AU201" s="188" t="s">
        <v>81</v>
      </c>
      <c r="AY201" s="19" t="s">
        <v>153</v>
      </c>
      <c r="BE201" s="189">
        <f>IF(N201="základní",J201,0)</f>
        <v>0</v>
      </c>
      <c r="BF201" s="189">
        <f>IF(N201="snížená",J201,0)</f>
        <v>0</v>
      </c>
      <c r="BG201" s="189">
        <f>IF(N201="zákl. přenesená",J201,0)</f>
        <v>0</v>
      </c>
      <c r="BH201" s="189">
        <f>IF(N201="sníž. přenesená",J201,0)</f>
        <v>0</v>
      </c>
      <c r="BI201" s="189">
        <f>IF(N201="nulová",J201,0)</f>
        <v>0</v>
      </c>
      <c r="BJ201" s="19" t="s">
        <v>79</v>
      </c>
      <c r="BK201" s="189">
        <f>ROUND(I201*H201,2)</f>
        <v>0</v>
      </c>
      <c r="BL201" s="19" t="s">
        <v>255</v>
      </c>
      <c r="BM201" s="188" t="s">
        <v>2376</v>
      </c>
    </row>
    <row r="202" spans="1:65" s="2" customFormat="1" ht="16.5" customHeight="1">
      <c r="A202" s="36"/>
      <c r="B202" s="37"/>
      <c r="C202" s="176" t="s">
        <v>727</v>
      </c>
      <c r="D202" s="176" t="s">
        <v>155</v>
      </c>
      <c r="E202" s="177" t="s">
        <v>2377</v>
      </c>
      <c r="F202" s="178" t="s">
        <v>2378</v>
      </c>
      <c r="G202" s="179" t="s">
        <v>253</v>
      </c>
      <c r="H202" s="180">
        <v>1</v>
      </c>
      <c r="I202" s="181"/>
      <c r="J202" s="182">
        <f>ROUND(I202*H202,2)</f>
        <v>0</v>
      </c>
      <c r="K202" s="183"/>
      <c r="L202" s="41"/>
      <c r="M202" s="184" t="s">
        <v>19</v>
      </c>
      <c r="N202" s="185" t="s">
        <v>42</v>
      </c>
      <c r="O202" s="66"/>
      <c r="P202" s="186">
        <f>O202*H202</f>
        <v>0</v>
      </c>
      <c r="Q202" s="186">
        <v>0</v>
      </c>
      <c r="R202" s="186">
        <f>Q202*H202</f>
        <v>0</v>
      </c>
      <c r="S202" s="186">
        <v>0</v>
      </c>
      <c r="T202" s="187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88" t="s">
        <v>255</v>
      </c>
      <c r="AT202" s="188" t="s">
        <v>155</v>
      </c>
      <c r="AU202" s="188" t="s">
        <v>81</v>
      </c>
      <c r="AY202" s="19" t="s">
        <v>153</v>
      </c>
      <c r="BE202" s="189">
        <f>IF(N202="základní",J202,0)</f>
        <v>0</v>
      </c>
      <c r="BF202" s="189">
        <f>IF(N202="snížená",J202,0)</f>
        <v>0</v>
      </c>
      <c r="BG202" s="189">
        <f>IF(N202="zákl. přenesená",J202,0)</f>
        <v>0</v>
      </c>
      <c r="BH202" s="189">
        <f>IF(N202="sníž. přenesená",J202,0)</f>
        <v>0</v>
      </c>
      <c r="BI202" s="189">
        <f>IF(N202="nulová",J202,0)</f>
        <v>0</v>
      </c>
      <c r="BJ202" s="19" t="s">
        <v>79</v>
      </c>
      <c r="BK202" s="189">
        <f>ROUND(I202*H202,2)</f>
        <v>0</v>
      </c>
      <c r="BL202" s="19" t="s">
        <v>255</v>
      </c>
      <c r="BM202" s="188" t="s">
        <v>2379</v>
      </c>
    </row>
    <row r="203" spans="1:65" s="12" customFormat="1" ht="25.95" customHeight="1">
      <c r="B203" s="160"/>
      <c r="C203" s="161"/>
      <c r="D203" s="162" t="s">
        <v>70</v>
      </c>
      <c r="E203" s="163" t="s">
        <v>256</v>
      </c>
      <c r="F203" s="163" t="s">
        <v>2380</v>
      </c>
      <c r="G203" s="161"/>
      <c r="H203" s="161"/>
      <c r="I203" s="164"/>
      <c r="J203" s="165">
        <f>BK203</f>
        <v>0</v>
      </c>
      <c r="K203" s="161"/>
      <c r="L203" s="166"/>
      <c r="M203" s="167"/>
      <c r="N203" s="168"/>
      <c r="O203" s="168"/>
      <c r="P203" s="169">
        <f>P204+P206</f>
        <v>0</v>
      </c>
      <c r="Q203" s="168"/>
      <c r="R203" s="169">
        <f>R204+R206</f>
        <v>0.2838</v>
      </c>
      <c r="S203" s="168"/>
      <c r="T203" s="170">
        <f>T204+T206</f>
        <v>0</v>
      </c>
      <c r="AR203" s="171" t="s">
        <v>173</v>
      </c>
      <c r="AT203" s="172" t="s">
        <v>70</v>
      </c>
      <c r="AU203" s="172" t="s">
        <v>71</v>
      </c>
      <c r="AY203" s="171" t="s">
        <v>153</v>
      </c>
      <c r="BK203" s="173">
        <f>BK204+BK206</f>
        <v>0</v>
      </c>
    </row>
    <row r="204" spans="1:65" s="12" customFormat="1" ht="22.8" customHeight="1">
      <c r="B204" s="160"/>
      <c r="C204" s="161"/>
      <c r="D204" s="162" t="s">
        <v>70</v>
      </c>
      <c r="E204" s="174" t="s">
        <v>2381</v>
      </c>
      <c r="F204" s="174" t="s">
        <v>2382</v>
      </c>
      <c r="G204" s="161"/>
      <c r="H204" s="161"/>
      <c r="I204" s="164"/>
      <c r="J204" s="175">
        <f>BK204</f>
        <v>0</v>
      </c>
      <c r="K204" s="161"/>
      <c r="L204" s="166"/>
      <c r="M204" s="167"/>
      <c r="N204" s="168"/>
      <c r="O204" s="168"/>
      <c r="P204" s="169">
        <f>P205</f>
        <v>0</v>
      </c>
      <c r="Q204" s="168"/>
      <c r="R204" s="169">
        <f>R205</f>
        <v>0</v>
      </c>
      <c r="S204" s="168"/>
      <c r="T204" s="170">
        <f>T205</f>
        <v>0</v>
      </c>
      <c r="AR204" s="171" t="s">
        <v>173</v>
      </c>
      <c r="AT204" s="172" t="s">
        <v>70</v>
      </c>
      <c r="AU204" s="172" t="s">
        <v>79</v>
      </c>
      <c r="AY204" s="171" t="s">
        <v>153</v>
      </c>
      <c r="BK204" s="173">
        <f>BK205</f>
        <v>0</v>
      </c>
    </row>
    <row r="205" spans="1:65" s="2" customFormat="1" ht="16.5" customHeight="1">
      <c r="A205" s="36"/>
      <c r="B205" s="37"/>
      <c r="C205" s="176" t="s">
        <v>732</v>
      </c>
      <c r="D205" s="176" t="s">
        <v>155</v>
      </c>
      <c r="E205" s="177" t="s">
        <v>2383</v>
      </c>
      <c r="F205" s="178" t="s">
        <v>2384</v>
      </c>
      <c r="G205" s="179" t="s">
        <v>253</v>
      </c>
      <c r="H205" s="180">
        <v>12</v>
      </c>
      <c r="I205" s="181"/>
      <c r="J205" s="182">
        <f>ROUND(I205*H205,2)</f>
        <v>0</v>
      </c>
      <c r="K205" s="183"/>
      <c r="L205" s="41"/>
      <c r="M205" s="184" t="s">
        <v>19</v>
      </c>
      <c r="N205" s="185" t="s">
        <v>42</v>
      </c>
      <c r="O205" s="66"/>
      <c r="P205" s="186">
        <f>O205*H205</f>
        <v>0</v>
      </c>
      <c r="Q205" s="186">
        <v>0</v>
      </c>
      <c r="R205" s="186">
        <f>Q205*H205</f>
        <v>0</v>
      </c>
      <c r="S205" s="186">
        <v>0</v>
      </c>
      <c r="T205" s="187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88" t="s">
        <v>620</v>
      </c>
      <c r="AT205" s="188" t="s">
        <v>155</v>
      </c>
      <c r="AU205" s="188" t="s">
        <v>81</v>
      </c>
      <c r="AY205" s="19" t="s">
        <v>153</v>
      </c>
      <c r="BE205" s="189">
        <f>IF(N205="základní",J205,0)</f>
        <v>0</v>
      </c>
      <c r="BF205" s="189">
        <f>IF(N205="snížená",J205,0)</f>
        <v>0</v>
      </c>
      <c r="BG205" s="189">
        <f>IF(N205="zákl. přenesená",J205,0)</f>
        <v>0</v>
      </c>
      <c r="BH205" s="189">
        <f>IF(N205="sníž. přenesená",J205,0)</f>
        <v>0</v>
      </c>
      <c r="BI205" s="189">
        <f>IF(N205="nulová",J205,0)</f>
        <v>0</v>
      </c>
      <c r="BJ205" s="19" t="s">
        <v>79</v>
      </c>
      <c r="BK205" s="189">
        <f>ROUND(I205*H205,2)</f>
        <v>0</v>
      </c>
      <c r="BL205" s="19" t="s">
        <v>620</v>
      </c>
      <c r="BM205" s="188" t="s">
        <v>2385</v>
      </c>
    </row>
    <row r="206" spans="1:65" s="12" customFormat="1" ht="22.8" customHeight="1">
      <c r="B206" s="160"/>
      <c r="C206" s="161"/>
      <c r="D206" s="162" t="s">
        <v>70</v>
      </c>
      <c r="E206" s="174" t="s">
        <v>2386</v>
      </c>
      <c r="F206" s="174" t="s">
        <v>2387</v>
      </c>
      <c r="G206" s="161"/>
      <c r="H206" s="161"/>
      <c r="I206" s="164"/>
      <c r="J206" s="175">
        <f>BK206</f>
        <v>0</v>
      </c>
      <c r="K206" s="161"/>
      <c r="L206" s="166"/>
      <c r="M206" s="167"/>
      <c r="N206" s="168"/>
      <c r="O206" s="168"/>
      <c r="P206" s="169">
        <f>SUM(P207:P216)</f>
        <v>0</v>
      </c>
      <c r="Q206" s="168"/>
      <c r="R206" s="169">
        <f>SUM(R207:R216)</f>
        <v>0.2838</v>
      </c>
      <c r="S206" s="168"/>
      <c r="T206" s="170">
        <f>SUM(T207:T216)</f>
        <v>0</v>
      </c>
      <c r="AR206" s="171" t="s">
        <v>173</v>
      </c>
      <c r="AT206" s="172" t="s">
        <v>70</v>
      </c>
      <c r="AU206" s="172" t="s">
        <v>79</v>
      </c>
      <c r="AY206" s="171" t="s">
        <v>153</v>
      </c>
      <c r="BK206" s="173">
        <f>SUM(BK207:BK216)</f>
        <v>0</v>
      </c>
    </row>
    <row r="207" spans="1:65" s="2" customFormat="1" ht="21.75" customHeight="1">
      <c r="A207" s="36"/>
      <c r="B207" s="37"/>
      <c r="C207" s="176" t="s">
        <v>737</v>
      </c>
      <c r="D207" s="176" t="s">
        <v>155</v>
      </c>
      <c r="E207" s="177" t="s">
        <v>2388</v>
      </c>
      <c r="F207" s="178" t="s">
        <v>2389</v>
      </c>
      <c r="G207" s="179" t="s">
        <v>196</v>
      </c>
      <c r="H207" s="180">
        <v>2.8</v>
      </c>
      <c r="I207" s="181"/>
      <c r="J207" s="182">
        <f t="shared" ref="J207:J216" si="30">ROUND(I207*H207,2)</f>
        <v>0</v>
      </c>
      <c r="K207" s="183"/>
      <c r="L207" s="41"/>
      <c r="M207" s="184" t="s">
        <v>19</v>
      </c>
      <c r="N207" s="185" t="s">
        <v>42</v>
      </c>
      <c r="O207" s="66"/>
      <c r="P207" s="186">
        <f t="shared" ref="P207:P216" si="31">O207*H207</f>
        <v>0</v>
      </c>
      <c r="Q207" s="186">
        <v>0</v>
      </c>
      <c r="R207" s="186">
        <f t="shared" ref="R207:R216" si="32">Q207*H207</f>
        <v>0</v>
      </c>
      <c r="S207" s="186">
        <v>0</v>
      </c>
      <c r="T207" s="187">
        <f t="shared" ref="T207:T216" si="33"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8" t="s">
        <v>620</v>
      </c>
      <c r="AT207" s="188" t="s">
        <v>155</v>
      </c>
      <c r="AU207" s="188" t="s">
        <v>81</v>
      </c>
      <c r="AY207" s="19" t="s">
        <v>153</v>
      </c>
      <c r="BE207" s="189">
        <f t="shared" ref="BE207:BE216" si="34">IF(N207="základní",J207,0)</f>
        <v>0</v>
      </c>
      <c r="BF207" s="189">
        <f t="shared" ref="BF207:BF216" si="35">IF(N207="snížená",J207,0)</f>
        <v>0</v>
      </c>
      <c r="BG207" s="189">
        <f t="shared" ref="BG207:BG216" si="36">IF(N207="zákl. přenesená",J207,0)</f>
        <v>0</v>
      </c>
      <c r="BH207" s="189">
        <f t="shared" ref="BH207:BH216" si="37">IF(N207="sníž. přenesená",J207,0)</f>
        <v>0</v>
      </c>
      <c r="BI207" s="189">
        <f t="shared" ref="BI207:BI216" si="38">IF(N207="nulová",J207,0)</f>
        <v>0</v>
      </c>
      <c r="BJ207" s="19" t="s">
        <v>79</v>
      </c>
      <c r="BK207" s="189">
        <f t="shared" ref="BK207:BK216" si="39">ROUND(I207*H207,2)</f>
        <v>0</v>
      </c>
      <c r="BL207" s="19" t="s">
        <v>620</v>
      </c>
      <c r="BM207" s="188" t="s">
        <v>2390</v>
      </c>
    </row>
    <row r="208" spans="1:65" s="2" customFormat="1" ht="24.15" customHeight="1">
      <c r="A208" s="36"/>
      <c r="B208" s="37"/>
      <c r="C208" s="176" t="s">
        <v>741</v>
      </c>
      <c r="D208" s="176" t="s">
        <v>155</v>
      </c>
      <c r="E208" s="177" t="s">
        <v>2391</v>
      </c>
      <c r="F208" s="178" t="s">
        <v>2392</v>
      </c>
      <c r="G208" s="179" t="s">
        <v>196</v>
      </c>
      <c r="H208" s="180">
        <v>5.6</v>
      </c>
      <c r="I208" s="181"/>
      <c r="J208" s="182">
        <f t="shared" si="30"/>
        <v>0</v>
      </c>
      <c r="K208" s="183"/>
      <c r="L208" s="41"/>
      <c r="M208" s="184" t="s">
        <v>19</v>
      </c>
      <c r="N208" s="185" t="s">
        <v>42</v>
      </c>
      <c r="O208" s="66"/>
      <c r="P208" s="186">
        <f t="shared" si="31"/>
        <v>0</v>
      </c>
      <c r="Q208" s="186">
        <v>0</v>
      </c>
      <c r="R208" s="186">
        <f t="shared" si="32"/>
        <v>0</v>
      </c>
      <c r="S208" s="186">
        <v>0</v>
      </c>
      <c r="T208" s="187">
        <f t="shared" si="33"/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88" t="s">
        <v>620</v>
      </c>
      <c r="AT208" s="188" t="s">
        <v>155</v>
      </c>
      <c r="AU208" s="188" t="s">
        <v>81</v>
      </c>
      <c r="AY208" s="19" t="s">
        <v>153</v>
      </c>
      <c r="BE208" s="189">
        <f t="shared" si="34"/>
        <v>0</v>
      </c>
      <c r="BF208" s="189">
        <f t="shared" si="35"/>
        <v>0</v>
      </c>
      <c r="BG208" s="189">
        <f t="shared" si="36"/>
        <v>0</v>
      </c>
      <c r="BH208" s="189">
        <f t="shared" si="37"/>
        <v>0</v>
      </c>
      <c r="BI208" s="189">
        <f t="shared" si="38"/>
        <v>0</v>
      </c>
      <c r="BJ208" s="19" t="s">
        <v>79</v>
      </c>
      <c r="BK208" s="189">
        <f t="shared" si="39"/>
        <v>0</v>
      </c>
      <c r="BL208" s="19" t="s">
        <v>620</v>
      </c>
      <c r="BM208" s="188" t="s">
        <v>2393</v>
      </c>
    </row>
    <row r="209" spans="1:65" s="2" customFormat="1" ht="16.5" customHeight="1">
      <c r="A209" s="36"/>
      <c r="B209" s="37"/>
      <c r="C209" s="176" t="s">
        <v>747</v>
      </c>
      <c r="D209" s="176" t="s">
        <v>155</v>
      </c>
      <c r="E209" s="177" t="s">
        <v>2394</v>
      </c>
      <c r="F209" s="178" t="s">
        <v>2395</v>
      </c>
      <c r="G209" s="179" t="s">
        <v>196</v>
      </c>
      <c r="H209" s="180">
        <v>2.8</v>
      </c>
      <c r="I209" s="181"/>
      <c r="J209" s="182">
        <f t="shared" si="30"/>
        <v>0</v>
      </c>
      <c r="K209" s="183"/>
      <c r="L209" s="41"/>
      <c r="M209" s="184" t="s">
        <v>19</v>
      </c>
      <c r="N209" s="185" t="s">
        <v>42</v>
      </c>
      <c r="O209" s="66"/>
      <c r="P209" s="186">
        <f t="shared" si="31"/>
        <v>0</v>
      </c>
      <c r="Q209" s="186">
        <v>0</v>
      </c>
      <c r="R209" s="186">
        <f t="shared" si="32"/>
        <v>0</v>
      </c>
      <c r="S209" s="186">
        <v>0</v>
      </c>
      <c r="T209" s="187">
        <f t="shared" si="33"/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88" t="s">
        <v>620</v>
      </c>
      <c r="AT209" s="188" t="s">
        <v>155</v>
      </c>
      <c r="AU209" s="188" t="s">
        <v>81</v>
      </c>
      <c r="AY209" s="19" t="s">
        <v>153</v>
      </c>
      <c r="BE209" s="189">
        <f t="shared" si="34"/>
        <v>0</v>
      </c>
      <c r="BF209" s="189">
        <f t="shared" si="35"/>
        <v>0</v>
      </c>
      <c r="BG209" s="189">
        <f t="shared" si="36"/>
        <v>0</v>
      </c>
      <c r="BH209" s="189">
        <f t="shared" si="37"/>
        <v>0</v>
      </c>
      <c r="BI209" s="189">
        <f t="shared" si="38"/>
        <v>0</v>
      </c>
      <c r="BJ209" s="19" t="s">
        <v>79</v>
      </c>
      <c r="BK209" s="189">
        <f t="shared" si="39"/>
        <v>0</v>
      </c>
      <c r="BL209" s="19" t="s">
        <v>620</v>
      </c>
      <c r="BM209" s="188" t="s">
        <v>2396</v>
      </c>
    </row>
    <row r="210" spans="1:65" s="2" customFormat="1" ht="24.15" customHeight="1">
      <c r="A210" s="36"/>
      <c r="B210" s="37"/>
      <c r="C210" s="176" t="s">
        <v>754</v>
      </c>
      <c r="D210" s="176" t="s">
        <v>155</v>
      </c>
      <c r="E210" s="177" t="s">
        <v>2397</v>
      </c>
      <c r="F210" s="178" t="s">
        <v>2398</v>
      </c>
      <c r="G210" s="179" t="s">
        <v>253</v>
      </c>
      <c r="H210" s="180">
        <v>292</v>
      </c>
      <c r="I210" s="181"/>
      <c r="J210" s="182">
        <f t="shared" si="30"/>
        <v>0</v>
      </c>
      <c r="K210" s="183"/>
      <c r="L210" s="41"/>
      <c r="M210" s="184" t="s">
        <v>19</v>
      </c>
      <c r="N210" s="185" t="s">
        <v>42</v>
      </c>
      <c r="O210" s="66"/>
      <c r="P210" s="186">
        <f t="shared" si="31"/>
        <v>0</v>
      </c>
      <c r="Q210" s="186">
        <v>0</v>
      </c>
      <c r="R210" s="186">
        <f t="shared" si="32"/>
        <v>0</v>
      </c>
      <c r="S210" s="186">
        <v>0</v>
      </c>
      <c r="T210" s="187">
        <f t="shared" si="33"/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88" t="s">
        <v>620</v>
      </c>
      <c r="AT210" s="188" t="s">
        <v>155</v>
      </c>
      <c r="AU210" s="188" t="s">
        <v>81</v>
      </c>
      <c r="AY210" s="19" t="s">
        <v>153</v>
      </c>
      <c r="BE210" s="189">
        <f t="shared" si="34"/>
        <v>0</v>
      </c>
      <c r="BF210" s="189">
        <f t="shared" si="35"/>
        <v>0</v>
      </c>
      <c r="BG210" s="189">
        <f t="shared" si="36"/>
        <v>0</v>
      </c>
      <c r="BH210" s="189">
        <f t="shared" si="37"/>
        <v>0</v>
      </c>
      <c r="BI210" s="189">
        <f t="shared" si="38"/>
        <v>0</v>
      </c>
      <c r="BJ210" s="19" t="s">
        <v>79</v>
      </c>
      <c r="BK210" s="189">
        <f t="shared" si="39"/>
        <v>0</v>
      </c>
      <c r="BL210" s="19" t="s">
        <v>620</v>
      </c>
      <c r="BM210" s="188" t="s">
        <v>2399</v>
      </c>
    </row>
    <row r="211" spans="1:65" s="2" customFormat="1" ht="24.15" customHeight="1">
      <c r="A211" s="36"/>
      <c r="B211" s="37"/>
      <c r="C211" s="176" t="s">
        <v>758</v>
      </c>
      <c r="D211" s="176" t="s">
        <v>155</v>
      </c>
      <c r="E211" s="177" t="s">
        <v>2400</v>
      </c>
      <c r="F211" s="178" t="s">
        <v>2401</v>
      </c>
      <c r="G211" s="179" t="s">
        <v>228</v>
      </c>
      <c r="H211" s="180">
        <v>250</v>
      </c>
      <c r="I211" s="181"/>
      <c r="J211" s="182">
        <f t="shared" si="30"/>
        <v>0</v>
      </c>
      <c r="K211" s="183"/>
      <c r="L211" s="41"/>
      <c r="M211" s="184" t="s">
        <v>19</v>
      </c>
      <c r="N211" s="185" t="s">
        <v>42</v>
      </c>
      <c r="O211" s="66"/>
      <c r="P211" s="186">
        <f t="shared" si="31"/>
        <v>0</v>
      </c>
      <c r="Q211" s="186">
        <v>0</v>
      </c>
      <c r="R211" s="186">
        <f t="shared" si="32"/>
        <v>0</v>
      </c>
      <c r="S211" s="186">
        <v>0</v>
      </c>
      <c r="T211" s="187">
        <f t="shared" si="33"/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88" t="s">
        <v>620</v>
      </c>
      <c r="AT211" s="188" t="s">
        <v>155</v>
      </c>
      <c r="AU211" s="188" t="s">
        <v>81</v>
      </c>
      <c r="AY211" s="19" t="s">
        <v>153</v>
      </c>
      <c r="BE211" s="189">
        <f t="shared" si="34"/>
        <v>0</v>
      </c>
      <c r="BF211" s="189">
        <f t="shared" si="35"/>
        <v>0</v>
      </c>
      <c r="BG211" s="189">
        <f t="shared" si="36"/>
        <v>0</v>
      </c>
      <c r="BH211" s="189">
        <f t="shared" si="37"/>
        <v>0</v>
      </c>
      <c r="BI211" s="189">
        <f t="shared" si="38"/>
        <v>0</v>
      </c>
      <c r="BJ211" s="19" t="s">
        <v>79</v>
      </c>
      <c r="BK211" s="189">
        <f t="shared" si="39"/>
        <v>0</v>
      </c>
      <c r="BL211" s="19" t="s">
        <v>620</v>
      </c>
      <c r="BM211" s="188" t="s">
        <v>2402</v>
      </c>
    </row>
    <row r="212" spans="1:65" s="2" customFormat="1" ht="24.15" customHeight="1">
      <c r="A212" s="36"/>
      <c r="B212" s="37"/>
      <c r="C212" s="176" t="s">
        <v>770</v>
      </c>
      <c r="D212" s="176" t="s">
        <v>155</v>
      </c>
      <c r="E212" s="177" t="s">
        <v>2403</v>
      </c>
      <c r="F212" s="178" t="s">
        <v>2404</v>
      </c>
      <c r="G212" s="179" t="s">
        <v>228</v>
      </c>
      <c r="H212" s="180">
        <v>105</v>
      </c>
      <c r="I212" s="181"/>
      <c r="J212" s="182">
        <f t="shared" si="30"/>
        <v>0</v>
      </c>
      <c r="K212" s="183"/>
      <c r="L212" s="41"/>
      <c r="M212" s="184" t="s">
        <v>19</v>
      </c>
      <c r="N212" s="185" t="s">
        <v>42</v>
      </c>
      <c r="O212" s="66"/>
      <c r="P212" s="186">
        <f t="shared" si="31"/>
        <v>0</v>
      </c>
      <c r="Q212" s="186">
        <v>0</v>
      </c>
      <c r="R212" s="186">
        <f t="shared" si="32"/>
        <v>0</v>
      </c>
      <c r="S212" s="186">
        <v>0</v>
      </c>
      <c r="T212" s="187">
        <f t="shared" si="33"/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88" t="s">
        <v>620</v>
      </c>
      <c r="AT212" s="188" t="s">
        <v>155</v>
      </c>
      <c r="AU212" s="188" t="s">
        <v>81</v>
      </c>
      <c r="AY212" s="19" t="s">
        <v>153</v>
      </c>
      <c r="BE212" s="189">
        <f t="shared" si="34"/>
        <v>0</v>
      </c>
      <c r="BF212" s="189">
        <f t="shared" si="35"/>
        <v>0</v>
      </c>
      <c r="BG212" s="189">
        <f t="shared" si="36"/>
        <v>0</v>
      </c>
      <c r="BH212" s="189">
        <f t="shared" si="37"/>
        <v>0</v>
      </c>
      <c r="BI212" s="189">
        <f t="shared" si="38"/>
        <v>0</v>
      </c>
      <c r="BJ212" s="19" t="s">
        <v>79</v>
      </c>
      <c r="BK212" s="189">
        <f t="shared" si="39"/>
        <v>0</v>
      </c>
      <c r="BL212" s="19" t="s">
        <v>620</v>
      </c>
      <c r="BM212" s="188" t="s">
        <v>2405</v>
      </c>
    </row>
    <row r="213" spans="1:65" s="2" customFormat="1" ht="24.15" customHeight="1">
      <c r="A213" s="36"/>
      <c r="B213" s="37"/>
      <c r="C213" s="176" t="s">
        <v>777</v>
      </c>
      <c r="D213" s="176" t="s">
        <v>155</v>
      </c>
      <c r="E213" s="177" t="s">
        <v>2406</v>
      </c>
      <c r="F213" s="178" t="s">
        <v>2407</v>
      </c>
      <c r="G213" s="179" t="s">
        <v>228</v>
      </c>
      <c r="H213" s="180">
        <v>165</v>
      </c>
      <c r="I213" s="181"/>
      <c r="J213" s="182">
        <f t="shared" si="30"/>
        <v>0</v>
      </c>
      <c r="K213" s="183"/>
      <c r="L213" s="41"/>
      <c r="M213" s="184" t="s">
        <v>19</v>
      </c>
      <c r="N213" s="185" t="s">
        <v>42</v>
      </c>
      <c r="O213" s="66"/>
      <c r="P213" s="186">
        <f t="shared" si="31"/>
        <v>0</v>
      </c>
      <c r="Q213" s="186">
        <v>0</v>
      </c>
      <c r="R213" s="186">
        <f t="shared" si="32"/>
        <v>0</v>
      </c>
      <c r="S213" s="186">
        <v>0</v>
      </c>
      <c r="T213" s="187">
        <f t="shared" si="33"/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88" t="s">
        <v>620</v>
      </c>
      <c r="AT213" s="188" t="s">
        <v>155</v>
      </c>
      <c r="AU213" s="188" t="s">
        <v>81</v>
      </c>
      <c r="AY213" s="19" t="s">
        <v>153</v>
      </c>
      <c r="BE213" s="189">
        <f t="shared" si="34"/>
        <v>0</v>
      </c>
      <c r="BF213" s="189">
        <f t="shared" si="35"/>
        <v>0</v>
      </c>
      <c r="BG213" s="189">
        <f t="shared" si="36"/>
        <v>0</v>
      </c>
      <c r="BH213" s="189">
        <f t="shared" si="37"/>
        <v>0</v>
      </c>
      <c r="BI213" s="189">
        <f t="shared" si="38"/>
        <v>0</v>
      </c>
      <c r="BJ213" s="19" t="s">
        <v>79</v>
      </c>
      <c r="BK213" s="189">
        <f t="shared" si="39"/>
        <v>0</v>
      </c>
      <c r="BL213" s="19" t="s">
        <v>620</v>
      </c>
      <c r="BM213" s="188" t="s">
        <v>2408</v>
      </c>
    </row>
    <row r="214" spans="1:65" s="2" customFormat="1" ht="16.5" customHeight="1">
      <c r="A214" s="36"/>
      <c r="B214" s="37"/>
      <c r="C214" s="176" t="s">
        <v>690</v>
      </c>
      <c r="D214" s="176" t="s">
        <v>155</v>
      </c>
      <c r="E214" s="177" t="s">
        <v>2409</v>
      </c>
      <c r="F214" s="178" t="s">
        <v>2410</v>
      </c>
      <c r="G214" s="179" t="s">
        <v>228</v>
      </c>
      <c r="H214" s="180">
        <v>250</v>
      </c>
      <c r="I214" s="181"/>
      <c r="J214" s="182">
        <f t="shared" si="30"/>
        <v>0</v>
      </c>
      <c r="K214" s="183"/>
      <c r="L214" s="41"/>
      <c r="M214" s="184" t="s">
        <v>19</v>
      </c>
      <c r="N214" s="185" t="s">
        <v>42</v>
      </c>
      <c r="O214" s="66"/>
      <c r="P214" s="186">
        <f t="shared" si="31"/>
        <v>0</v>
      </c>
      <c r="Q214" s="186">
        <v>1.4999999999999999E-4</v>
      </c>
      <c r="R214" s="186">
        <f t="shared" si="32"/>
        <v>3.7499999999999999E-2</v>
      </c>
      <c r="S214" s="186">
        <v>0</v>
      </c>
      <c r="T214" s="187">
        <f t="shared" si="33"/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88" t="s">
        <v>620</v>
      </c>
      <c r="AT214" s="188" t="s">
        <v>155</v>
      </c>
      <c r="AU214" s="188" t="s">
        <v>81</v>
      </c>
      <c r="AY214" s="19" t="s">
        <v>153</v>
      </c>
      <c r="BE214" s="189">
        <f t="shared" si="34"/>
        <v>0</v>
      </c>
      <c r="BF214" s="189">
        <f t="shared" si="35"/>
        <v>0</v>
      </c>
      <c r="BG214" s="189">
        <f t="shared" si="36"/>
        <v>0</v>
      </c>
      <c r="BH214" s="189">
        <f t="shared" si="37"/>
        <v>0</v>
      </c>
      <c r="BI214" s="189">
        <f t="shared" si="38"/>
        <v>0</v>
      </c>
      <c r="BJ214" s="19" t="s">
        <v>79</v>
      </c>
      <c r="BK214" s="189">
        <f t="shared" si="39"/>
        <v>0</v>
      </c>
      <c r="BL214" s="19" t="s">
        <v>620</v>
      </c>
      <c r="BM214" s="188" t="s">
        <v>2411</v>
      </c>
    </row>
    <row r="215" spans="1:65" s="2" customFormat="1" ht="21.75" customHeight="1">
      <c r="A215" s="36"/>
      <c r="B215" s="37"/>
      <c r="C215" s="176" t="s">
        <v>725</v>
      </c>
      <c r="D215" s="176" t="s">
        <v>155</v>
      </c>
      <c r="E215" s="177" t="s">
        <v>2412</v>
      </c>
      <c r="F215" s="178" t="s">
        <v>2413</v>
      </c>
      <c r="G215" s="179" t="s">
        <v>228</v>
      </c>
      <c r="H215" s="180">
        <v>105</v>
      </c>
      <c r="I215" s="181"/>
      <c r="J215" s="182">
        <f t="shared" si="30"/>
        <v>0</v>
      </c>
      <c r="K215" s="183"/>
      <c r="L215" s="41"/>
      <c r="M215" s="184" t="s">
        <v>19</v>
      </c>
      <c r="N215" s="185" t="s">
        <v>42</v>
      </c>
      <c r="O215" s="66"/>
      <c r="P215" s="186">
        <f t="shared" si="31"/>
        <v>0</v>
      </c>
      <c r="Q215" s="186">
        <v>3.5E-4</v>
      </c>
      <c r="R215" s="186">
        <f t="shared" si="32"/>
        <v>3.6749999999999998E-2</v>
      </c>
      <c r="S215" s="186">
        <v>0</v>
      </c>
      <c r="T215" s="187">
        <f t="shared" si="33"/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88" t="s">
        <v>620</v>
      </c>
      <c r="AT215" s="188" t="s">
        <v>155</v>
      </c>
      <c r="AU215" s="188" t="s">
        <v>81</v>
      </c>
      <c r="AY215" s="19" t="s">
        <v>153</v>
      </c>
      <c r="BE215" s="189">
        <f t="shared" si="34"/>
        <v>0</v>
      </c>
      <c r="BF215" s="189">
        <f t="shared" si="35"/>
        <v>0</v>
      </c>
      <c r="BG215" s="189">
        <f t="shared" si="36"/>
        <v>0</v>
      </c>
      <c r="BH215" s="189">
        <f t="shared" si="37"/>
        <v>0</v>
      </c>
      <c r="BI215" s="189">
        <f t="shared" si="38"/>
        <v>0</v>
      </c>
      <c r="BJ215" s="19" t="s">
        <v>79</v>
      </c>
      <c r="BK215" s="189">
        <f t="shared" si="39"/>
        <v>0</v>
      </c>
      <c r="BL215" s="19" t="s">
        <v>620</v>
      </c>
      <c r="BM215" s="188" t="s">
        <v>2414</v>
      </c>
    </row>
    <row r="216" spans="1:65" s="2" customFormat="1" ht="21.75" customHeight="1">
      <c r="A216" s="36"/>
      <c r="B216" s="37"/>
      <c r="C216" s="176" t="s">
        <v>789</v>
      </c>
      <c r="D216" s="176" t="s">
        <v>155</v>
      </c>
      <c r="E216" s="177" t="s">
        <v>2415</v>
      </c>
      <c r="F216" s="178" t="s">
        <v>2416</v>
      </c>
      <c r="G216" s="179" t="s">
        <v>228</v>
      </c>
      <c r="H216" s="180">
        <v>165</v>
      </c>
      <c r="I216" s="181"/>
      <c r="J216" s="182">
        <f t="shared" si="30"/>
        <v>0</v>
      </c>
      <c r="K216" s="183"/>
      <c r="L216" s="41"/>
      <c r="M216" s="184" t="s">
        <v>19</v>
      </c>
      <c r="N216" s="185" t="s">
        <v>42</v>
      </c>
      <c r="O216" s="66"/>
      <c r="P216" s="186">
        <f t="shared" si="31"/>
        <v>0</v>
      </c>
      <c r="Q216" s="186">
        <v>1.2700000000000001E-3</v>
      </c>
      <c r="R216" s="186">
        <f t="shared" si="32"/>
        <v>0.20955000000000001</v>
      </c>
      <c r="S216" s="186">
        <v>0</v>
      </c>
      <c r="T216" s="187">
        <f t="shared" si="33"/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88" t="s">
        <v>620</v>
      </c>
      <c r="AT216" s="188" t="s">
        <v>155</v>
      </c>
      <c r="AU216" s="188" t="s">
        <v>81</v>
      </c>
      <c r="AY216" s="19" t="s">
        <v>153</v>
      </c>
      <c r="BE216" s="189">
        <f t="shared" si="34"/>
        <v>0</v>
      </c>
      <c r="BF216" s="189">
        <f t="shared" si="35"/>
        <v>0</v>
      </c>
      <c r="BG216" s="189">
        <f t="shared" si="36"/>
        <v>0</v>
      </c>
      <c r="BH216" s="189">
        <f t="shared" si="37"/>
        <v>0</v>
      </c>
      <c r="BI216" s="189">
        <f t="shared" si="38"/>
        <v>0</v>
      </c>
      <c r="BJ216" s="19" t="s">
        <v>79</v>
      </c>
      <c r="BK216" s="189">
        <f t="shared" si="39"/>
        <v>0</v>
      </c>
      <c r="BL216" s="19" t="s">
        <v>620</v>
      </c>
      <c r="BM216" s="188" t="s">
        <v>2417</v>
      </c>
    </row>
    <row r="217" spans="1:65" s="12" customFormat="1" ht="25.95" customHeight="1">
      <c r="B217" s="160"/>
      <c r="C217" s="161"/>
      <c r="D217" s="162" t="s">
        <v>70</v>
      </c>
      <c r="E217" s="163" t="s">
        <v>2418</v>
      </c>
      <c r="F217" s="163" t="s">
        <v>2419</v>
      </c>
      <c r="G217" s="161"/>
      <c r="H217" s="161"/>
      <c r="I217" s="164"/>
      <c r="J217" s="165">
        <f>BK217</f>
        <v>0</v>
      </c>
      <c r="K217" s="161"/>
      <c r="L217" s="166"/>
      <c r="M217" s="167"/>
      <c r="N217" s="168"/>
      <c r="O217" s="168"/>
      <c r="P217" s="169">
        <f>P218</f>
        <v>0</v>
      </c>
      <c r="Q217" s="168"/>
      <c r="R217" s="169">
        <f>R218</f>
        <v>0</v>
      </c>
      <c r="S217" s="168"/>
      <c r="T217" s="170">
        <f>T218</f>
        <v>0</v>
      </c>
      <c r="AR217" s="171" t="s">
        <v>159</v>
      </c>
      <c r="AT217" s="172" t="s">
        <v>70</v>
      </c>
      <c r="AU217" s="172" t="s">
        <v>71</v>
      </c>
      <c r="AY217" s="171" t="s">
        <v>153</v>
      </c>
      <c r="BK217" s="173">
        <f>BK218</f>
        <v>0</v>
      </c>
    </row>
    <row r="218" spans="1:65" s="2" customFormat="1" ht="16.5" customHeight="1">
      <c r="A218" s="36"/>
      <c r="B218" s="37"/>
      <c r="C218" s="176" t="s">
        <v>752</v>
      </c>
      <c r="D218" s="176" t="s">
        <v>155</v>
      </c>
      <c r="E218" s="177" t="s">
        <v>2420</v>
      </c>
      <c r="F218" s="178" t="s">
        <v>2421</v>
      </c>
      <c r="G218" s="179" t="s">
        <v>2422</v>
      </c>
      <c r="H218" s="180">
        <v>10</v>
      </c>
      <c r="I218" s="181"/>
      <c r="J218" s="182">
        <f>ROUND(I218*H218,2)</f>
        <v>0</v>
      </c>
      <c r="K218" s="183"/>
      <c r="L218" s="41"/>
      <c r="M218" s="184" t="s">
        <v>19</v>
      </c>
      <c r="N218" s="185" t="s">
        <v>42</v>
      </c>
      <c r="O218" s="66"/>
      <c r="P218" s="186">
        <f>O218*H218</f>
        <v>0</v>
      </c>
      <c r="Q218" s="186">
        <v>0</v>
      </c>
      <c r="R218" s="186">
        <f>Q218*H218</f>
        <v>0</v>
      </c>
      <c r="S218" s="186">
        <v>0</v>
      </c>
      <c r="T218" s="187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88" t="s">
        <v>2423</v>
      </c>
      <c r="AT218" s="188" t="s">
        <v>155</v>
      </c>
      <c r="AU218" s="188" t="s">
        <v>79</v>
      </c>
      <c r="AY218" s="19" t="s">
        <v>153</v>
      </c>
      <c r="BE218" s="189">
        <f>IF(N218="základní",J218,0)</f>
        <v>0</v>
      </c>
      <c r="BF218" s="189">
        <f>IF(N218="snížená",J218,0)</f>
        <v>0</v>
      </c>
      <c r="BG218" s="189">
        <f>IF(N218="zákl. přenesená",J218,0)</f>
        <v>0</v>
      </c>
      <c r="BH218" s="189">
        <f>IF(N218="sníž. přenesená",J218,0)</f>
        <v>0</v>
      </c>
      <c r="BI218" s="189">
        <f>IF(N218="nulová",J218,0)</f>
        <v>0</v>
      </c>
      <c r="BJ218" s="19" t="s">
        <v>79</v>
      </c>
      <c r="BK218" s="189">
        <f>ROUND(I218*H218,2)</f>
        <v>0</v>
      </c>
      <c r="BL218" s="19" t="s">
        <v>2423</v>
      </c>
      <c r="BM218" s="188" t="s">
        <v>2424</v>
      </c>
    </row>
    <row r="219" spans="1:65" s="12" customFormat="1" ht="25.95" customHeight="1">
      <c r="B219" s="160"/>
      <c r="C219" s="161"/>
      <c r="D219" s="162" t="s">
        <v>70</v>
      </c>
      <c r="E219" s="163" t="s">
        <v>2425</v>
      </c>
      <c r="F219" s="163" t="s">
        <v>2426</v>
      </c>
      <c r="G219" s="161"/>
      <c r="H219" s="161"/>
      <c r="I219" s="164"/>
      <c r="J219" s="165">
        <f>BK219</f>
        <v>0</v>
      </c>
      <c r="K219" s="161"/>
      <c r="L219" s="166"/>
      <c r="M219" s="167"/>
      <c r="N219" s="168"/>
      <c r="O219" s="168"/>
      <c r="P219" s="169">
        <f>SUM(P220:P221)</f>
        <v>0</v>
      </c>
      <c r="Q219" s="168"/>
      <c r="R219" s="169">
        <f>SUM(R220:R221)</f>
        <v>0</v>
      </c>
      <c r="S219" s="168"/>
      <c r="T219" s="170">
        <f>SUM(T220:T221)</f>
        <v>0</v>
      </c>
      <c r="AR219" s="171" t="s">
        <v>159</v>
      </c>
      <c r="AT219" s="172" t="s">
        <v>70</v>
      </c>
      <c r="AU219" s="172" t="s">
        <v>71</v>
      </c>
      <c r="AY219" s="171" t="s">
        <v>153</v>
      </c>
      <c r="BK219" s="173">
        <f>SUM(BK220:BK221)</f>
        <v>0</v>
      </c>
    </row>
    <row r="220" spans="1:65" s="2" customFormat="1" ht="16.5" customHeight="1">
      <c r="A220" s="36"/>
      <c r="B220" s="37"/>
      <c r="C220" s="176" t="s">
        <v>798</v>
      </c>
      <c r="D220" s="176" t="s">
        <v>155</v>
      </c>
      <c r="E220" s="177" t="s">
        <v>2427</v>
      </c>
      <c r="F220" s="178" t="s">
        <v>2428</v>
      </c>
      <c r="G220" s="179" t="s">
        <v>253</v>
      </c>
      <c r="H220" s="180">
        <v>1</v>
      </c>
      <c r="I220" s="181"/>
      <c r="J220" s="182">
        <f>ROUND(I220*H220,2)</f>
        <v>0</v>
      </c>
      <c r="K220" s="183"/>
      <c r="L220" s="41"/>
      <c r="M220" s="184" t="s">
        <v>19</v>
      </c>
      <c r="N220" s="185" t="s">
        <v>42</v>
      </c>
      <c r="O220" s="66"/>
      <c r="P220" s="186">
        <f>O220*H220</f>
        <v>0</v>
      </c>
      <c r="Q220" s="186">
        <v>0</v>
      </c>
      <c r="R220" s="186">
        <f>Q220*H220</f>
        <v>0</v>
      </c>
      <c r="S220" s="186">
        <v>0</v>
      </c>
      <c r="T220" s="187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88" t="s">
        <v>2423</v>
      </c>
      <c r="AT220" s="188" t="s">
        <v>155</v>
      </c>
      <c r="AU220" s="188" t="s">
        <v>79</v>
      </c>
      <c r="AY220" s="19" t="s">
        <v>153</v>
      </c>
      <c r="BE220" s="189">
        <f>IF(N220="základní",J220,0)</f>
        <v>0</v>
      </c>
      <c r="BF220" s="189">
        <f>IF(N220="snížená",J220,0)</f>
        <v>0</v>
      </c>
      <c r="BG220" s="189">
        <f>IF(N220="zákl. přenesená",J220,0)</f>
        <v>0</v>
      </c>
      <c r="BH220" s="189">
        <f>IF(N220="sníž. přenesená",J220,0)</f>
        <v>0</v>
      </c>
      <c r="BI220" s="189">
        <f>IF(N220="nulová",J220,0)</f>
        <v>0</v>
      </c>
      <c r="BJ220" s="19" t="s">
        <v>79</v>
      </c>
      <c r="BK220" s="189">
        <f>ROUND(I220*H220,2)</f>
        <v>0</v>
      </c>
      <c r="BL220" s="19" t="s">
        <v>2423</v>
      </c>
      <c r="BM220" s="188" t="s">
        <v>2429</v>
      </c>
    </row>
    <row r="221" spans="1:65" s="2" customFormat="1" ht="16.5" customHeight="1">
      <c r="A221" s="36"/>
      <c r="B221" s="37"/>
      <c r="C221" s="176" t="s">
        <v>803</v>
      </c>
      <c r="D221" s="176" t="s">
        <v>155</v>
      </c>
      <c r="E221" s="177" t="s">
        <v>2430</v>
      </c>
      <c r="F221" s="178" t="s">
        <v>2431</v>
      </c>
      <c r="G221" s="179" t="s">
        <v>253</v>
      </c>
      <c r="H221" s="180">
        <v>1</v>
      </c>
      <c r="I221" s="181"/>
      <c r="J221" s="182">
        <f>ROUND(I221*H221,2)</f>
        <v>0</v>
      </c>
      <c r="K221" s="183"/>
      <c r="L221" s="41"/>
      <c r="M221" s="184" t="s">
        <v>19</v>
      </c>
      <c r="N221" s="185" t="s">
        <v>42</v>
      </c>
      <c r="O221" s="66"/>
      <c r="P221" s="186">
        <f>O221*H221</f>
        <v>0</v>
      </c>
      <c r="Q221" s="186">
        <v>0</v>
      </c>
      <c r="R221" s="186">
        <f>Q221*H221</f>
        <v>0</v>
      </c>
      <c r="S221" s="186">
        <v>0</v>
      </c>
      <c r="T221" s="187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88" t="s">
        <v>2423</v>
      </c>
      <c r="AT221" s="188" t="s">
        <v>155</v>
      </c>
      <c r="AU221" s="188" t="s">
        <v>79</v>
      </c>
      <c r="AY221" s="19" t="s">
        <v>153</v>
      </c>
      <c r="BE221" s="189">
        <f>IF(N221="základní",J221,0)</f>
        <v>0</v>
      </c>
      <c r="BF221" s="189">
        <f>IF(N221="snížená",J221,0)</f>
        <v>0</v>
      </c>
      <c r="BG221" s="189">
        <f>IF(N221="zákl. přenesená",J221,0)</f>
        <v>0</v>
      </c>
      <c r="BH221" s="189">
        <f>IF(N221="sníž. přenesená",J221,0)</f>
        <v>0</v>
      </c>
      <c r="BI221" s="189">
        <f>IF(N221="nulová",J221,0)</f>
        <v>0</v>
      </c>
      <c r="BJ221" s="19" t="s">
        <v>79</v>
      </c>
      <c r="BK221" s="189">
        <f>ROUND(I221*H221,2)</f>
        <v>0</v>
      </c>
      <c r="BL221" s="19" t="s">
        <v>2423</v>
      </c>
      <c r="BM221" s="188" t="s">
        <v>2432</v>
      </c>
    </row>
    <row r="222" spans="1:65" s="12" customFormat="1" ht="25.95" customHeight="1">
      <c r="B222" s="160"/>
      <c r="C222" s="161"/>
      <c r="D222" s="162" t="s">
        <v>70</v>
      </c>
      <c r="E222" s="163" t="s">
        <v>2433</v>
      </c>
      <c r="F222" s="163" t="s">
        <v>2434</v>
      </c>
      <c r="G222" s="161"/>
      <c r="H222" s="161"/>
      <c r="I222" s="164"/>
      <c r="J222" s="165">
        <f>BK222</f>
        <v>0</v>
      </c>
      <c r="K222" s="161"/>
      <c r="L222" s="166"/>
      <c r="M222" s="167"/>
      <c r="N222" s="168"/>
      <c r="O222" s="168"/>
      <c r="P222" s="169">
        <f>P223</f>
        <v>0</v>
      </c>
      <c r="Q222" s="168"/>
      <c r="R222" s="169">
        <f>R223</f>
        <v>0</v>
      </c>
      <c r="S222" s="168"/>
      <c r="T222" s="170">
        <f>T223</f>
        <v>0</v>
      </c>
      <c r="AR222" s="171" t="s">
        <v>159</v>
      </c>
      <c r="AT222" s="172" t="s">
        <v>70</v>
      </c>
      <c r="AU222" s="172" t="s">
        <v>71</v>
      </c>
      <c r="AY222" s="171" t="s">
        <v>153</v>
      </c>
      <c r="BK222" s="173">
        <f>BK223</f>
        <v>0</v>
      </c>
    </row>
    <row r="223" spans="1:65" s="2" customFormat="1" ht="16.5" customHeight="1">
      <c r="A223" s="36"/>
      <c r="B223" s="37"/>
      <c r="C223" s="176" t="s">
        <v>810</v>
      </c>
      <c r="D223" s="176" t="s">
        <v>155</v>
      </c>
      <c r="E223" s="177" t="s">
        <v>2435</v>
      </c>
      <c r="F223" s="178" t="s">
        <v>2434</v>
      </c>
      <c r="G223" s="179" t="s">
        <v>2422</v>
      </c>
      <c r="H223" s="180">
        <v>32</v>
      </c>
      <c r="I223" s="181"/>
      <c r="J223" s="182">
        <f>ROUND(I223*H223,2)</f>
        <v>0</v>
      </c>
      <c r="K223" s="183"/>
      <c r="L223" s="41"/>
      <c r="M223" s="184" t="s">
        <v>19</v>
      </c>
      <c r="N223" s="185" t="s">
        <v>42</v>
      </c>
      <c r="O223" s="66"/>
      <c r="P223" s="186">
        <f>O223*H223</f>
        <v>0</v>
      </c>
      <c r="Q223" s="186">
        <v>0</v>
      </c>
      <c r="R223" s="186">
        <f>Q223*H223</f>
        <v>0</v>
      </c>
      <c r="S223" s="186">
        <v>0</v>
      </c>
      <c r="T223" s="187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88" t="s">
        <v>2423</v>
      </c>
      <c r="AT223" s="188" t="s">
        <v>155</v>
      </c>
      <c r="AU223" s="188" t="s">
        <v>79</v>
      </c>
      <c r="AY223" s="19" t="s">
        <v>153</v>
      </c>
      <c r="BE223" s="189">
        <f>IF(N223="základní",J223,0)</f>
        <v>0</v>
      </c>
      <c r="BF223" s="189">
        <f>IF(N223="snížená",J223,0)</f>
        <v>0</v>
      </c>
      <c r="BG223" s="189">
        <f>IF(N223="zákl. přenesená",J223,0)</f>
        <v>0</v>
      </c>
      <c r="BH223" s="189">
        <f>IF(N223="sníž. přenesená",J223,0)</f>
        <v>0</v>
      </c>
      <c r="BI223" s="189">
        <f>IF(N223="nulová",J223,0)</f>
        <v>0</v>
      </c>
      <c r="BJ223" s="19" t="s">
        <v>79</v>
      </c>
      <c r="BK223" s="189">
        <f>ROUND(I223*H223,2)</f>
        <v>0</v>
      </c>
      <c r="BL223" s="19" t="s">
        <v>2423</v>
      </c>
      <c r="BM223" s="188" t="s">
        <v>2436</v>
      </c>
    </row>
    <row r="224" spans="1:65" s="12" customFormat="1" ht="25.95" customHeight="1">
      <c r="B224" s="160"/>
      <c r="C224" s="161"/>
      <c r="D224" s="162" t="s">
        <v>70</v>
      </c>
      <c r="E224" s="163" t="s">
        <v>2437</v>
      </c>
      <c r="F224" s="163" t="s">
        <v>2438</v>
      </c>
      <c r="G224" s="161"/>
      <c r="H224" s="161"/>
      <c r="I224" s="164"/>
      <c r="J224" s="165">
        <f>BK224</f>
        <v>0</v>
      </c>
      <c r="K224" s="161"/>
      <c r="L224" s="166"/>
      <c r="M224" s="167"/>
      <c r="N224" s="168"/>
      <c r="O224" s="168"/>
      <c r="P224" s="169">
        <f>SUM(P225:P228)</f>
        <v>0</v>
      </c>
      <c r="Q224" s="168"/>
      <c r="R224" s="169">
        <f>SUM(R225:R228)</f>
        <v>0</v>
      </c>
      <c r="S224" s="168"/>
      <c r="T224" s="170">
        <f>SUM(T225:T228)</f>
        <v>0</v>
      </c>
      <c r="AR224" s="171" t="s">
        <v>182</v>
      </c>
      <c r="AT224" s="172" t="s">
        <v>70</v>
      </c>
      <c r="AU224" s="172" t="s">
        <v>71</v>
      </c>
      <c r="AY224" s="171" t="s">
        <v>153</v>
      </c>
      <c r="BK224" s="173">
        <f>SUM(BK225:BK228)</f>
        <v>0</v>
      </c>
    </row>
    <row r="225" spans="1:65" s="2" customFormat="1" ht="24.15" customHeight="1">
      <c r="A225" s="36"/>
      <c r="B225" s="37"/>
      <c r="C225" s="176" t="s">
        <v>814</v>
      </c>
      <c r="D225" s="176" t="s">
        <v>155</v>
      </c>
      <c r="E225" s="177" t="s">
        <v>2439</v>
      </c>
      <c r="F225" s="178" t="s">
        <v>2440</v>
      </c>
      <c r="G225" s="179" t="s">
        <v>253</v>
      </c>
      <c r="H225" s="180">
        <v>1</v>
      </c>
      <c r="I225" s="181"/>
      <c r="J225" s="182">
        <f>ROUND(I225*H225,2)</f>
        <v>0</v>
      </c>
      <c r="K225" s="183"/>
      <c r="L225" s="41"/>
      <c r="M225" s="184" t="s">
        <v>19</v>
      </c>
      <c r="N225" s="185" t="s">
        <v>42</v>
      </c>
      <c r="O225" s="66"/>
      <c r="P225" s="186">
        <f>O225*H225</f>
        <v>0</v>
      </c>
      <c r="Q225" s="186">
        <v>0</v>
      </c>
      <c r="R225" s="186">
        <f>Q225*H225</f>
        <v>0</v>
      </c>
      <c r="S225" s="186">
        <v>0</v>
      </c>
      <c r="T225" s="187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88" t="s">
        <v>2441</v>
      </c>
      <c r="AT225" s="188" t="s">
        <v>155</v>
      </c>
      <c r="AU225" s="188" t="s">
        <v>79</v>
      </c>
      <c r="AY225" s="19" t="s">
        <v>153</v>
      </c>
      <c r="BE225" s="189">
        <f>IF(N225="základní",J225,0)</f>
        <v>0</v>
      </c>
      <c r="BF225" s="189">
        <f>IF(N225="snížená",J225,0)</f>
        <v>0</v>
      </c>
      <c r="BG225" s="189">
        <f>IF(N225="zákl. přenesená",J225,0)</f>
        <v>0</v>
      </c>
      <c r="BH225" s="189">
        <f>IF(N225="sníž. přenesená",J225,0)</f>
        <v>0</v>
      </c>
      <c r="BI225" s="189">
        <f>IF(N225="nulová",J225,0)</f>
        <v>0</v>
      </c>
      <c r="BJ225" s="19" t="s">
        <v>79</v>
      </c>
      <c r="BK225" s="189">
        <f>ROUND(I225*H225,2)</f>
        <v>0</v>
      </c>
      <c r="BL225" s="19" t="s">
        <v>2441</v>
      </c>
      <c r="BM225" s="188" t="s">
        <v>2442</v>
      </c>
    </row>
    <row r="226" spans="1:65" s="2" customFormat="1" ht="16.5" customHeight="1">
      <c r="A226" s="36"/>
      <c r="B226" s="37"/>
      <c r="C226" s="229" t="s">
        <v>819</v>
      </c>
      <c r="D226" s="229" t="s">
        <v>256</v>
      </c>
      <c r="E226" s="230" t="s">
        <v>2443</v>
      </c>
      <c r="F226" s="231" t="s">
        <v>2444</v>
      </c>
      <c r="G226" s="232" t="s">
        <v>682</v>
      </c>
      <c r="H226" s="233">
        <v>1</v>
      </c>
      <c r="I226" s="234"/>
      <c r="J226" s="235">
        <f>ROUND(I226*H226,2)</f>
        <v>0</v>
      </c>
      <c r="K226" s="236"/>
      <c r="L226" s="237"/>
      <c r="M226" s="238" t="s">
        <v>19</v>
      </c>
      <c r="N226" s="239" t="s">
        <v>42</v>
      </c>
      <c r="O226" s="66"/>
      <c r="P226" s="186">
        <f>O226*H226</f>
        <v>0</v>
      </c>
      <c r="Q226" s="186">
        <v>0</v>
      </c>
      <c r="R226" s="186">
        <f>Q226*H226</f>
        <v>0</v>
      </c>
      <c r="S226" s="186">
        <v>0</v>
      </c>
      <c r="T226" s="187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88" t="s">
        <v>2441</v>
      </c>
      <c r="AT226" s="188" t="s">
        <v>256</v>
      </c>
      <c r="AU226" s="188" t="s">
        <v>79</v>
      </c>
      <c r="AY226" s="19" t="s">
        <v>153</v>
      </c>
      <c r="BE226" s="189">
        <f>IF(N226="základní",J226,0)</f>
        <v>0</v>
      </c>
      <c r="BF226" s="189">
        <f>IF(N226="snížená",J226,0)</f>
        <v>0</v>
      </c>
      <c r="BG226" s="189">
        <f>IF(N226="zákl. přenesená",J226,0)</f>
        <v>0</v>
      </c>
      <c r="BH226" s="189">
        <f>IF(N226="sníž. přenesená",J226,0)</f>
        <v>0</v>
      </c>
      <c r="BI226" s="189">
        <f>IF(N226="nulová",J226,0)</f>
        <v>0</v>
      </c>
      <c r="BJ226" s="19" t="s">
        <v>79</v>
      </c>
      <c r="BK226" s="189">
        <f>ROUND(I226*H226,2)</f>
        <v>0</v>
      </c>
      <c r="BL226" s="19" t="s">
        <v>2441</v>
      </c>
      <c r="BM226" s="188" t="s">
        <v>2445</v>
      </c>
    </row>
    <row r="227" spans="1:65" s="2" customFormat="1" ht="16.5" customHeight="1">
      <c r="A227" s="36"/>
      <c r="B227" s="37"/>
      <c r="C227" s="229" t="s">
        <v>824</v>
      </c>
      <c r="D227" s="229" t="s">
        <v>256</v>
      </c>
      <c r="E227" s="230" t="s">
        <v>2446</v>
      </c>
      <c r="F227" s="231" t="s">
        <v>2447</v>
      </c>
      <c r="G227" s="232" t="s">
        <v>682</v>
      </c>
      <c r="H227" s="233">
        <v>1</v>
      </c>
      <c r="I227" s="234"/>
      <c r="J227" s="235">
        <f>ROUND(I227*H227,2)</f>
        <v>0</v>
      </c>
      <c r="K227" s="236"/>
      <c r="L227" s="237"/>
      <c r="M227" s="238" t="s">
        <v>19</v>
      </c>
      <c r="N227" s="239" t="s">
        <v>42</v>
      </c>
      <c r="O227" s="66"/>
      <c r="P227" s="186">
        <f>O227*H227</f>
        <v>0</v>
      </c>
      <c r="Q227" s="186">
        <v>0</v>
      </c>
      <c r="R227" s="186">
        <f>Q227*H227</f>
        <v>0</v>
      </c>
      <c r="S227" s="186">
        <v>0</v>
      </c>
      <c r="T227" s="187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88" t="s">
        <v>2441</v>
      </c>
      <c r="AT227" s="188" t="s">
        <v>256</v>
      </c>
      <c r="AU227" s="188" t="s">
        <v>79</v>
      </c>
      <c r="AY227" s="19" t="s">
        <v>153</v>
      </c>
      <c r="BE227" s="189">
        <f>IF(N227="základní",J227,0)</f>
        <v>0</v>
      </c>
      <c r="BF227" s="189">
        <f>IF(N227="snížená",J227,0)</f>
        <v>0</v>
      </c>
      <c r="BG227" s="189">
        <f>IF(N227="zákl. přenesená",J227,0)</f>
        <v>0</v>
      </c>
      <c r="BH227" s="189">
        <f>IF(N227="sníž. přenesená",J227,0)</f>
        <v>0</v>
      </c>
      <c r="BI227" s="189">
        <f>IF(N227="nulová",J227,0)</f>
        <v>0</v>
      </c>
      <c r="BJ227" s="19" t="s">
        <v>79</v>
      </c>
      <c r="BK227" s="189">
        <f>ROUND(I227*H227,2)</f>
        <v>0</v>
      </c>
      <c r="BL227" s="19" t="s">
        <v>2441</v>
      </c>
      <c r="BM227" s="188" t="s">
        <v>2448</v>
      </c>
    </row>
    <row r="228" spans="1:65" s="2" customFormat="1" ht="16.5" customHeight="1">
      <c r="A228" s="36"/>
      <c r="B228" s="37"/>
      <c r="C228" s="229" t="s">
        <v>835</v>
      </c>
      <c r="D228" s="229" t="s">
        <v>256</v>
      </c>
      <c r="E228" s="230" t="s">
        <v>2449</v>
      </c>
      <c r="F228" s="231" t="s">
        <v>2450</v>
      </c>
      <c r="G228" s="232" t="s">
        <v>2451</v>
      </c>
      <c r="H228" s="233">
        <v>1</v>
      </c>
      <c r="I228" s="234"/>
      <c r="J228" s="235">
        <f>ROUND(I228*H228,2)</f>
        <v>0</v>
      </c>
      <c r="K228" s="236"/>
      <c r="L228" s="237"/>
      <c r="M228" s="260" t="s">
        <v>19</v>
      </c>
      <c r="N228" s="261" t="s">
        <v>42</v>
      </c>
      <c r="O228" s="257"/>
      <c r="P228" s="258">
        <f>O228*H228</f>
        <v>0</v>
      </c>
      <c r="Q228" s="258">
        <v>0</v>
      </c>
      <c r="R228" s="258">
        <f>Q228*H228</f>
        <v>0</v>
      </c>
      <c r="S228" s="258">
        <v>0</v>
      </c>
      <c r="T228" s="259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88" t="s">
        <v>2441</v>
      </c>
      <c r="AT228" s="188" t="s">
        <v>256</v>
      </c>
      <c r="AU228" s="188" t="s">
        <v>79</v>
      </c>
      <c r="AY228" s="19" t="s">
        <v>153</v>
      </c>
      <c r="BE228" s="189">
        <f>IF(N228="základní",J228,0)</f>
        <v>0</v>
      </c>
      <c r="BF228" s="189">
        <f>IF(N228="snížená",J228,0)</f>
        <v>0</v>
      </c>
      <c r="BG228" s="189">
        <f>IF(N228="zákl. přenesená",J228,0)</f>
        <v>0</v>
      </c>
      <c r="BH228" s="189">
        <f>IF(N228="sníž. přenesená",J228,0)</f>
        <v>0</v>
      </c>
      <c r="BI228" s="189">
        <f>IF(N228="nulová",J228,0)</f>
        <v>0</v>
      </c>
      <c r="BJ228" s="19" t="s">
        <v>79</v>
      </c>
      <c r="BK228" s="189">
        <f>ROUND(I228*H228,2)</f>
        <v>0</v>
      </c>
      <c r="BL228" s="19" t="s">
        <v>2441</v>
      </c>
      <c r="BM228" s="188" t="s">
        <v>2452</v>
      </c>
    </row>
    <row r="229" spans="1:65" s="2" customFormat="1" ht="6.9" customHeight="1">
      <c r="A229" s="36"/>
      <c r="B229" s="49"/>
      <c r="C229" s="50"/>
      <c r="D229" s="50"/>
      <c r="E229" s="50"/>
      <c r="F229" s="50"/>
      <c r="G229" s="50"/>
      <c r="H229" s="50"/>
      <c r="I229" s="50"/>
      <c r="J229" s="50"/>
      <c r="K229" s="50"/>
      <c r="L229" s="41"/>
      <c r="M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</row>
  </sheetData>
  <sheetProtection algorithmName="SHA-512" hashValue="Vltt7y5DgZ+W1USMSwqometTb00ZNyJLInz4k+RWygGf5RWI6WQNskEDVdRhRlC0XSARIf7n33paZJYE5DdGzg==" saltValue="c0UURKsSLb8SZUfbNKHXIpSyCBLDU6ZWyFrO8b6c16v003aP7NTlSkzRCn+wKfiaIcXvfSEe64VMpIUt9bTRMg==" spinCount="100000" sheet="1" objects="1" scenarios="1" formatColumns="0" formatRows="0" autoFilter="0"/>
  <autoFilter ref="C89:K228" xr:uid="{00000000-0009-0000-0000-000004000000}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hyperlinks>
    <hyperlink ref="F189" r:id="rId1" xr:uid="{00000000-0004-0000-0400-000000000000}"/>
    <hyperlink ref="F194" r:id="rId2" xr:uid="{00000000-0004-0000-0400-000001000000}"/>
    <hyperlink ref="F198" r:id="rId3" xr:uid="{00000000-0004-0000-0400-00000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09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AT2" s="19" t="s">
        <v>94</v>
      </c>
    </row>
    <row r="3" spans="1:46" s="1" customFormat="1" ht="6.9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81</v>
      </c>
    </row>
    <row r="4" spans="1:46" s="1" customFormat="1" ht="24.9" customHeight="1">
      <c r="B4" s="22"/>
      <c r="D4" s="105" t="s">
        <v>98</v>
      </c>
      <c r="L4" s="22"/>
      <c r="M4" s="106" t="s">
        <v>10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83" t="str">
        <f>'Rekapitulace stavby'!K6</f>
        <v>Správní budova VD Plumlov-rekonstrukce zázemí pro dělníky</v>
      </c>
      <c r="F7" s="384"/>
      <c r="G7" s="384"/>
      <c r="H7" s="384"/>
      <c r="L7" s="22"/>
    </row>
    <row r="8" spans="1:46" s="2" customFormat="1" ht="12" customHeight="1">
      <c r="A8" s="36"/>
      <c r="B8" s="41"/>
      <c r="C8" s="36"/>
      <c r="D8" s="107" t="s">
        <v>99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5" t="s">
        <v>2453</v>
      </c>
      <c r="F9" s="386"/>
      <c r="G9" s="386"/>
      <c r="H9" s="386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20. 12. 2017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7" t="str">
        <f>'Rekapitulace stavby'!E14</f>
        <v>Vyplň údaj</v>
      </c>
      <c r="F18" s="388"/>
      <c r="G18" s="388"/>
      <c r="H18" s="388"/>
      <c r="I18" s="107" t="s">
        <v>28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32</v>
      </c>
      <c r="F21" s="36"/>
      <c r="G21" s="36"/>
      <c r="H21" s="36"/>
      <c r="I21" s="107" t="s">
        <v>28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34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28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36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9" t="s">
        <v>19</v>
      </c>
      <c r="F27" s="389"/>
      <c r="G27" s="389"/>
      <c r="H27" s="389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37</v>
      </c>
      <c r="E30" s="36"/>
      <c r="F30" s="36"/>
      <c r="G30" s="36"/>
      <c r="H30" s="36"/>
      <c r="I30" s="36"/>
      <c r="J30" s="116">
        <f>ROUND(J83,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17" t="s">
        <v>39</v>
      </c>
      <c r="G32" s="36"/>
      <c r="H32" s="36"/>
      <c r="I32" s="117" t="s">
        <v>38</v>
      </c>
      <c r="J32" s="117" t="s">
        <v>40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18" t="s">
        <v>41</v>
      </c>
      <c r="E33" s="107" t="s">
        <v>42</v>
      </c>
      <c r="F33" s="119">
        <f>ROUND((SUM(BE83:BE108)),  2)</f>
        <v>0</v>
      </c>
      <c r="G33" s="36"/>
      <c r="H33" s="36"/>
      <c r="I33" s="120">
        <v>0.21</v>
      </c>
      <c r="J33" s="119">
        <f>ROUND(((SUM(BE83:BE108))*I33),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07" t="s">
        <v>43</v>
      </c>
      <c r="F34" s="119">
        <f>ROUND((SUM(BF83:BF108)),  2)</f>
        <v>0</v>
      </c>
      <c r="G34" s="36"/>
      <c r="H34" s="36"/>
      <c r="I34" s="120">
        <v>0.15</v>
      </c>
      <c r="J34" s="119">
        <f>ROUND(((SUM(BF83:BF108))*I34),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07" t="s">
        <v>44</v>
      </c>
      <c r="F35" s="119">
        <f>ROUND((SUM(BG83:BG108)),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07" t="s">
        <v>45</v>
      </c>
      <c r="F36" s="119">
        <f>ROUND((SUM(BH83:BH108)),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07" t="s">
        <v>46</v>
      </c>
      <c r="F37" s="119">
        <f>ROUND((SUM(BI83:BI108)),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47</v>
      </c>
      <c r="E39" s="123"/>
      <c r="F39" s="123"/>
      <c r="G39" s="124" t="s">
        <v>48</v>
      </c>
      <c r="H39" s="125" t="s">
        <v>49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5" t="s">
        <v>101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0" t="str">
        <f>E7</f>
        <v>Správní budova VD Plumlov-rekonstrukce zázemí pro dělníky</v>
      </c>
      <c r="F48" s="391"/>
      <c r="G48" s="391"/>
      <c r="H48" s="391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99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3" t="str">
        <f>E9</f>
        <v>05 - Vzduchotechnika</v>
      </c>
      <c r="F50" s="392"/>
      <c r="G50" s="392"/>
      <c r="H50" s="392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Plumlov</v>
      </c>
      <c r="G52" s="38"/>
      <c r="H52" s="38"/>
      <c r="I52" s="31" t="s">
        <v>23</v>
      </c>
      <c r="J52" s="61" t="str">
        <f>IF(J12="","",J12)</f>
        <v>20. 12. 2017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1" t="s">
        <v>25</v>
      </c>
      <c r="D54" s="38"/>
      <c r="E54" s="38"/>
      <c r="F54" s="29" t="str">
        <f>E15</f>
        <v>Povodí Moravy s.p. Dřevařská 932/11,Brno</v>
      </c>
      <c r="G54" s="38"/>
      <c r="H54" s="38"/>
      <c r="I54" s="31" t="s">
        <v>31</v>
      </c>
      <c r="J54" s="34" t="str">
        <f>E21</f>
        <v>ing.arch.Lukáš Doubrava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102</v>
      </c>
      <c r="D57" s="133"/>
      <c r="E57" s="133"/>
      <c r="F57" s="133"/>
      <c r="G57" s="133"/>
      <c r="H57" s="133"/>
      <c r="I57" s="133"/>
      <c r="J57" s="134" t="s">
        <v>103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35" t="s">
        <v>69</v>
      </c>
      <c r="D59" s="38"/>
      <c r="E59" s="38"/>
      <c r="F59" s="38"/>
      <c r="G59" s="38"/>
      <c r="H59" s="38"/>
      <c r="I59" s="38"/>
      <c r="J59" s="79">
        <f>J83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104</v>
      </c>
    </row>
    <row r="60" spans="1:47" s="9" customFormat="1" ht="24.9" customHeight="1">
      <c r="B60" s="136"/>
      <c r="C60" s="137"/>
      <c r="D60" s="138" t="s">
        <v>123</v>
      </c>
      <c r="E60" s="139"/>
      <c r="F60" s="139"/>
      <c r="G60" s="139"/>
      <c r="H60" s="139"/>
      <c r="I60" s="139"/>
      <c r="J60" s="140">
        <f>J84</f>
        <v>0</v>
      </c>
      <c r="K60" s="137"/>
      <c r="L60" s="141"/>
    </row>
    <row r="61" spans="1:47" s="10" customFormat="1" ht="19.95" customHeight="1">
      <c r="B61" s="142"/>
      <c r="C61" s="143"/>
      <c r="D61" s="144" t="s">
        <v>2454</v>
      </c>
      <c r="E61" s="145"/>
      <c r="F61" s="145"/>
      <c r="G61" s="145"/>
      <c r="H61" s="145"/>
      <c r="I61" s="145"/>
      <c r="J61" s="146">
        <f>J85</f>
        <v>0</v>
      </c>
      <c r="K61" s="143"/>
      <c r="L61" s="147"/>
    </row>
    <row r="62" spans="1:47" s="10" customFormat="1" ht="19.95" customHeight="1">
      <c r="B62" s="142"/>
      <c r="C62" s="143"/>
      <c r="D62" s="144" t="s">
        <v>2455</v>
      </c>
      <c r="E62" s="145"/>
      <c r="F62" s="145"/>
      <c r="G62" s="145"/>
      <c r="H62" s="145"/>
      <c r="I62" s="145"/>
      <c r="J62" s="146">
        <f>J101</f>
        <v>0</v>
      </c>
      <c r="K62" s="143"/>
      <c r="L62" s="147"/>
    </row>
    <row r="63" spans="1:47" s="10" customFormat="1" ht="19.95" customHeight="1">
      <c r="B63" s="142"/>
      <c r="C63" s="143"/>
      <c r="D63" s="144" t="s">
        <v>2456</v>
      </c>
      <c r="E63" s="145"/>
      <c r="F63" s="145"/>
      <c r="G63" s="145"/>
      <c r="H63" s="145"/>
      <c r="I63" s="145"/>
      <c r="J63" s="146">
        <f>J105</f>
        <v>0</v>
      </c>
      <c r="K63" s="143"/>
      <c r="L63" s="147"/>
    </row>
    <row r="64" spans="1:47" s="2" customFormat="1" ht="21.7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31" s="2" customFormat="1" ht="6.9" customHeight="1">
      <c r="A65" s="36"/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9" spans="1:31" s="2" customFormat="1" ht="6.9" customHeight="1">
      <c r="A69" s="36"/>
      <c r="B69" s="51"/>
      <c r="C69" s="52"/>
      <c r="D69" s="52"/>
      <c r="E69" s="52"/>
      <c r="F69" s="52"/>
      <c r="G69" s="52"/>
      <c r="H69" s="52"/>
      <c r="I69" s="52"/>
      <c r="J69" s="52"/>
      <c r="K69" s="52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24.9" customHeight="1">
      <c r="A70" s="36"/>
      <c r="B70" s="37"/>
      <c r="C70" s="25" t="s">
        <v>138</v>
      </c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1" t="s">
        <v>16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390" t="str">
        <f>E7</f>
        <v>Správní budova VD Plumlov-rekonstrukce zázemí pro dělníky</v>
      </c>
      <c r="F73" s="391"/>
      <c r="G73" s="391"/>
      <c r="H73" s="391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99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43" t="str">
        <f>E9</f>
        <v>05 - Vzduchotechnika</v>
      </c>
      <c r="F75" s="392"/>
      <c r="G75" s="392"/>
      <c r="H75" s="392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21</v>
      </c>
      <c r="D77" s="38"/>
      <c r="E77" s="38"/>
      <c r="F77" s="29" t="str">
        <f>F12</f>
        <v>Plumlov</v>
      </c>
      <c r="G77" s="38"/>
      <c r="H77" s="38"/>
      <c r="I77" s="31" t="s">
        <v>23</v>
      </c>
      <c r="J77" s="61" t="str">
        <f>IF(J12="","",J12)</f>
        <v>20. 12. 2017</v>
      </c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5.65" customHeight="1">
      <c r="A79" s="36"/>
      <c r="B79" s="37"/>
      <c r="C79" s="31" t="s">
        <v>25</v>
      </c>
      <c r="D79" s="38"/>
      <c r="E79" s="38"/>
      <c r="F79" s="29" t="str">
        <f>E15</f>
        <v>Povodí Moravy s.p. Dřevařská 932/11,Brno</v>
      </c>
      <c r="G79" s="38"/>
      <c r="H79" s="38"/>
      <c r="I79" s="31" t="s">
        <v>31</v>
      </c>
      <c r="J79" s="34" t="str">
        <f>E21</f>
        <v>ing.arch.Lukáš Doubrava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15" customHeight="1">
      <c r="A80" s="36"/>
      <c r="B80" s="37"/>
      <c r="C80" s="31" t="s">
        <v>29</v>
      </c>
      <c r="D80" s="38"/>
      <c r="E80" s="38"/>
      <c r="F80" s="29" t="str">
        <f>IF(E18="","",E18)</f>
        <v>Vyplň údaj</v>
      </c>
      <c r="G80" s="38"/>
      <c r="H80" s="38"/>
      <c r="I80" s="31" t="s">
        <v>34</v>
      </c>
      <c r="J80" s="34" t="str">
        <f>E24</f>
        <v xml:space="preserve"> 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0.3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1" customFormat="1" ht="29.25" customHeight="1">
      <c r="A82" s="148"/>
      <c r="B82" s="149"/>
      <c r="C82" s="150" t="s">
        <v>139</v>
      </c>
      <c r="D82" s="151" t="s">
        <v>56</v>
      </c>
      <c r="E82" s="151" t="s">
        <v>52</v>
      </c>
      <c r="F82" s="151" t="s">
        <v>53</v>
      </c>
      <c r="G82" s="151" t="s">
        <v>140</v>
      </c>
      <c r="H82" s="151" t="s">
        <v>141</v>
      </c>
      <c r="I82" s="151" t="s">
        <v>142</v>
      </c>
      <c r="J82" s="152" t="s">
        <v>103</v>
      </c>
      <c r="K82" s="153" t="s">
        <v>143</v>
      </c>
      <c r="L82" s="154"/>
      <c r="M82" s="70" t="s">
        <v>19</v>
      </c>
      <c r="N82" s="71" t="s">
        <v>41</v>
      </c>
      <c r="O82" s="71" t="s">
        <v>144</v>
      </c>
      <c r="P82" s="71" t="s">
        <v>145</v>
      </c>
      <c r="Q82" s="71" t="s">
        <v>146</v>
      </c>
      <c r="R82" s="71" t="s">
        <v>147</v>
      </c>
      <c r="S82" s="71" t="s">
        <v>148</v>
      </c>
      <c r="T82" s="72" t="s">
        <v>149</v>
      </c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</row>
    <row r="83" spans="1:65" s="2" customFormat="1" ht="22.8" customHeight="1">
      <c r="A83" s="36"/>
      <c r="B83" s="37"/>
      <c r="C83" s="77" t="s">
        <v>150</v>
      </c>
      <c r="D83" s="38"/>
      <c r="E83" s="38"/>
      <c r="F83" s="38"/>
      <c r="G83" s="38"/>
      <c r="H83" s="38"/>
      <c r="I83" s="38"/>
      <c r="J83" s="155">
        <f>BK83</f>
        <v>0</v>
      </c>
      <c r="K83" s="38"/>
      <c r="L83" s="41"/>
      <c r="M83" s="73"/>
      <c r="N83" s="156"/>
      <c r="O83" s="74"/>
      <c r="P83" s="157">
        <f>P84</f>
        <v>0</v>
      </c>
      <c r="Q83" s="74"/>
      <c r="R83" s="157">
        <f>R84</f>
        <v>0</v>
      </c>
      <c r="S83" s="74"/>
      <c r="T83" s="158">
        <f>T84</f>
        <v>0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T83" s="19" t="s">
        <v>70</v>
      </c>
      <c r="AU83" s="19" t="s">
        <v>104</v>
      </c>
      <c r="BK83" s="159">
        <f>BK84</f>
        <v>0</v>
      </c>
    </row>
    <row r="84" spans="1:65" s="12" customFormat="1" ht="25.95" customHeight="1">
      <c r="B84" s="160"/>
      <c r="C84" s="161"/>
      <c r="D84" s="162" t="s">
        <v>70</v>
      </c>
      <c r="E84" s="163" t="s">
        <v>938</v>
      </c>
      <c r="F84" s="163" t="s">
        <v>939</v>
      </c>
      <c r="G84" s="161"/>
      <c r="H84" s="161"/>
      <c r="I84" s="164"/>
      <c r="J84" s="165">
        <f>BK84</f>
        <v>0</v>
      </c>
      <c r="K84" s="161"/>
      <c r="L84" s="166"/>
      <c r="M84" s="167"/>
      <c r="N84" s="168"/>
      <c r="O84" s="168"/>
      <c r="P84" s="169">
        <f>P85+P101+P105</f>
        <v>0</v>
      </c>
      <c r="Q84" s="168"/>
      <c r="R84" s="169">
        <f>R85+R101+R105</f>
        <v>0</v>
      </c>
      <c r="S84" s="168"/>
      <c r="T84" s="170">
        <f>T85+T101+T105</f>
        <v>0</v>
      </c>
      <c r="AR84" s="171" t="s">
        <v>81</v>
      </c>
      <c r="AT84" s="172" t="s">
        <v>70</v>
      </c>
      <c r="AU84" s="172" t="s">
        <v>71</v>
      </c>
      <c r="AY84" s="171" t="s">
        <v>153</v>
      </c>
      <c r="BK84" s="173">
        <f>BK85+BK101+BK105</f>
        <v>0</v>
      </c>
    </row>
    <row r="85" spans="1:65" s="12" customFormat="1" ht="22.8" customHeight="1">
      <c r="B85" s="160"/>
      <c r="C85" s="161"/>
      <c r="D85" s="162" t="s">
        <v>70</v>
      </c>
      <c r="E85" s="174" t="s">
        <v>2457</v>
      </c>
      <c r="F85" s="174" t="s">
        <v>93</v>
      </c>
      <c r="G85" s="161"/>
      <c r="H85" s="161"/>
      <c r="I85" s="164"/>
      <c r="J85" s="175">
        <f>BK85</f>
        <v>0</v>
      </c>
      <c r="K85" s="161"/>
      <c r="L85" s="166"/>
      <c r="M85" s="167"/>
      <c r="N85" s="168"/>
      <c r="O85" s="168"/>
      <c r="P85" s="169">
        <f>SUM(P86:P100)</f>
        <v>0</v>
      </c>
      <c r="Q85" s="168"/>
      <c r="R85" s="169">
        <f>SUM(R86:R100)</f>
        <v>0</v>
      </c>
      <c r="S85" s="168"/>
      <c r="T85" s="170">
        <f>SUM(T86:T100)</f>
        <v>0</v>
      </c>
      <c r="AR85" s="171" t="s">
        <v>81</v>
      </c>
      <c r="AT85" s="172" t="s">
        <v>70</v>
      </c>
      <c r="AU85" s="172" t="s">
        <v>79</v>
      </c>
      <c r="AY85" s="171" t="s">
        <v>153</v>
      </c>
      <c r="BK85" s="173">
        <f>SUM(BK86:BK100)</f>
        <v>0</v>
      </c>
    </row>
    <row r="86" spans="1:65" s="2" customFormat="1" ht="16.5" customHeight="1">
      <c r="A86" s="36"/>
      <c r="B86" s="37"/>
      <c r="C86" s="176" t="s">
        <v>79</v>
      </c>
      <c r="D86" s="176" t="s">
        <v>155</v>
      </c>
      <c r="E86" s="177" t="s">
        <v>2458</v>
      </c>
      <c r="F86" s="178" t="s">
        <v>2459</v>
      </c>
      <c r="G86" s="179" t="s">
        <v>1946</v>
      </c>
      <c r="H86" s="180">
        <v>4</v>
      </c>
      <c r="I86" s="181"/>
      <c r="J86" s="182">
        <f>ROUND(I86*H86,2)</f>
        <v>0</v>
      </c>
      <c r="K86" s="183"/>
      <c r="L86" s="41"/>
      <c r="M86" s="184" t="s">
        <v>19</v>
      </c>
      <c r="N86" s="185" t="s">
        <v>42</v>
      </c>
      <c r="O86" s="66"/>
      <c r="P86" s="186">
        <f>O86*H86</f>
        <v>0</v>
      </c>
      <c r="Q86" s="186">
        <v>0</v>
      </c>
      <c r="R86" s="186">
        <f>Q86*H86</f>
        <v>0</v>
      </c>
      <c r="S86" s="186">
        <v>0</v>
      </c>
      <c r="T86" s="187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88" t="s">
        <v>255</v>
      </c>
      <c r="AT86" s="188" t="s">
        <v>155</v>
      </c>
      <c r="AU86" s="188" t="s">
        <v>81</v>
      </c>
      <c r="AY86" s="19" t="s">
        <v>153</v>
      </c>
      <c r="BE86" s="189">
        <f>IF(N86="základní",J86,0)</f>
        <v>0</v>
      </c>
      <c r="BF86" s="189">
        <f>IF(N86="snížená",J86,0)</f>
        <v>0</v>
      </c>
      <c r="BG86" s="189">
        <f>IF(N86="zákl. přenesená",J86,0)</f>
        <v>0</v>
      </c>
      <c r="BH86" s="189">
        <f>IF(N86="sníž. přenesená",J86,0)</f>
        <v>0</v>
      </c>
      <c r="BI86" s="189">
        <f>IF(N86="nulová",J86,0)</f>
        <v>0</v>
      </c>
      <c r="BJ86" s="19" t="s">
        <v>79</v>
      </c>
      <c r="BK86" s="189">
        <f>ROUND(I86*H86,2)</f>
        <v>0</v>
      </c>
      <c r="BL86" s="19" t="s">
        <v>255</v>
      </c>
      <c r="BM86" s="188" t="s">
        <v>2460</v>
      </c>
    </row>
    <row r="87" spans="1:65" s="2" customFormat="1" ht="28.8">
      <c r="A87" s="36"/>
      <c r="B87" s="37"/>
      <c r="C87" s="38"/>
      <c r="D87" s="197" t="s">
        <v>651</v>
      </c>
      <c r="E87" s="38"/>
      <c r="F87" s="240" t="s">
        <v>2461</v>
      </c>
      <c r="G87" s="38"/>
      <c r="H87" s="38"/>
      <c r="I87" s="192"/>
      <c r="J87" s="38"/>
      <c r="K87" s="38"/>
      <c r="L87" s="41"/>
      <c r="M87" s="193"/>
      <c r="N87" s="194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651</v>
      </c>
      <c r="AU87" s="19" t="s">
        <v>81</v>
      </c>
    </row>
    <row r="88" spans="1:65" s="2" customFormat="1" ht="16.5" customHeight="1">
      <c r="A88" s="36"/>
      <c r="B88" s="37"/>
      <c r="C88" s="176" t="s">
        <v>81</v>
      </c>
      <c r="D88" s="176" t="s">
        <v>155</v>
      </c>
      <c r="E88" s="177" t="s">
        <v>2462</v>
      </c>
      <c r="F88" s="178" t="s">
        <v>2463</v>
      </c>
      <c r="G88" s="179" t="s">
        <v>1946</v>
      </c>
      <c r="H88" s="180">
        <v>1</v>
      </c>
      <c r="I88" s="181"/>
      <c r="J88" s="182">
        <f>ROUND(I88*H88,2)</f>
        <v>0</v>
      </c>
      <c r="K88" s="183"/>
      <c r="L88" s="41"/>
      <c r="M88" s="184" t="s">
        <v>19</v>
      </c>
      <c r="N88" s="185" t="s">
        <v>42</v>
      </c>
      <c r="O88" s="66"/>
      <c r="P88" s="186">
        <f>O88*H88</f>
        <v>0</v>
      </c>
      <c r="Q88" s="186">
        <v>0</v>
      </c>
      <c r="R88" s="186">
        <f>Q88*H88</f>
        <v>0</v>
      </c>
      <c r="S88" s="186">
        <v>0</v>
      </c>
      <c r="T88" s="187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8" t="s">
        <v>255</v>
      </c>
      <c r="AT88" s="188" t="s">
        <v>155</v>
      </c>
      <c r="AU88" s="188" t="s">
        <v>81</v>
      </c>
      <c r="AY88" s="19" t="s">
        <v>153</v>
      </c>
      <c r="BE88" s="189">
        <f>IF(N88="základní",J88,0)</f>
        <v>0</v>
      </c>
      <c r="BF88" s="189">
        <f>IF(N88="snížená",J88,0)</f>
        <v>0</v>
      </c>
      <c r="BG88" s="189">
        <f>IF(N88="zákl. přenesená",J88,0)</f>
        <v>0</v>
      </c>
      <c r="BH88" s="189">
        <f>IF(N88="sníž. přenesená",J88,0)</f>
        <v>0</v>
      </c>
      <c r="BI88" s="189">
        <f>IF(N88="nulová",J88,0)</f>
        <v>0</v>
      </c>
      <c r="BJ88" s="19" t="s">
        <v>79</v>
      </c>
      <c r="BK88" s="189">
        <f>ROUND(I88*H88,2)</f>
        <v>0</v>
      </c>
      <c r="BL88" s="19" t="s">
        <v>255</v>
      </c>
      <c r="BM88" s="188" t="s">
        <v>2464</v>
      </c>
    </row>
    <row r="89" spans="1:65" s="2" customFormat="1" ht="19.2">
      <c r="A89" s="36"/>
      <c r="B89" s="37"/>
      <c r="C89" s="38"/>
      <c r="D89" s="197" t="s">
        <v>651</v>
      </c>
      <c r="E89" s="38"/>
      <c r="F89" s="240" t="s">
        <v>2465</v>
      </c>
      <c r="G89" s="38"/>
      <c r="H89" s="38"/>
      <c r="I89" s="192"/>
      <c r="J89" s="38"/>
      <c r="K89" s="38"/>
      <c r="L89" s="41"/>
      <c r="M89" s="193"/>
      <c r="N89" s="194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651</v>
      </c>
      <c r="AU89" s="19" t="s">
        <v>81</v>
      </c>
    </row>
    <row r="90" spans="1:65" s="2" customFormat="1" ht="16.5" customHeight="1">
      <c r="A90" s="36"/>
      <c r="B90" s="37"/>
      <c r="C90" s="176" t="s">
        <v>173</v>
      </c>
      <c r="D90" s="176" t="s">
        <v>155</v>
      </c>
      <c r="E90" s="177" t="s">
        <v>2466</v>
      </c>
      <c r="F90" s="178" t="s">
        <v>2467</v>
      </c>
      <c r="G90" s="179" t="s">
        <v>1946</v>
      </c>
      <c r="H90" s="180">
        <v>1</v>
      </c>
      <c r="I90" s="181"/>
      <c r="J90" s="182">
        <f>ROUND(I90*H90,2)</f>
        <v>0</v>
      </c>
      <c r="K90" s="183"/>
      <c r="L90" s="41"/>
      <c r="M90" s="184" t="s">
        <v>19</v>
      </c>
      <c r="N90" s="185" t="s">
        <v>42</v>
      </c>
      <c r="O90" s="66"/>
      <c r="P90" s="186">
        <f>O90*H90</f>
        <v>0</v>
      </c>
      <c r="Q90" s="186">
        <v>0</v>
      </c>
      <c r="R90" s="186">
        <f>Q90*H90</f>
        <v>0</v>
      </c>
      <c r="S90" s="186">
        <v>0</v>
      </c>
      <c r="T90" s="187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8" t="s">
        <v>255</v>
      </c>
      <c r="AT90" s="188" t="s">
        <v>155</v>
      </c>
      <c r="AU90" s="188" t="s">
        <v>81</v>
      </c>
      <c r="AY90" s="19" t="s">
        <v>153</v>
      </c>
      <c r="BE90" s="189">
        <f>IF(N90="základní",J90,0)</f>
        <v>0</v>
      </c>
      <c r="BF90" s="189">
        <f>IF(N90="snížená",J90,0)</f>
        <v>0</v>
      </c>
      <c r="BG90" s="189">
        <f>IF(N90="zákl. přenesená",J90,0)</f>
        <v>0</v>
      </c>
      <c r="BH90" s="189">
        <f>IF(N90="sníž. přenesená",J90,0)</f>
        <v>0</v>
      </c>
      <c r="BI90" s="189">
        <f>IF(N90="nulová",J90,0)</f>
        <v>0</v>
      </c>
      <c r="BJ90" s="19" t="s">
        <v>79</v>
      </c>
      <c r="BK90" s="189">
        <f>ROUND(I90*H90,2)</f>
        <v>0</v>
      </c>
      <c r="BL90" s="19" t="s">
        <v>255</v>
      </c>
      <c r="BM90" s="188" t="s">
        <v>2468</v>
      </c>
    </row>
    <row r="91" spans="1:65" s="2" customFormat="1" ht="19.2">
      <c r="A91" s="36"/>
      <c r="B91" s="37"/>
      <c r="C91" s="38"/>
      <c r="D91" s="197" t="s">
        <v>651</v>
      </c>
      <c r="E91" s="38"/>
      <c r="F91" s="240" t="s">
        <v>2465</v>
      </c>
      <c r="G91" s="38"/>
      <c r="H91" s="38"/>
      <c r="I91" s="192"/>
      <c r="J91" s="38"/>
      <c r="K91" s="38"/>
      <c r="L91" s="41"/>
      <c r="M91" s="193"/>
      <c r="N91" s="194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651</v>
      </c>
      <c r="AU91" s="19" t="s">
        <v>81</v>
      </c>
    </row>
    <row r="92" spans="1:65" s="2" customFormat="1" ht="16.5" customHeight="1">
      <c r="A92" s="36"/>
      <c r="B92" s="37"/>
      <c r="C92" s="176" t="s">
        <v>159</v>
      </c>
      <c r="D92" s="176" t="s">
        <v>155</v>
      </c>
      <c r="E92" s="177" t="s">
        <v>2469</v>
      </c>
      <c r="F92" s="178" t="s">
        <v>2470</v>
      </c>
      <c r="G92" s="179" t="s">
        <v>1946</v>
      </c>
      <c r="H92" s="180">
        <v>1</v>
      </c>
      <c r="I92" s="181"/>
      <c r="J92" s="182">
        <f>ROUND(I92*H92,2)</f>
        <v>0</v>
      </c>
      <c r="K92" s="183"/>
      <c r="L92" s="41"/>
      <c r="M92" s="184" t="s">
        <v>19</v>
      </c>
      <c r="N92" s="185" t="s">
        <v>42</v>
      </c>
      <c r="O92" s="66"/>
      <c r="P92" s="186">
        <f>O92*H92</f>
        <v>0</v>
      </c>
      <c r="Q92" s="186">
        <v>0</v>
      </c>
      <c r="R92" s="186">
        <f>Q92*H92</f>
        <v>0</v>
      </c>
      <c r="S92" s="186">
        <v>0</v>
      </c>
      <c r="T92" s="187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8" t="s">
        <v>255</v>
      </c>
      <c r="AT92" s="188" t="s">
        <v>155</v>
      </c>
      <c r="AU92" s="188" t="s">
        <v>81</v>
      </c>
      <c r="AY92" s="19" t="s">
        <v>153</v>
      </c>
      <c r="BE92" s="189">
        <f>IF(N92="základní",J92,0)</f>
        <v>0</v>
      </c>
      <c r="BF92" s="189">
        <f>IF(N92="snížená",J92,0)</f>
        <v>0</v>
      </c>
      <c r="BG92" s="189">
        <f>IF(N92="zákl. přenesená",J92,0)</f>
        <v>0</v>
      </c>
      <c r="BH92" s="189">
        <f>IF(N92="sníž. přenesená",J92,0)</f>
        <v>0</v>
      </c>
      <c r="BI92" s="189">
        <f>IF(N92="nulová",J92,0)</f>
        <v>0</v>
      </c>
      <c r="BJ92" s="19" t="s">
        <v>79</v>
      </c>
      <c r="BK92" s="189">
        <f>ROUND(I92*H92,2)</f>
        <v>0</v>
      </c>
      <c r="BL92" s="19" t="s">
        <v>255</v>
      </c>
      <c r="BM92" s="188" t="s">
        <v>2471</v>
      </c>
    </row>
    <row r="93" spans="1:65" s="2" customFormat="1" ht="19.2">
      <c r="A93" s="36"/>
      <c r="B93" s="37"/>
      <c r="C93" s="38"/>
      <c r="D93" s="197" t="s">
        <v>651</v>
      </c>
      <c r="E93" s="38"/>
      <c r="F93" s="240" t="s">
        <v>2472</v>
      </c>
      <c r="G93" s="38"/>
      <c r="H93" s="38"/>
      <c r="I93" s="192"/>
      <c r="J93" s="38"/>
      <c r="K93" s="38"/>
      <c r="L93" s="41"/>
      <c r="M93" s="193"/>
      <c r="N93" s="194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651</v>
      </c>
      <c r="AU93" s="19" t="s">
        <v>81</v>
      </c>
    </row>
    <row r="94" spans="1:65" s="2" customFormat="1" ht="16.5" customHeight="1">
      <c r="A94" s="36"/>
      <c r="B94" s="37"/>
      <c r="C94" s="176" t="s">
        <v>182</v>
      </c>
      <c r="D94" s="176" t="s">
        <v>155</v>
      </c>
      <c r="E94" s="177" t="s">
        <v>2473</v>
      </c>
      <c r="F94" s="178" t="s">
        <v>2474</v>
      </c>
      <c r="G94" s="179" t="s">
        <v>1946</v>
      </c>
      <c r="H94" s="180">
        <v>1</v>
      </c>
      <c r="I94" s="181"/>
      <c r="J94" s="182">
        <f t="shared" ref="J94:J99" si="0">ROUND(I94*H94,2)</f>
        <v>0</v>
      </c>
      <c r="K94" s="183"/>
      <c r="L94" s="41"/>
      <c r="M94" s="184" t="s">
        <v>19</v>
      </c>
      <c r="N94" s="185" t="s">
        <v>42</v>
      </c>
      <c r="O94" s="66"/>
      <c r="P94" s="186">
        <f t="shared" ref="P94:P99" si="1">O94*H94</f>
        <v>0</v>
      </c>
      <c r="Q94" s="186">
        <v>0</v>
      </c>
      <c r="R94" s="186">
        <f t="shared" ref="R94:R99" si="2">Q94*H94</f>
        <v>0</v>
      </c>
      <c r="S94" s="186">
        <v>0</v>
      </c>
      <c r="T94" s="187">
        <f t="shared" ref="T94:T99" si="3"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8" t="s">
        <v>255</v>
      </c>
      <c r="AT94" s="188" t="s">
        <v>155</v>
      </c>
      <c r="AU94" s="188" t="s">
        <v>81</v>
      </c>
      <c r="AY94" s="19" t="s">
        <v>153</v>
      </c>
      <c r="BE94" s="189">
        <f t="shared" ref="BE94:BE99" si="4">IF(N94="základní",J94,0)</f>
        <v>0</v>
      </c>
      <c r="BF94" s="189">
        <f t="shared" ref="BF94:BF99" si="5">IF(N94="snížená",J94,0)</f>
        <v>0</v>
      </c>
      <c r="BG94" s="189">
        <f t="shared" ref="BG94:BG99" si="6">IF(N94="zákl. přenesená",J94,0)</f>
        <v>0</v>
      </c>
      <c r="BH94" s="189">
        <f t="shared" ref="BH94:BH99" si="7">IF(N94="sníž. přenesená",J94,0)</f>
        <v>0</v>
      </c>
      <c r="BI94" s="189">
        <f t="shared" ref="BI94:BI99" si="8">IF(N94="nulová",J94,0)</f>
        <v>0</v>
      </c>
      <c r="BJ94" s="19" t="s">
        <v>79</v>
      </c>
      <c r="BK94" s="189">
        <f t="shared" ref="BK94:BK99" si="9">ROUND(I94*H94,2)</f>
        <v>0</v>
      </c>
      <c r="BL94" s="19" t="s">
        <v>255</v>
      </c>
      <c r="BM94" s="188" t="s">
        <v>2475</v>
      </c>
    </row>
    <row r="95" spans="1:65" s="2" customFormat="1" ht="16.5" customHeight="1">
      <c r="A95" s="36"/>
      <c r="B95" s="37"/>
      <c r="C95" s="176" t="s">
        <v>188</v>
      </c>
      <c r="D95" s="176" t="s">
        <v>155</v>
      </c>
      <c r="E95" s="177" t="s">
        <v>2476</v>
      </c>
      <c r="F95" s="178" t="s">
        <v>2477</v>
      </c>
      <c r="G95" s="179" t="s">
        <v>228</v>
      </c>
      <c r="H95" s="180">
        <v>3</v>
      </c>
      <c r="I95" s="181"/>
      <c r="J95" s="182">
        <f t="shared" si="0"/>
        <v>0</v>
      </c>
      <c r="K95" s="183"/>
      <c r="L95" s="41"/>
      <c r="M95" s="184" t="s">
        <v>19</v>
      </c>
      <c r="N95" s="185" t="s">
        <v>42</v>
      </c>
      <c r="O95" s="66"/>
      <c r="P95" s="186">
        <f t="shared" si="1"/>
        <v>0</v>
      </c>
      <c r="Q95" s="186">
        <v>0</v>
      </c>
      <c r="R95" s="186">
        <f t="shared" si="2"/>
        <v>0</v>
      </c>
      <c r="S95" s="186">
        <v>0</v>
      </c>
      <c r="T95" s="187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8" t="s">
        <v>255</v>
      </c>
      <c r="AT95" s="188" t="s">
        <v>155</v>
      </c>
      <c r="AU95" s="188" t="s">
        <v>81</v>
      </c>
      <c r="AY95" s="19" t="s">
        <v>153</v>
      </c>
      <c r="BE95" s="189">
        <f t="shared" si="4"/>
        <v>0</v>
      </c>
      <c r="BF95" s="189">
        <f t="shared" si="5"/>
        <v>0</v>
      </c>
      <c r="BG95" s="189">
        <f t="shared" si="6"/>
        <v>0</v>
      </c>
      <c r="BH95" s="189">
        <f t="shared" si="7"/>
        <v>0</v>
      </c>
      <c r="BI95" s="189">
        <f t="shared" si="8"/>
        <v>0</v>
      </c>
      <c r="BJ95" s="19" t="s">
        <v>79</v>
      </c>
      <c r="BK95" s="189">
        <f t="shared" si="9"/>
        <v>0</v>
      </c>
      <c r="BL95" s="19" t="s">
        <v>255</v>
      </c>
      <c r="BM95" s="188" t="s">
        <v>2478</v>
      </c>
    </row>
    <row r="96" spans="1:65" s="2" customFormat="1" ht="16.5" customHeight="1">
      <c r="A96" s="36"/>
      <c r="B96" s="37"/>
      <c r="C96" s="176" t="s">
        <v>193</v>
      </c>
      <c r="D96" s="176" t="s">
        <v>155</v>
      </c>
      <c r="E96" s="177" t="s">
        <v>2479</v>
      </c>
      <c r="F96" s="178" t="s">
        <v>2480</v>
      </c>
      <c r="G96" s="179" t="s">
        <v>228</v>
      </c>
      <c r="H96" s="180">
        <v>6</v>
      </c>
      <c r="I96" s="181"/>
      <c r="J96" s="182">
        <f t="shared" si="0"/>
        <v>0</v>
      </c>
      <c r="K96" s="183"/>
      <c r="L96" s="41"/>
      <c r="M96" s="184" t="s">
        <v>19</v>
      </c>
      <c r="N96" s="185" t="s">
        <v>42</v>
      </c>
      <c r="O96" s="66"/>
      <c r="P96" s="186">
        <f t="shared" si="1"/>
        <v>0</v>
      </c>
      <c r="Q96" s="186">
        <v>0</v>
      </c>
      <c r="R96" s="186">
        <f t="shared" si="2"/>
        <v>0</v>
      </c>
      <c r="S96" s="186">
        <v>0</v>
      </c>
      <c r="T96" s="187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8" t="s">
        <v>255</v>
      </c>
      <c r="AT96" s="188" t="s">
        <v>155</v>
      </c>
      <c r="AU96" s="188" t="s">
        <v>81</v>
      </c>
      <c r="AY96" s="19" t="s">
        <v>153</v>
      </c>
      <c r="BE96" s="189">
        <f t="shared" si="4"/>
        <v>0</v>
      </c>
      <c r="BF96" s="189">
        <f t="shared" si="5"/>
        <v>0</v>
      </c>
      <c r="BG96" s="189">
        <f t="shared" si="6"/>
        <v>0</v>
      </c>
      <c r="BH96" s="189">
        <f t="shared" si="7"/>
        <v>0</v>
      </c>
      <c r="BI96" s="189">
        <f t="shared" si="8"/>
        <v>0</v>
      </c>
      <c r="BJ96" s="19" t="s">
        <v>79</v>
      </c>
      <c r="BK96" s="189">
        <f t="shared" si="9"/>
        <v>0</v>
      </c>
      <c r="BL96" s="19" t="s">
        <v>255</v>
      </c>
      <c r="BM96" s="188" t="s">
        <v>2481</v>
      </c>
    </row>
    <row r="97" spans="1:65" s="2" customFormat="1" ht="16.5" customHeight="1">
      <c r="A97" s="36"/>
      <c r="B97" s="37"/>
      <c r="C97" s="176" t="s">
        <v>201</v>
      </c>
      <c r="D97" s="176" t="s">
        <v>155</v>
      </c>
      <c r="E97" s="177" t="s">
        <v>2482</v>
      </c>
      <c r="F97" s="178" t="s">
        <v>2483</v>
      </c>
      <c r="G97" s="179" t="s">
        <v>228</v>
      </c>
      <c r="H97" s="180">
        <v>1</v>
      </c>
      <c r="I97" s="181"/>
      <c r="J97" s="182">
        <f t="shared" si="0"/>
        <v>0</v>
      </c>
      <c r="K97" s="183"/>
      <c r="L97" s="41"/>
      <c r="M97" s="184" t="s">
        <v>19</v>
      </c>
      <c r="N97" s="185" t="s">
        <v>42</v>
      </c>
      <c r="O97" s="66"/>
      <c r="P97" s="186">
        <f t="shared" si="1"/>
        <v>0</v>
      </c>
      <c r="Q97" s="186">
        <v>0</v>
      </c>
      <c r="R97" s="186">
        <f t="shared" si="2"/>
        <v>0</v>
      </c>
      <c r="S97" s="186">
        <v>0</v>
      </c>
      <c r="T97" s="187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8" t="s">
        <v>255</v>
      </c>
      <c r="AT97" s="188" t="s">
        <v>155</v>
      </c>
      <c r="AU97" s="188" t="s">
        <v>81</v>
      </c>
      <c r="AY97" s="19" t="s">
        <v>153</v>
      </c>
      <c r="BE97" s="189">
        <f t="shared" si="4"/>
        <v>0</v>
      </c>
      <c r="BF97" s="189">
        <f t="shared" si="5"/>
        <v>0</v>
      </c>
      <c r="BG97" s="189">
        <f t="shared" si="6"/>
        <v>0</v>
      </c>
      <c r="BH97" s="189">
        <f t="shared" si="7"/>
        <v>0</v>
      </c>
      <c r="BI97" s="189">
        <f t="shared" si="8"/>
        <v>0</v>
      </c>
      <c r="BJ97" s="19" t="s">
        <v>79</v>
      </c>
      <c r="BK97" s="189">
        <f t="shared" si="9"/>
        <v>0</v>
      </c>
      <c r="BL97" s="19" t="s">
        <v>255</v>
      </c>
      <c r="BM97" s="188" t="s">
        <v>2484</v>
      </c>
    </row>
    <row r="98" spans="1:65" s="2" customFormat="1" ht="16.5" customHeight="1">
      <c r="A98" s="36"/>
      <c r="B98" s="37"/>
      <c r="C98" s="176" t="s">
        <v>209</v>
      </c>
      <c r="D98" s="176" t="s">
        <v>155</v>
      </c>
      <c r="E98" s="177" t="s">
        <v>2485</v>
      </c>
      <c r="F98" s="178" t="s">
        <v>2486</v>
      </c>
      <c r="G98" s="179" t="s">
        <v>2341</v>
      </c>
      <c r="H98" s="180">
        <v>18</v>
      </c>
      <c r="I98" s="181"/>
      <c r="J98" s="182">
        <f t="shared" si="0"/>
        <v>0</v>
      </c>
      <c r="K98" s="183"/>
      <c r="L98" s="41"/>
      <c r="M98" s="184" t="s">
        <v>19</v>
      </c>
      <c r="N98" s="185" t="s">
        <v>42</v>
      </c>
      <c r="O98" s="66"/>
      <c r="P98" s="186">
        <f t="shared" si="1"/>
        <v>0</v>
      </c>
      <c r="Q98" s="186">
        <v>0</v>
      </c>
      <c r="R98" s="186">
        <f t="shared" si="2"/>
        <v>0</v>
      </c>
      <c r="S98" s="186">
        <v>0</v>
      </c>
      <c r="T98" s="187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8" t="s">
        <v>255</v>
      </c>
      <c r="AT98" s="188" t="s">
        <v>155</v>
      </c>
      <c r="AU98" s="188" t="s">
        <v>81</v>
      </c>
      <c r="AY98" s="19" t="s">
        <v>153</v>
      </c>
      <c r="BE98" s="189">
        <f t="shared" si="4"/>
        <v>0</v>
      </c>
      <c r="BF98" s="189">
        <f t="shared" si="5"/>
        <v>0</v>
      </c>
      <c r="BG98" s="189">
        <f t="shared" si="6"/>
        <v>0</v>
      </c>
      <c r="BH98" s="189">
        <f t="shared" si="7"/>
        <v>0</v>
      </c>
      <c r="BI98" s="189">
        <f t="shared" si="8"/>
        <v>0</v>
      </c>
      <c r="BJ98" s="19" t="s">
        <v>79</v>
      </c>
      <c r="BK98" s="189">
        <f t="shared" si="9"/>
        <v>0</v>
      </c>
      <c r="BL98" s="19" t="s">
        <v>255</v>
      </c>
      <c r="BM98" s="188" t="s">
        <v>2487</v>
      </c>
    </row>
    <row r="99" spans="1:65" s="2" customFormat="1" ht="16.5" customHeight="1">
      <c r="A99" s="36"/>
      <c r="B99" s="37"/>
      <c r="C99" s="176" t="s">
        <v>214</v>
      </c>
      <c r="D99" s="176" t="s">
        <v>155</v>
      </c>
      <c r="E99" s="177" t="s">
        <v>2488</v>
      </c>
      <c r="F99" s="178" t="s">
        <v>2489</v>
      </c>
      <c r="G99" s="179" t="s">
        <v>2058</v>
      </c>
      <c r="H99" s="180">
        <v>34</v>
      </c>
      <c r="I99" s="181"/>
      <c r="J99" s="182">
        <f t="shared" si="0"/>
        <v>0</v>
      </c>
      <c r="K99" s="183"/>
      <c r="L99" s="41"/>
      <c r="M99" s="184" t="s">
        <v>19</v>
      </c>
      <c r="N99" s="185" t="s">
        <v>42</v>
      </c>
      <c r="O99" s="66"/>
      <c r="P99" s="186">
        <f t="shared" si="1"/>
        <v>0</v>
      </c>
      <c r="Q99" s="186">
        <v>0</v>
      </c>
      <c r="R99" s="186">
        <f t="shared" si="2"/>
        <v>0</v>
      </c>
      <c r="S99" s="186">
        <v>0</v>
      </c>
      <c r="T99" s="187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8" t="s">
        <v>255</v>
      </c>
      <c r="AT99" s="188" t="s">
        <v>155</v>
      </c>
      <c r="AU99" s="188" t="s">
        <v>81</v>
      </c>
      <c r="AY99" s="19" t="s">
        <v>153</v>
      </c>
      <c r="BE99" s="189">
        <f t="shared" si="4"/>
        <v>0</v>
      </c>
      <c r="BF99" s="189">
        <f t="shared" si="5"/>
        <v>0</v>
      </c>
      <c r="BG99" s="189">
        <f t="shared" si="6"/>
        <v>0</v>
      </c>
      <c r="BH99" s="189">
        <f t="shared" si="7"/>
        <v>0</v>
      </c>
      <c r="BI99" s="189">
        <f t="shared" si="8"/>
        <v>0</v>
      </c>
      <c r="BJ99" s="19" t="s">
        <v>79</v>
      </c>
      <c r="BK99" s="189">
        <f t="shared" si="9"/>
        <v>0</v>
      </c>
      <c r="BL99" s="19" t="s">
        <v>255</v>
      </c>
      <c r="BM99" s="188" t="s">
        <v>2490</v>
      </c>
    </row>
    <row r="100" spans="1:65" s="2" customFormat="1" ht="19.2">
      <c r="A100" s="36"/>
      <c r="B100" s="37"/>
      <c r="C100" s="38"/>
      <c r="D100" s="197" t="s">
        <v>651</v>
      </c>
      <c r="E100" s="38"/>
      <c r="F100" s="240" t="s">
        <v>2491</v>
      </c>
      <c r="G100" s="38"/>
      <c r="H100" s="38"/>
      <c r="I100" s="192"/>
      <c r="J100" s="38"/>
      <c r="K100" s="38"/>
      <c r="L100" s="41"/>
      <c r="M100" s="193"/>
      <c r="N100" s="194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651</v>
      </c>
      <c r="AU100" s="19" t="s">
        <v>81</v>
      </c>
    </row>
    <row r="101" spans="1:65" s="12" customFormat="1" ht="22.8" customHeight="1">
      <c r="B101" s="160"/>
      <c r="C101" s="161"/>
      <c r="D101" s="162" t="s">
        <v>70</v>
      </c>
      <c r="E101" s="174" t="s">
        <v>2054</v>
      </c>
      <c r="F101" s="174" t="s">
        <v>2492</v>
      </c>
      <c r="G101" s="161"/>
      <c r="H101" s="161"/>
      <c r="I101" s="164"/>
      <c r="J101" s="175">
        <f>BK101</f>
        <v>0</v>
      </c>
      <c r="K101" s="161"/>
      <c r="L101" s="166"/>
      <c r="M101" s="167"/>
      <c r="N101" s="168"/>
      <c r="O101" s="168"/>
      <c r="P101" s="169">
        <f>SUM(P102:P104)</f>
        <v>0</v>
      </c>
      <c r="Q101" s="168"/>
      <c r="R101" s="169">
        <f>SUM(R102:R104)</f>
        <v>0</v>
      </c>
      <c r="S101" s="168"/>
      <c r="T101" s="170">
        <f>SUM(T102:T104)</f>
        <v>0</v>
      </c>
      <c r="AR101" s="171" t="s">
        <v>79</v>
      </c>
      <c r="AT101" s="172" t="s">
        <v>70</v>
      </c>
      <c r="AU101" s="172" t="s">
        <v>79</v>
      </c>
      <c r="AY101" s="171" t="s">
        <v>153</v>
      </c>
      <c r="BK101" s="173">
        <f>SUM(BK102:BK104)</f>
        <v>0</v>
      </c>
    </row>
    <row r="102" spans="1:65" s="2" customFormat="1" ht="16.5" customHeight="1">
      <c r="A102" s="36"/>
      <c r="B102" s="37"/>
      <c r="C102" s="176" t="s">
        <v>225</v>
      </c>
      <c r="D102" s="176" t="s">
        <v>155</v>
      </c>
      <c r="E102" s="177" t="s">
        <v>2056</v>
      </c>
      <c r="F102" s="178" t="s">
        <v>2493</v>
      </c>
      <c r="G102" s="179" t="s">
        <v>2058</v>
      </c>
      <c r="H102" s="180">
        <v>1</v>
      </c>
      <c r="I102" s="181"/>
      <c r="J102" s="182">
        <f>ROUND(I102*H102,2)</f>
        <v>0</v>
      </c>
      <c r="K102" s="183"/>
      <c r="L102" s="41"/>
      <c r="M102" s="184" t="s">
        <v>19</v>
      </c>
      <c r="N102" s="185" t="s">
        <v>42</v>
      </c>
      <c r="O102" s="66"/>
      <c r="P102" s="186">
        <f>O102*H102</f>
        <v>0</v>
      </c>
      <c r="Q102" s="186">
        <v>0</v>
      </c>
      <c r="R102" s="186">
        <f>Q102*H102</f>
        <v>0</v>
      </c>
      <c r="S102" s="186">
        <v>0</v>
      </c>
      <c r="T102" s="187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8" t="s">
        <v>159</v>
      </c>
      <c r="AT102" s="188" t="s">
        <v>155</v>
      </c>
      <c r="AU102" s="188" t="s">
        <v>81</v>
      </c>
      <c r="AY102" s="19" t="s">
        <v>153</v>
      </c>
      <c r="BE102" s="189">
        <f>IF(N102="základní",J102,0)</f>
        <v>0</v>
      </c>
      <c r="BF102" s="189">
        <f>IF(N102="snížená",J102,0)</f>
        <v>0</v>
      </c>
      <c r="BG102" s="189">
        <f>IF(N102="zákl. přenesená",J102,0)</f>
        <v>0</v>
      </c>
      <c r="BH102" s="189">
        <f>IF(N102="sníž. přenesená",J102,0)</f>
        <v>0</v>
      </c>
      <c r="BI102" s="189">
        <f>IF(N102="nulová",J102,0)</f>
        <v>0</v>
      </c>
      <c r="BJ102" s="19" t="s">
        <v>79</v>
      </c>
      <c r="BK102" s="189">
        <f>ROUND(I102*H102,2)</f>
        <v>0</v>
      </c>
      <c r="BL102" s="19" t="s">
        <v>159</v>
      </c>
      <c r="BM102" s="188" t="s">
        <v>2494</v>
      </c>
    </row>
    <row r="103" spans="1:65" s="2" customFormat="1" ht="16.5" customHeight="1">
      <c r="A103" s="36"/>
      <c r="B103" s="37"/>
      <c r="C103" s="176" t="s">
        <v>231</v>
      </c>
      <c r="D103" s="176" t="s">
        <v>155</v>
      </c>
      <c r="E103" s="177" t="s">
        <v>2060</v>
      </c>
      <c r="F103" s="178" t="s">
        <v>2495</v>
      </c>
      <c r="G103" s="179" t="s">
        <v>2058</v>
      </c>
      <c r="H103" s="180">
        <v>1</v>
      </c>
      <c r="I103" s="181"/>
      <c r="J103" s="182">
        <f>ROUND(I103*H103,2)</f>
        <v>0</v>
      </c>
      <c r="K103" s="183"/>
      <c r="L103" s="41"/>
      <c r="M103" s="184" t="s">
        <v>19</v>
      </c>
      <c r="N103" s="185" t="s">
        <v>42</v>
      </c>
      <c r="O103" s="66"/>
      <c r="P103" s="186">
        <f>O103*H103</f>
        <v>0</v>
      </c>
      <c r="Q103" s="186">
        <v>0</v>
      </c>
      <c r="R103" s="186">
        <f>Q103*H103</f>
        <v>0</v>
      </c>
      <c r="S103" s="186">
        <v>0</v>
      </c>
      <c r="T103" s="187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8" t="s">
        <v>159</v>
      </c>
      <c r="AT103" s="188" t="s">
        <v>155</v>
      </c>
      <c r="AU103" s="188" t="s">
        <v>81</v>
      </c>
      <c r="AY103" s="19" t="s">
        <v>153</v>
      </c>
      <c r="BE103" s="189">
        <f>IF(N103="základní",J103,0)</f>
        <v>0</v>
      </c>
      <c r="BF103" s="189">
        <f>IF(N103="snížená",J103,0)</f>
        <v>0</v>
      </c>
      <c r="BG103" s="189">
        <f>IF(N103="zákl. přenesená",J103,0)</f>
        <v>0</v>
      </c>
      <c r="BH103" s="189">
        <f>IF(N103="sníž. přenesená",J103,0)</f>
        <v>0</v>
      </c>
      <c r="BI103" s="189">
        <f>IF(N103="nulová",J103,0)</f>
        <v>0</v>
      </c>
      <c r="BJ103" s="19" t="s">
        <v>79</v>
      </c>
      <c r="BK103" s="189">
        <f>ROUND(I103*H103,2)</f>
        <v>0</v>
      </c>
      <c r="BL103" s="19" t="s">
        <v>159</v>
      </c>
      <c r="BM103" s="188" t="s">
        <v>2496</v>
      </c>
    </row>
    <row r="104" spans="1:65" s="2" customFormat="1" ht="19.2">
      <c r="A104" s="36"/>
      <c r="B104" s="37"/>
      <c r="C104" s="38"/>
      <c r="D104" s="197" t="s">
        <v>651</v>
      </c>
      <c r="E104" s="38"/>
      <c r="F104" s="240" t="s">
        <v>2497</v>
      </c>
      <c r="G104" s="38"/>
      <c r="H104" s="38"/>
      <c r="I104" s="192"/>
      <c r="J104" s="38"/>
      <c r="K104" s="38"/>
      <c r="L104" s="41"/>
      <c r="M104" s="193"/>
      <c r="N104" s="194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651</v>
      </c>
      <c r="AU104" s="19" t="s">
        <v>81</v>
      </c>
    </row>
    <row r="105" spans="1:65" s="12" customFormat="1" ht="22.8" customHeight="1">
      <c r="B105" s="160"/>
      <c r="C105" s="161"/>
      <c r="D105" s="162" t="s">
        <v>70</v>
      </c>
      <c r="E105" s="174" t="s">
        <v>2076</v>
      </c>
      <c r="F105" s="174" t="s">
        <v>2498</v>
      </c>
      <c r="G105" s="161"/>
      <c r="H105" s="161"/>
      <c r="I105" s="164"/>
      <c r="J105" s="175">
        <f>BK105</f>
        <v>0</v>
      </c>
      <c r="K105" s="161"/>
      <c r="L105" s="166"/>
      <c r="M105" s="167"/>
      <c r="N105" s="168"/>
      <c r="O105" s="168"/>
      <c r="P105" s="169">
        <f>SUM(P106:P108)</f>
        <v>0</v>
      </c>
      <c r="Q105" s="168"/>
      <c r="R105" s="169">
        <f>SUM(R106:R108)</f>
        <v>0</v>
      </c>
      <c r="S105" s="168"/>
      <c r="T105" s="170">
        <f>SUM(T106:T108)</f>
        <v>0</v>
      </c>
      <c r="AR105" s="171" t="s">
        <v>79</v>
      </c>
      <c r="AT105" s="172" t="s">
        <v>70</v>
      </c>
      <c r="AU105" s="172" t="s">
        <v>79</v>
      </c>
      <c r="AY105" s="171" t="s">
        <v>153</v>
      </c>
      <c r="BK105" s="173">
        <f>SUM(BK106:BK108)</f>
        <v>0</v>
      </c>
    </row>
    <row r="106" spans="1:65" s="2" customFormat="1" ht="16.5" customHeight="1">
      <c r="A106" s="36"/>
      <c r="B106" s="37"/>
      <c r="C106" s="176" t="s">
        <v>237</v>
      </c>
      <c r="D106" s="176" t="s">
        <v>155</v>
      </c>
      <c r="E106" s="177" t="s">
        <v>2499</v>
      </c>
      <c r="F106" s="178" t="s">
        <v>2500</v>
      </c>
      <c r="G106" s="179" t="s">
        <v>2058</v>
      </c>
      <c r="H106" s="180">
        <v>6</v>
      </c>
      <c r="I106" s="181"/>
      <c r="J106" s="182">
        <f>ROUND(I106*H106,2)</f>
        <v>0</v>
      </c>
      <c r="K106" s="183"/>
      <c r="L106" s="41"/>
      <c r="M106" s="184" t="s">
        <v>19</v>
      </c>
      <c r="N106" s="185" t="s">
        <v>42</v>
      </c>
      <c r="O106" s="66"/>
      <c r="P106" s="186">
        <f>O106*H106</f>
        <v>0</v>
      </c>
      <c r="Q106" s="186">
        <v>0</v>
      </c>
      <c r="R106" s="186">
        <f>Q106*H106</f>
        <v>0</v>
      </c>
      <c r="S106" s="186">
        <v>0</v>
      </c>
      <c r="T106" s="187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8" t="s">
        <v>159</v>
      </c>
      <c r="AT106" s="188" t="s">
        <v>155</v>
      </c>
      <c r="AU106" s="188" t="s">
        <v>81</v>
      </c>
      <c r="AY106" s="19" t="s">
        <v>153</v>
      </c>
      <c r="BE106" s="189">
        <f>IF(N106="základní",J106,0)</f>
        <v>0</v>
      </c>
      <c r="BF106" s="189">
        <f>IF(N106="snížená",J106,0)</f>
        <v>0</v>
      </c>
      <c r="BG106" s="189">
        <f>IF(N106="zákl. přenesená",J106,0)</f>
        <v>0</v>
      </c>
      <c r="BH106" s="189">
        <f>IF(N106="sníž. přenesená",J106,0)</f>
        <v>0</v>
      </c>
      <c r="BI106" s="189">
        <f>IF(N106="nulová",J106,0)</f>
        <v>0</v>
      </c>
      <c r="BJ106" s="19" t="s">
        <v>79</v>
      </c>
      <c r="BK106" s="189">
        <f>ROUND(I106*H106,2)</f>
        <v>0</v>
      </c>
      <c r="BL106" s="19" t="s">
        <v>159</v>
      </c>
      <c r="BM106" s="188" t="s">
        <v>2501</v>
      </c>
    </row>
    <row r="107" spans="1:65" s="2" customFormat="1" ht="19.2">
      <c r="A107" s="36"/>
      <c r="B107" s="37"/>
      <c r="C107" s="38"/>
      <c r="D107" s="197" t="s">
        <v>651</v>
      </c>
      <c r="E107" s="38"/>
      <c r="F107" s="240" t="s">
        <v>2502</v>
      </c>
      <c r="G107" s="38"/>
      <c r="H107" s="38"/>
      <c r="I107" s="192"/>
      <c r="J107" s="38"/>
      <c r="K107" s="38"/>
      <c r="L107" s="41"/>
      <c r="M107" s="193"/>
      <c r="N107" s="194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651</v>
      </c>
      <c r="AU107" s="19" t="s">
        <v>81</v>
      </c>
    </row>
    <row r="108" spans="1:65" s="2" customFormat="1" ht="16.5" customHeight="1">
      <c r="A108" s="36"/>
      <c r="B108" s="37"/>
      <c r="C108" s="176" t="s">
        <v>245</v>
      </c>
      <c r="D108" s="176" t="s">
        <v>155</v>
      </c>
      <c r="E108" s="177" t="s">
        <v>2082</v>
      </c>
      <c r="F108" s="178" t="s">
        <v>2503</v>
      </c>
      <c r="G108" s="179" t="s">
        <v>2058</v>
      </c>
      <c r="H108" s="180">
        <v>1</v>
      </c>
      <c r="I108" s="181"/>
      <c r="J108" s="182">
        <f>ROUND(I108*H108,2)</f>
        <v>0</v>
      </c>
      <c r="K108" s="183"/>
      <c r="L108" s="41"/>
      <c r="M108" s="255" t="s">
        <v>19</v>
      </c>
      <c r="N108" s="256" t="s">
        <v>42</v>
      </c>
      <c r="O108" s="257"/>
      <c r="P108" s="258">
        <f>O108*H108</f>
        <v>0</v>
      </c>
      <c r="Q108" s="258">
        <v>0</v>
      </c>
      <c r="R108" s="258">
        <f>Q108*H108</f>
        <v>0</v>
      </c>
      <c r="S108" s="258">
        <v>0</v>
      </c>
      <c r="T108" s="259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8" t="s">
        <v>159</v>
      </c>
      <c r="AT108" s="188" t="s">
        <v>155</v>
      </c>
      <c r="AU108" s="188" t="s">
        <v>81</v>
      </c>
      <c r="AY108" s="19" t="s">
        <v>153</v>
      </c>
      <c r="BE108" s="189">
        <f>IF(N108="základní",J108,0)</f>
        <v>0</v>
      </c>
      <c r="BF108" s="189">
        <f>IF(N108="snížená",J108,0)</f>
        <v>0</v>
      </c>
      <c r="BG108" s="189">
        <f>IF(N108="zákl. přenesená",J108,0)</f>
        <v>0</v>
      </c>
      <c r="BH108" s="189">
        <f>IF(N108="sníž. přenesená",J108,0)</f>
        <v>0</v>
      </c>
      <c r="BI108" s="189">
        <f>IF(N108="nulová",J108,0)</f>
        <v>0</v>
      </c>
      <c r="BJ108" s="19" t="s">
        <v>79</v>
      </c>
      <c r="BK108" s="189">
        <f>ROUND(I108*H108,2)</f>
        <v>0</v>
      </c>
      <c r="BL108" s="19" t="s">
        <v>159</v>
      </c>
      <c r="BM108" s="188" t="s">
        <v>2504</v>
      </c>
    </row>
    <row r="109" spans="1:65" s="2" customFormat="1" ht="6.9" customHeight="1">
      <c r="A109" s="36"/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41"/>
      <c r="M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</sheetData>
  <sheetProtection algorithmName="SHA-512" hashValue="kCYZLZ+ViMfMeuQc43AaNYJ/pjzlSGqpogW3F88LStxx1Hq0EoUsYkuimtt5bgV01SoHOlsNCD1pNucUxwPjSA==" saltValue="Lzz5Qe2jdqzbk2diFo0s2chgjEkJLr2D4dQItYNj2Eq7UUgrKBIODGIwXenz1Ukl+97CR5VREUDK8M884bMZqQ==" spinCount="100000" sheet="1" objects="1" scenarios="1" formatColumns="0" formatRows="0" autoFilter="0"/>
  <autoFilter ref="C82:K108" xr:uid="{00000000-0009-0000-0000-000005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99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AT2" s="19" t="s">
        <v>97</v>
      </c>
    </row>
    <row r="3" spans="1:46" s="1" customFormat="1" ht="6.9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81</v>
      </c>
    </row>
    <row r="4" spans="1:46" s="1" customFormat="1" ht="24.9" customHeight="1">
      <c r="B4" s="22"/>
      <c r="D4" s="105" t="s">
        <v>98</v>
      </c>
      <c r="L4" s="22"/>
      <c r="M4" s="106" t="s">
        <v>10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83" t="str">
        <f>'Rekapitulace stavby'!K6</f>
        <v>Správní budova VD Plumlov-rekonstrukce zázemí pro dělníky</v>
      </c>
      <c r="F7" s="384"/>
      <c r="G7" s="384"/>
      <c r="H7" s="384"/>
      <c r="L7" s="22"/>
    </row>
    <row r="8" spans="1:46" s="2" customFormat="1" ht="12" customHeight="1">
      <c r="A8" s="36"/>
      <c r="B8" s="41"/>
      <c r="C8" s="36"/>
      <c r="D8" s="107" t="s">
        <v>99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5" t="s">
        <v>2505</v>
      </c>
      <c r="F9" s="386"/>
      <c r="G9" s="386"/>
      <c r="H9" s="386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20. 12. 2017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7" t="str">
        <f>'Rekapitulace stavby'!E14</f>
        <v>Vyplň údaj</v>
      </c>
      <c r="F18" s="388"/>
      <c r="G18" s="388"/>
      <c r="H18" s="388"/>
      <c r="I18" s="107" t="s">
        <v>28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32</v>
      </c>
      <c r="F21" s="36"/>
      <c r="G21" s="36"/>
      <c r="H21" s="36"/>
      <c r="I21" s="107" t="s">
        <v>28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34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28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36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9" t="s">
        <v>19</v>
      </c>
      <c r="F27" s="389"/>
      <c r="G27" s="389"/>
      <c r="H27" s="389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37</v>
      </c>
      <c r="E30" s="36"/>
      <c r="F30" s="36"/>
      <c r="G30" s="36"/>
      <c r="H30" s="36"/>
      <c r="I30" s="36"/>
      <c r="J30" s="116">
        <f>ROUND(J85,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17" t="s">
        <v>39</v>
      </c>
      <c r="G32" s="36"/>
      <c r="H32" s="36"/>
      <c r="I32" s="117" t="s">
        <v>38</v>
      </c>
      <c r="J32" s="117" t="s">
        <v>40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18" t="s">
        <v>41</v>
      </c>
      <c r="E33" s="107" t="s">
        <v>42</v>
      </c>
      <c r="F33" s="119">
        <f>ROUND((SUM(BE85:BE98)),  2)</f>
        <v>0</v>
      </c>
      <c r="G33" s="36"/>
      <c r="H33" s="36"/>
      <c r="I33" s="120">
        <v>0.21</v>
      </c>
      <c r="J33" s="119">
        <f>ROUND(((SUM(BE85:BE98))*I33),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07" t="s">
        <v>43</v>
      </c>
      <c r="F34" s="119">
        <f>ROUND((SUM(BF85:BF98)),  2)</f>
        <v>0</v>
      </c>
      <c r="G34" s="36"/>
      <c r="H34" s="36"/>
      <c r="I34" s="120">
        <v>0.15</v>
      </c>
      <c r="J34" s="119">
        <f>ROUND(((SUM(BF85:BF98))*I34),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07" t="s">
        <v>44</v>
      </c>
      <c r="F35" s="119">
        <f>ROUND((SUM(BG85:BG98)),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07" t="s">
        <v>45</v>
      </c>
      <c r="F36" s="119">
        <f>ROUND((SUM(BH85:BH98)),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07" t="s">
        <v>46</v>
      </c>
      <c r="F37" s="119">
        <f>ROUND((SUM(BI85:BI98)),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47</v>
      </c>
      <c r="E39" s="123"/>
      <c r="F39" s="123"/>
      <c r="G39" s="124" t="s">
        <v>48</v>
      </c>
      <c r="H39" s="125" t="s">
        <v>49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5" t="s">
        <v>101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90" t="str">
        <f>E7</f>
        <v>Správní budova VD Plumlov-rekonstrukce zázemí pro dělníky</v>
      </c>
      <c r="F48" s="391"/>
      <c r="G48" s="391"/>
      <c r="H48" s="391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99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3" t="str">
        <f>E9</f>
        <v>06 - Vedlejší rozpočtové náklady+ostatní náklady</v>
      </c>
      <c r="F50" s="392"/>
      <c r="G50" s="392"/>
      <c r="H50" s="392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Plumlov</v>
      </c>
      <c r="G52" s="38"/>
      <c r="H52" s="38"/>
      <c r="I52" s="31" t="s">
        <v>23</v>
      </c>
      <c r="J52" s="61" t="str">
        <f>IF(J12="","",J12)</f>
        <v>20. 12. 2017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1" t="s">
        <v>25</v>
      </c>
      <c r="D54" s="38"/>
      <c r="E54" s="38"/>
      <c r="F54" s="29" t="str">
        <f>E15</f>
        <v>Povodí Moravy s.p. Dřevařská 932/11,Brno</v>
      </c>
      <c r="G54" s="38"/>
      <c r="H54" s="38"/>
      <c r="I54" s="31" t="s">
        <v>31</v>
      </c>
      <c r="J54" s="34" t="str">
        <f>E21</f>
        <v>ing.arch.Lukáš Doubrava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102</v>
      </c>
      <c r="D57" s="133"/>
      <c r="E57" s="133"/>
      <c r="F57" s="133"/>
      <c r="G57" s="133"/>
      <c r="H57" s="133"/>
      <c r="I57" s="133"/>
      <c r="J57" s="134" t="s">
        <v>103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35" t="s">
        <v>69</v>
      </c>
      <c r="D59" s="38"/>
      <c r="E59" s="38"/>
      <c r="F59" s="38"/>
      <c r="G59" s="38"/>
      <c r="H59" s="38"/>
      <c r="I59" s="38"/>
      <c r="J59" s="79">
        <f>J85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104</v>
      </c>
    </row>
    <row r="60" spans="1:47" s="9" customFormat="1" ht="24.9" customHeight="1">
      <c r="B60" s="136"/>
      <c r="C60" s="137"/>
      <c r="D60" s="138" t="s">
        <v>2093</v>
      </c>
      <c r="E60" s="139"/>
      <c r="F60" s="139"/>
      <c r="G60" s="139"/>
      <c r="H60" s="139"/>
      <c r="I60" s="139"/>
      <c r="J60" s="140">
        <f>J86</f>
        <v>0</v>
      </c>
      <c r="K60" s="137"/>
      <c r="L60" s="141"/>
    </row>
    <row r="61" spans="1:47" s="9" customFormat="1" ht="24.9" customHeight="1">
      <c r="B61" s="136"/>
      <c r="C61" s="137"/>
      <c r="D61" s="138" t="s">
        <v>2506</v>
      </c>
      <c r="E61" s="139"/>
      <c r="F61" s="139"/>
      <c r="G61" s="139"/>
      <c r="H61" s="139"/>
      <c r="I61" s="139"/>
      <c r="J61" s="140">
        <f>J90</f>
        <v>0</v>
      </c>
      <c r="K61" s="137"/>
      <c r="L61" s="141"/>
    </row>
    <row r="62" spans="1:47" s="10" customFormat="1" ht="19.95" customHeight="1">
      <c r="B62" s="142"/>
      <c r="C62" s="143"/>
      <c r="D62" s="144" t="s">
        <v>2507</v>
      </c>
      <c r="E62" s="145"/>
      <c r="F62" s="145"/>
      <c r="G62" s="145"/>
      <c r="H62" s="145"/>
      <c r="I62" s="145"/>
      <c r="J62" s="146">
        <f>J91</f>
        <v>0</v>
      </c>
      <c r="K62" s="143"/>
      <c r="L62" s="147"/>
    </row>
    <row r="63" spans="1:47" s="10" customFormat="1" ht="19.95" customHeight="1">
      <c r="B63" s="142"/>
      <c r="C63" s="143"/>
      <c r="D63" s="144" t="s">
        <v>2508</v>
      </c>
      <c r="E63" s="145"/>
      <c r="F63" s="145"/>
      <c r="G63" s="145"/>
      <c r="H63" s="145"/>
      <c r="I63" s="145"/>
      <c r="J63" s="146">
        <f>J93</f>
        <v>0</v>
      </c>
      <c r="K63" s="143"/>
      <c r="L63" s="147"/>
    </row>
    <row r="64" spans="1:47" s="10" customFormat="1" ht="19.95" customHeight="1">
      <c r="B64" s="142"/>
      <c r="C64" s="143"/>
      <c r="D64" s="144" t="s">
        <v>2509</v>
      </c>
      <c r="E64" s="145"/>
      <c r="F64" s="145"/>
      <c r="G64" s="145"/>
      <c r="H64" s="145"/>
      <c r="I64" s="145"/>
      <c r="J64" s="146">
        <f>J95</f>
        <v>0</v>
      </c>
      <c r="K64" s="143"/>
      <c r="L64" s="147"/>
    </row>
    <row r="65" spans="1:31" s="10" customFormat="1" ht="19.95" customHeight="1">
      <c r="B65" s="142"/>
      <c r="C65" s="143"/>
      <c r="D65" s="144" t="s">
        <v>2510</v>
      </c>
      <c r="E65" s="145"/>
      <c r="F65" s="145"/>
      <c r="G65" s="145"/>
      <c r="H65" s="145"/>
      <c r="I65" s="145"/>
      <c r="J65" s="146">
        <f>J97</f>
        <v>0</v>
      </c>
      <c r="K65" s="143"/>
      <c r="L65" s="147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" customHeight="1">
      <c r="A72" s="36"/>
      <c r="B72" s="37"/>
      <c r="C72" s="25" t="s">
        <v>138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90" t="str">
        <f>E7</f>
        <v>Správní budova VD Plumlov-rekonstrukce zázemí pro dělníky</v>
      </c>
      <c r="F75" s="391"/>
      <c r="G75" s="391"/>
      <c r="H75" s="391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99</v>
      </c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>
      <c r="A77" s="36"/>
      <c r="B77" s="37"/>
      <c r="C77" s="38"/>
      <c r="D77" s="38"/>
      <c r="E77" s="343" t="str">
        <f>E9</f>
        <v>06 - Vedlejší rozpočtové náklady+ostatní náklady</v>
      </c>
      <c r="F77" s="392"/>
      <c r="G77" s="392"/>
      <c r="H77" s="392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21</v>
      </c>
      <c r="D79" s="38"/>
      <c r="E79" s="38"/>
      <c r="F79" s="29" t="str">
        <f>F12</f>
        <v>Plumlov</v>
      </c>
      <c r="G79" s="38"/>
      <c r="H79" s="38"/>
      <c r="I79" s="31" t="s">
        <v>23</v>
      </c>
      <c r="J79" s="61" t="str">
        <f>IF(J12="","",J12)</f>
        <v>20. 12. 2017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25.65" customHeight="1">
      <c r="A81" s="36"/>
      <c r="B81" s="37"/>
      <c r="C81" s="31" t="s">
        <v>25</v>
      </c>
      <c r="D81" s="38"/>
      <c r="E81" s="38"/>
      <c r="F81" s="29" t="str">
        <f>E15</f>
        <v>Povodí Moravy s.p. Dřevařská 932/11,Brno</v>
      </c>
      <c r="G81" s="38"/>
      <c r="H81" s="38"/>
      <c r="I81" s="31" t="s">
        <v>31</v>
      </c>
      <c r="J81" s="34" t="str">
        <f>E21</f>
        <v>ing.arch.Lukáš Doubrava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5.15" customHeight="1">
      <c r="A82" s="36"/>
      <c r="B82" s="37"/>
      <c r="C82" s="31" t="s">
        <v>29</v>
      </c>
      <c r="D82" s="38"/>
      <c r="E82" s="38"/>
      <c r="F82" s="29" t="str">
        <f>IF(E18="","",E18)</f>
        <v>Vyplň údaj</v>
      </c>
      <c r="G82" s="38"/>
      <c r="H82" s="38"/>
      <c r="I82" s="31" t="s">
        <v>34</v>
      </c>
      <c r="J82" s="34" t="str">
        <f>E24</f>
        <v xml:space="preserve"> </v>
      </c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0.3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11" customFormat="1" ht="29.25" customHeight="1">
      <c r="A84" s="148"/>
      <c r="B84" s="149"/>
      <c r="C84" s="150" t="s">
        <v>139</v>
      </c>
      <c r="D84" s="151" t="s">
        <v>56</v>
      </c>
      <c r="E84" s="151" t="s">
        <v>52</v>
      </c>
      <c r="F84" s="151" t="s">
        <v>53</v>
      </c>
      <c r="G84" s="151" t="s">
        <v>140</v>
      </c>
      <c r="H84" s="151" t="s">
        <v>141</v>
      </c>
      <c r="I84" s="151" t="s">
        <v>142</v>
      </c>
      <c r="J84" s="152" t="s">
        <v>103</v>
      </c>
      <c r="K84" s="153" t="s">
        <v>143</v>
      </c>
      <c r="L84" s="154"/>
      <c r="M84" s="70" t="s">
        <v>19</v>
      </c>
      <c r="N84" s="71" t="s">
        <v>41</v>
      </c>
      <c r="O84" s="71" t="s">
        <v>144</v>
      </c>
      <c r="P84" s="71" t="s">
        <v>145</v>
      </c>
      <c r="Q84" s="71" t="s">
        <v>146</v>
      </c>
      <c r="R84" s="71" t="s">
        <v>147</v>
      </c>
      <c r="S84" s="71" t="s">
        <v>148</v>
      </c>
      <c r="T84" s="72" t="s">
        <v>149</v>
      </c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</row>
    <row r="85" spans="1:65" s="2" customFormat="1" ht="22.8" customHeight="1">
      <c r="A85" s="36"/>
      <c r="B85" s="37"/>
      <c r="C85" s="77" t="s">
        <v>150</v>
      </c>
      <c r="D85" s="38"/>
      <c r="E85" s="38"/>
      <c r="F85" s="38"/>
      <c r="G85" s="38"/>
      <c r="H85" s="38"/>
      <c r="I85" s="38"/>
      <c r="J85" s="155">
        <f>BK85</f>
        <v>0</v>
      </c>
      <c r="K85" s="38"/>
      <c r="L85" s="41"/>
      <c r="M85" s="73"/>
      <c r="N85" s="156"/>
      <c r="O85" s="74"/>
      <c r="P85" s="157">
        <f>P86+P90</f>
        <v>0</v>
      </c>
      <c r="Q85" s="74"/>
      <c r="R85" s="157">
        <f>R86+R90</f>
        <v>0</v>
      </c>
      <c r="S85" s="74"/>
      <c r="T85" s="158">
        <f>T86+T90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70</v>
      </c>
      <c r="AU85" s="19" t="s">
        <v>104</v>
      </c>
      <c r="BK85" s="159">
        <f>BK86+BK90</f>
        <v>0</v>
      </c>
    </row>
    <row r="86" spans="1:65" s="12" customFormat="1" ht="25.95" customHeight="1">
      <c r="B86" s="160"/>
      <c r="C86" s="161"/>
      <c r="D86" s="162" t="s">
        <v>70</v>
      </c>
      <c r="E86" s="163" t="s">
        <v>2425</v>
      </c>
      <c r="F86" s="163" t="s">
        <v>2426</v>
      </c>
      <c r="G86" s="161"/>
      <c r="H86" s="161"/>
      <c r="I86" s="164"/>
      <c r="J86" s="165">
        <f>BK86</f>
        <v>0</v>
      </c>
      <c r="K86" s="161"/>
      <c r="L86" s="166"/>
      <c r="M86" s="167"/>
      <c r="N86" s="168"/>
      <c r="O86" s="168"/>
      <c r="P86" s="169">
        <f>SUM(P87:P89)</f>
        <v>0</v>
      </c>
      <c r="Q86" s="168"/>
      <c r="R86" s="169">
        <f>SUM(R87:R89)</f>
        <v>0</v>
      </c>
      <c r="S86" s="168"/>
      <c r="T86" s="170">
        <f>SUM(T87:T89)</f>
        <v>0</v>
      </c>
      <c r="AR86" s="171" t="s">
        <v>159</v>
      </c>
      <c r="AT86" s="172" t="s">
        <v>70</v>
      </c>
      <c r="AU86" s="172" t="s">
        <v>71</v>
      </c>
      <c r="AY86" s="171" t="s">
        <v>153</v>
      </c>
      <c r="BK86" s="173">
        <f>SUM(BK87:BK89)</f>
        <v>0</v>
      </c>
    </row>
    <row r="87" spans="1:65" s="2" customFormat="1" ht="16.5" customHeight="1">
      <c r="A87" s="36"/>
      <c r="B87" s="37"/>
      <c r="C87" s="229" t="s">
        <v>79</v>
      </c>
      <c r="D87" s="229" t="s">
        <v>256</v>
      </c>
      <c r="E87" s="230" t="s">
        <v>2511</v>
      </c>
      <c r="F87" s="231" t="s">
        <v>2512</v>
      </c>
      <c r="G87" s="232" t="s">
        <v>682</v>
      </c>
      <c r="H87" s="233">
        <v>1</v>
      </c>
      <c r="I87" s="234"/>
      <c r="J87" s="235">
        <f>ROUND(I87*H87,2)</f>
        <v>0</v>
      </c>
      <c r="K87" s="236"/>
      <c r="L87" s="237"/>
      <c r="M87" s="238" t="s">
        <v>19</v>
      </c>
      <c r="N87" s="239" t="s">
        <v>42</v>
      </c>
      <c r="O87" s="66"/>
      <c r="P87" s="186">
        <f>O87*H87</f>
        <v>0</v>
      </c>
      <c r="Q87" s="186">
        <v>0</v>
      </c>
      <c r="R87" s="186">
        <f>Q87*H87</f>
        <v>0</v>
      </c>
      <c r="S87" s="186">
        <v>0</v>
      </c>
      <c r="T87" s="187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8" t="s">
        <v>2423</v>
      </c>
      <c r="AT87" s="188" t="s">
        <v>256</v>
      </c>
      <c r="AU87" s="188" t="s">
        <v>79</v>
      </c>
      <c r="AY87" s="19" t="s">
        <v>153</v>
      </c>
      <c r="BE87" s="189">
        <f>IF(N87="základní",J87,0)</f>
        <v>0</v>
      </c>
      <c r="BF87" s="189">
        <f>IF(N87="snížená",J87,0)</f>
        <v>0</v>
      </c>
      <c r="BG87" s="189">
        <f>IF(N87="zákl. přenesená",J87,0)</f>
        <v>0</v>
      </c>
      <c r="BH87" s="189">
        <f>IF(N87="sníž. přenesená",J87,0)</f>
        <v>0</v>
      </c>
      <c r="BI87" s="189">
        <f>IF(N87="nulová",J87,0)</f>
        <v>0</v>
      </c>
      <c r="BJ87" s="19" t="s">
        <v>79</v>
      </c>
      <c r="BK87" s="189">
        <f>ROUND(I87*H87,2)</f>
        <v>0</v>
      </c>
      <c r="BL87" s="19" t="s">
        <v>2423</v>
      </c>
      <c r="BM87" s="188" t="s">
        <v>2513</v>
      </c>
    </row>
    <row r="88" spans="1:65" s="2" customFormat="1" ht="16.5" customHeight="1">
      <c r="A88" s="36"/>
      <c r="B88" s="37"/>
      <c r="C88" s="176" t="s">
        <v>81</v>
      </c>
      <c r="D88" s="176" t="s">
        <v>155</v>
      </c>
      <c r="E88" s="177" t="s">
        <v>2439</v>
      </c>
      <c r="F88" s="178" t="s">
        <v>2514</v>
      </c>
      <c r="G88" s="179" t="s">
        <v>682</v>
      </c>
      <c r="H88" s="180">
        <v>1</v>
      </c>
      <c r="I88" s="181"/>
      <c r="J88" s="182">
        <f>ROUND(I88*H88,2)</f>
        <v>0</v>
      </c>
      <c r="K88" s="183"/>
      <c r="L88" s="41"/>
      <c r="M88" s="184" t="s">
        <v>19</v>
      </c>
      <c r="N88" s="185" t="s">
        <v>42</v>
      </c>
      <c r="O88" s="66"/>
      <c r="P88" s="186">
        <f>O88*H88</f>
        <v>0</v>
      </c>
      <c r="Q88" s="186">
        <v>0</v>
      </c>
      <c r="R88" s="186">
        <f>Q88*H88</f>
        <v>0</v>
      </c>
      <c r="S88" s="186">
        <v>0</v>
      </c>
      <c r="T88" s="187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8" t="s">
        <v>2423</v>
      </c>
      <c r="AT88" s="188" t="s">
        <v>155</v>
      </c>
      <c r="AU88" s="188" t="s">
        <v>79</v>
      </c>
      <c r="AY88" s="19" t="s">
        <v>153</v>
      </c>
      <c r="BE88" s="189">
        <f>IF(N88="základní",J88,0)</f>
        <v>0</v>
      </c>
      <c r="BF88" s="189">
        <f>IF(N88="snížená",J88,0)</f>
        <v>0</v>
      </c>
      <c r="BG88" s="189">
        <f>IF(N88="zákl. přenesená",J88,0)</f>
        <v>0</v>
      </c>
      <c r="BH88" s="189">
        <f>IF(N88="sníž. přenesená",J88,0)</f>
        <v>0</v>
      </c>
      <c r="BI88" s="189">
        <f>IF(N88="nulová",J88,0)</f>
        <v>0</v>
      </c>
      <c r="BJ88" s="19" t="s">
        <v>79</v>
      </c>
      <c r="BK88" s="189">
        <f>ROUND(I88*H88,2)</f>
        <v>0</v>
      </c>
      <c r="BL88" s="19" t="s">
        <v>2423</v>
      </c>
      <c r="BM88" s="188" t="s">
        <v>960</v>
      </c>
    </row>
    <row r="89" spans="1:65" s="2" customFormat="1" ht="10.199999999999999">
      <c r="A89" s="36"/>
      <c r="B89" s="37"/>
      <c r="C89" s="38"/>
      <c r="D89" s="190" t="s">
        <v>161</v>
      </c>
      <c r="E89" s="38"/>
      <c r="F89" s="191" t="s">
        <v>2515</v>
      </c>
      <c r="G89" s="38"/>
      <c r="H89" s="38"/>
      <c r="I89" s="192"/>
      <c r="J89" s="38"/>
      <c r="K89" s="38"/>
      <c r="L89" s="41"/>
      <c r="M89" s="193"/>
      <c r="N89" s="194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161</v>
      </c>
      <c r="AU89" s="19" t="s">
        <v>79</v>
      </c>
    </row>
    <row r="90" spans="1:65" s="12" customFormat="1" ht="25.95" customHeight="1">
      <c r="B90" s="160"/>
      <c r="C90" s="161"/>
      <c r="D90" s="162" t="s">
        <v>70</v>
      </c>
      <c r="E90" s="163" t="s">
        <v>2516</v>
      </c>
      <c r="F90" s="163" t="s">
        <v>2517</v>
      </c>
      <c r="G90" s="161"/>
      <c r="H90" s="161"/>
      <c r="I90" s="164"/>
      <c r="J90" s="165">
        <f>BK90</f>
        <v>0</v>
      </c>
      <c r="K90" s="161"/>
      <c r="L90" s="166"/>
      <c r="M90" s="167"/>
      <c r="N90" s="168"/>
      <c r="O90" s="168"/>
      <c r="P90" s="169">
        <f>P91+P93+P95+P97</f>
        <v>0</v>
      </c>
      <c r="Q90" s="168"/>
      <c r="R90" s="169">
        <f>R91+R93+R95+R97</f>
        <v>0</v>
      </c>
      <c r="S90" s="168"/>
      <c r="T90" s="170">
        <f>T91+T93+T95+T97</f>
        <v>0</v>
      </c>
      <c r="AR90" s="171" t="s">
        <v>182</v>
      </c>
      <c r="AT90" s="172" t="s">
        <v>70</v>
      </c>
      <c r="AU90" s="172" t="s">
        <v>71</v>
      </c>
      <c r="AY90" s="171" t="s">
        <v>153</v>
      </c>
      <c r="BK90" s="173">
        <f>BK91+BK93+BK95+BK97</f>
        <v>0</v>
      </c>
    </row>
    <row r="91" spans="1:65" s="12" customFormat="1" ht="22.8" customHeight="1">
      <c r="B91" s="160"/>
      <c r="C91" s="161"/>
      <c r="D91" s="162" t="s">
        <v>70</v>
      </c>
      <c r="E91" s="174" t="s">
        <v>2437</v>
      </c>
      <c r="F91" s="174" t="s">
        <v>2518</v>
      </c>
      <c r="G91" s="161"/>
      <c r="H91" s="161"/>
      <c r="I91" s="164"/>
      <c r="J91" s="175">
        <f>BK91</f>
        <v>0</v>
      </c>
      <c r="K91" s="161"/>
      <c r="L91" s="166"/>
      <c r="M91" s="167"/>
      <c r="N91" s="168"/>
      <c r="O91" s="168"/>
      <c r="P91" s="169">
        <f>P92</f>
        <v>0</v>
      </c>
      <c r="Q91" s="168"/>
      <c r="R91" s="169">
        <f>R92</f>
        <v>0</v>
      </c>
      <c r="S91" s="168"/>
      <c r="T91" s="170">
        <f>T92</f>
        <v>0</v>
      </c>
      <c r="AR91" s="171" t="s">
        <v>182</v>
      </c>
      <c r="AT91" s="172" t="s">
        <v>70</v>
      </c>
      <c r="AU91" s="172" t="s">
        <v>79</v>
      </c>
      <c r="AY91" s="171" t="s">
        <v>153</v>
      </c>
      <c r="BK91" s="173">
        <f>BK92</f>
        <v>0</v>
      </c>
    </row>
    <row r="92" spans="1:65" s="2" customFormat="1" ht="16.5" customHeight="1">
      <c r="A92" s="36"/>
      <c r="B92" s="37"/>
      <c r="C92" s="176" t="s">
        <v>173</v>
      </c>
      <c r="D92" s="176" t="s">
        <v>155</v>
      </c>
      <c r="E92" s="177" t="s">
        <v>2519</v>
      </c>
      <c r="F92" s="178" t="s">
        <v>2520</v>
      </c>
      <c r="G92" s="179" t="s">
        <v>682</v>
      </c>
      <c r="H92" s="180">
        <v>1</v>
      </c>
      <c r="I92" s="181"/>
      <c r="J92" s="182">
        <f>ROUND(I92*H92,2)</f>
        <v>0</v>
      </c>
      <c r="K92" s="183"/>
      <c r="L92" s="41"/>
      <c r="M92" s="184" t="s">
        <v>19</v>
      </c>
      <c r="N92" s="185" t="s">
        <v>42</v>
      </c>
      <c r="O92" s="66"/>
      <c r="P92" s="186">
        <f>O92*H92</f>
        <v>0</v>
      </c>
      <c r="Q92" s="186">
        <v>0</v>
      </c>
      <c r="R92" s="186">
        <f>Q92*H92</f>
        <v>0</v>
      </c>
      <c r="S92" s="186">
        <v>0</v>
      </c>
      <c r="T92" s="187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8" t="s">
        <v>2441</v>
      </c>
      <c r="AT92" s="188" t="s">
        <v>155</v>
      </c>
      <c r="AU92" s="188" t="s">
        <v>81</v>
      </c>
      <c r="AY92" s="19" t="s">
        <v>153</v>
      </c>
      <c r="BE92" s="189">
        <f>IF(N92="základní",J92,0)</f>
        <v>0</v>
      </c>
      <c r="BF92" s="189">
        <f>IF(N92="snížená",J92,0)</f>
        <v>0</v>
      </c>
      <c r="BG92" s="189">
        <f>IF(N92="zákl. přenesená",J92,0)</f>
        <v>0</v>
      </c>
      <c r="BH92" s="189">
        <f>IF(N92="sníž. přenesená",J92,0)</f>
        <v>0</v>
      </c>
      <c r="BI92" s="189">
        <f>IF(N92="nulová",J92,0)</f>
        <v>0</v>
      </c>
      <c r="BJ92" s="19" t="s">
        <v>79</v>
      </c>
      <c r="BK92" s="189">
        <f>ROUND(I92*H92,2)</f>
        <v>0</v>
      </c>
      <c r="BL92" s="19" t="s">
        <v>2441</v>
      </c>
      <c r="BM92" s="188" t="s">
        <v>2521</v>
      </c>
    </row>
    <row r="93" spans="1:65" s="12" customFormat="1" ht="22.8" customHeight="1">
      <c r="B93" s="160"/>
      <c r="C93" s="161"/>
      <c r="D93" s="162" t="s">
        <v>70</v>
      </c>
      <c r="E93" s="174" t="s">
        <v>2522</v>
      </c>
      <c r="F93" s="174" t="s">
        <v>2523</v>
      </c>
      <c r="G93" s="161"/>
      <c r="H93" s="161"/>
      <c r="I93" s="164"/>
      <c r="J93" s="175">
        <f>BK93</f>
        <v>0</v>
      </c>
      <c r="K93" s="161"/>
      <c r="L93" s="166"/>
      <c r="M93" s="167"/>
      <c r="N93" s="168"/>
      <c r="O93" s="168"/>
      <c r="P93" s="169">
        <f>P94</f>
        <v>0</v>
      </c>
      <c r="Q93" s="168"/>
      <c r="R93" s="169">
        <f>R94</f>
        <v>0</v>
      </c>
      <c r="S93" s="168"/>
      <c r="T93" s="170">
        <f>T94</f>
        <v>0</v>
      </c>
      <c r="AR93" s="171" t="s">
        <v>182</v>
      </c>
      <c r="AT93" s="172" t="s">
        <v>70</v>
      </c>
      <c r="AU93" s="172" t="s">
        <v>79</v>
      </c>
      <c r="AY93" s="171" t="s">
        <v>153</v>
      </c>
      <c r="BK93" s="173">
        <f>BK94</f>
        <v>0</v>
      </c>
    </row>
    <row r="94" spans="1:65" s="2" customFormat="1" ht="16.5" customHeight="1">
      <c r="A94" s="36"/>
      <c r="B94" s="37"/>
      <c r="C94" s="176" t="s">
        <v>159</v>
      </c>
      <c r="D94" s="176" t="s">
        <v>155</v>
      </c>
      <c r="E94" s="177" t="s">
        <v>2524</v>
      </c>
      <c r="F94" s="178" t="s">
        <v>2523</v>
      </c>
      <c r="G94" s="179" t="s">
        <v>682</v>
      </c>
      <c r="H94" s="180">
        <v>1</v>
      </c>
      <c r="I94" s="181"/>
      <c r="J94" s="182">
        <f>ROUND(I94*H94,2)</f>
        <v>0</v>
      </c>
      <c r="K94" s="183"/>
      <c r="L94" s="41"/>
      <c r="M94" s="184" t="s">
        <v>19</v>
      </c>
      <c r="N94" s="185" t="s">
        <v>42</v>
      </c>
      <c r="O94" s="66"/>
      <c r="P94" s="186">
        <f>O94*H94</f>
        <v>0</v>
      </c>
      <c r="Q94" s="186">
        <v>0</v>
      </c>
      <c r="R94" s="186">
        <f>Q94*H94</f>
        <v>0</v>
      </c>
      <c r="S94" s="186">
        <v>0</v>
      </c>
      <c r="T94" s="187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8" t="s">
        <v>2441</v>
      </c>
      <c r="AT94" s="188" t="s">
        <v>155</v>
      </c>
      <c r="AU94" s="188" t="s">
        <v>81</v>
      </c>
      <c r="AY94" s="19" t="s">
        <v>153</v>
      </c>
      <c r="BE94" s="189">
        <f>IF(N94="základní",J94,0)</f>
        <v>0</v>
      </c>
      <c r="BF94" s="189">
        <f>IF(N94="snížená",J94,0)</f>
        <v>0</v>
      </c>
      <c r="BG94" s="189">
        <f>IF(N94="zákl. přenesená",J94,0)</f>
        <v>0</v>
      </c>
      <c r="BH94" s="189">
        <f>IF(N94="sníž. přenesená",J94,0)</f>
        <v>0</v>
      </c>
      <c r="BI94" s="189">
        <f>IF(N94="nulová",J94,0)</f>
        <v>0</v>
      </c>
      <c r="BJ94" s="19" t="s">
        <v>79</v>
      </c>
      <c r="BK94" s="189">
        <f>ROUND(I94*H94,2)</f>
        <v>0</v>
      </c>
      <c r="BL94" s="19" t="s">
        <v>2441</v>
      </c>
      <c r="BM94" s="188" t="s">
        <v>2525</v>
      </c>
    </row>
    <row r="95" spans="1:65" s="12" customFormat="1" ht="22.8" customHeight="1">
      <c r="B95" s="160"/>
      <c r="C95" s="161"/>
      <c r="D95" s="162" t="s">
        <v>70</v>
      </c>
      <c r="E95" s="174" t="s">
        <v>2526</v>
      </c>
      <c r="F95" s="174" t="s">
        <v>2527</v>
      </c>
      <c r="G95" s="161"/>
      <c r="H95" s="161"/>
      <c r="I95" s="164"/>
      <c r="J95" s="175">
        <f>BK95</f>
        <v>0</v>
      </c>
      <c r="K95" s="161"/>
      <c r="L95" s="166"/>
      <c r="M95" s="167"/>
      <c r="N95" s="168"/>
      <c r="O95" s="168"/>
      <c r="P95" s="169">
        <f>P96</f>
        <v>0</v>
      </c>
      <c r="Q95" s="168"/>
      <c r="R95" s="169">
        <f>R96</f>
        <v>0</v>
      </c>
      <c r="S95" s="168"/>
      <c r="T95" s="170">
        <f>T96</f>
        <v>0</v>
      </c>
      <c r="AR95" s="171" t="s">
        <v>182</v>
      </c>
      <c r="AT95" s="172" t="s">
        <v>70</v>
      </c>
      <c r="AU95" s="172" t="s">
        <v>79</v>
      </c>
      <c r="AY95" s="171" t="s">
        <v>153</v>
      </c>
      <c r="BK95" s="173">
        <f>BK96</f>
        <v>0</v>
      </c>
    </row>
    <row r="96" spans="1:65" s="2" customFormat="1" ht="16.5" customHeight="1">
      <c r="A96" s="36"/>
      <c r="B96" s="37"/>
      <c r="C96" s="176" t="s">
        <v>182</v>
      </c>
      <c r="D96" s="176" t="s">
        <v>155</v>
      </c>
      <c r="E96" s="177" t="s">
        <v>2528</v>
      </c>
      <c r="F96" s="178" t="s">
        <v>2529</v>
      </c>
      <c r="G96" s="179" t="s">
        <v>682</v>
      </c>
      <c r="H96" s="180">
        <v>1</v>
      </c>
      <c r="I96" s="181"/>
      <c r="J96" s="182">
        <f>ROUND(I96*H96,2)</f>
        <v>0</v>
      </c>
      <c r="K96" s="183"/>
      <c r="L96" s="41"/>
      <c r="M96" s="184" t="s">
        <v>19</v>
      </c>
      <c r="N96" s="185" t="s">
        <v>42</v>
      </c>
      <c r="O96" s="66"/>
      <c r="P96" s="186">
        <f>O96*H96</f>
        <v>0</v>
      </c>
      <c r="Q96" s="186">
        <v>0</v>
      </c>
      <c r="R96" s="186">
        <f>Q96*H96</f>
        <v>0</v>
      </c>
      <c r="S96" s="186">
        <v>0</v>
      </c>
      <c r="T96" s="187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8" t="s">
        <v>2441</v>
      </c>
      <c r="AT96" s="188" t="s">
        <v>155</v>
      </c>
      <c r="AU96" s="188" t="s">
        <v>81</v>
      </c>
      <c r="AY96" s="19" t="s">
        <v>153</v>
      </c>
      <c r="BE96" s="189">
        <f>IF(N96="základní",J96,0)</f>
        <v>0</v>
      </c>
      <c r="BF96" s="189">
        <f>IF(N96="snížená",J96,0)</f>
        <v>0</v>
      </c>
      <c r="BG96" s="189">
        <f>IF(N96="zákl. přenesená",J96,0)</f>
        <v>0</v>
      </c>
      <c r="BH96" s="189">
        <f>IF(N96="sníž. přenesená",J96,0)</f>
        <v>0</v>
      </c>
      <c r="BI96" s="189">
        <f>IF(N96="nulová",J96,0)</f>
        <v>0</v>
      </c>
      <c r="BJ96" s="19" t="s">
        <v>79</v>
      </c>
      <c r="BK96" s="189">
        <f>ROUND(I96*H96,2)</f>
        <v>0</v>
      </c>
      <c r="BL96" s="19" t="s">
        <v>2441</v>
      </c>
      <c r="BM96" s="188" t="s">
        <v>2530</v>
      </c>
    </row>
    <row r="97" spans="1:65" s="12" customFormat="1" ht="22.8" customHeight="1">
      <c r="B97" s="160"/>
      <c r="C97" s="161"/>
      <c r="D97" s="162" t="s">
        <v>70</v>
      </c>
      <c r="E97" s="174" t="s">
        <v>2531</v>
      </c>
      <c r="F97" s="174" t="s">
        <v>2532</v>
      </c>
      <c r="G97" s="161"/>
      <c r="H97" s="161"/>
      <c r="I97" s="164"/>
      <c r="J97" s="175">
        <f>BK97</f>
        <v>0</v>
      </c>
      <c r="K97" s="161"/>
      <c r="L97" s="166"/>
      <c r="M97" s="167"/>
      <c r="N97" s="168"/>
      <c r="O97" s="168"/>
      <c r="P97" s="169">
        <f>P98</f>
        <v>0</v>
      </c>
      <c r="Q97" s="168"/>
      <c r="R97" s="169">
        <f>R98</f>
        <v>0</v>
      </c>
      <c r="S97" s="168"/>
      <c r="T97" s="170">
        <f>T98</f>
        <v>0</v>
      </c>
      <c r="AR97" s="171" t="s">
        <v>182</v>
      </c>
      <c r="AT97" s="172" t="s">
        <v>70</v>
      </c>
      <c r="AU97" s="172" t="s">
        <v>79</v>
      </c>
      <c r="AY97" s="171" t="s">
        <v>153</v>
      </c>
      <c r="BK97" s="173">
        <f>BK98</f>
        <v>0</v>
      </c>
    </row>
    <row r="98" spans="1:65" s="2" customFormat="1" ht="16.5" customHeight="1">
      <c r="A98" s="36"/>
      <c r="B98" s="37"/>
      <c r="C98" s="176" t="s">
        <v>188</v>
      </c>
      <c r="D98" s="176" t="s">
        <v>155</v>
      </c>
      <c r="E98" s="177" t="s">
        <v>2533</v>
      </c>
      <c r="F98" s="178" t="s">
        <v>2532</v>
      </c>
      <c r="G98" s="179" t="s">
        <v>682</v>
      </c>
      <c r="H98" s="180">
        <v>1</v>
      </c>
      <c r="I98" s="181"/>
      <c r="J98" s="182">
        <f>ROUND(I98*H98,2)</f>
        <v>0</v>
      </c>
      <c r="K98" s="183"/>
      <c r="L98" s="41"/>
      <c r="M98" s="255" t="s">
        <v>19</v>
      </c>
      <c r="N98" s="256" t="s">
        <v>42</v>
      </c>
      <c r="O98" s="257"/>
      <c r="P98" s="258">
        <f>O98*H98</f>
        <v>0</v>
      </c>
      <c r="Q98" s="258">
        <v>0</v>
      </c>
      <c r="R98" s="258">
        <f>Q98*H98</f>
        <v>0</v>
      </c>
      <c r="S98" s="258">
        <v>0</v>
      </c>
      <c r="T98" s="259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8" t="s">
        <v>2441</v>
      </c>
      <c r="AT98" s="188" t="s">
        <v>155</v>
      </c>
      <c r="AU98" s="188" t="s">
        <v>81</v>
      </c>
      <c r="AY98" s="19" t="s">
        <v>153</v>
      </c>
      <c r="BE98" s="189">
        <f>IF(N98="základní",J98,0)</f>
        <v>0</v>
      </c>
      <c r="BF98" s="189">
        <f>IF(N98="snížená",J98,0)</f>
        <v>0</v>
      </c>
      <c r="BG98" s="189">
        <f>IF(N98="zákl. přenesená",J98,0)</f>
        <v>0</v>
      </c>
      <c r="BH98" s="189">
        <f>IF(N98="sníž. přenesená",J98,0)</f>
        <v>0</v>
      </c>
      <c r="BI98" s="189">
        <f>IF(N98="nulová",J98,0)</f>
        <v>0</v>
      </c>
      <c r="BJ98" s="19" t="s">
        <v>79</v>
      </c>
      <c r="BK98" s="189">
        <f>ROUND(I98*H98,2)</f>
        <v>0</v>
      </c>
      <c r="BL98" s="19" t="s">
        <v>2441</v>
      </c>
      <c r="BM98" s="188" t="s">
        <v>2534</v>
      </c>
    </row>
    <row r="99" spans="1:65" s="2" customFormat="1" ht="6.9" customHeight="1">
      <c r="A99" s="36"/>
      <c r="B99" s="49"/>
      <c r="C99" s="50"/>
      <c r="D99" s="50"/>
      <c r="E99" s="50"/>
      <c r="F99" s="50"/>
      <c r="G99" s="50"/>
      <c r="H99" s="50"/>
      <c r="I99" s="50"/>
      <c r="J99" s="50"/>
      <c r="K99" s="50"/>
      <c r="L99" s="41"/>
      <c r="M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</sheetData>
  <sheetProtection algorithmName="SHA-512" hashValue="YAS/7kLlKSwebu8esr0LsJRW+TBOaOWM/1IPaMt/qr3lY5y+ajzarQU0BStDKZNBy8b51YcRDquXlhqS7BNurQ==" saltValue="kP4KfoizENhy5DFmOE2+/fugwa2HHvQgp/Y684ZDol5d4nyEBMRea3PwF5BNj5jPqgL5eUHMwtenTRwFSnKSYw==" spinCount="100000" sheet="1" objects="1" scenarios="1" formatColumns="0" formatRows="0" autoFilter="0"/>
  <autoFilter ref="C84:K98" xr:uid="{00000000-0009-0000-0000-000006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6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218"/>
  <sheetViews>
    <sheetView showGridLines="0" zoomScale="110" zoomScaleNormal="110" workbookViewId="0"/>
  </sheetViews>
  <sheetFormatPr defaultRowHeight="14.4"/>
  <cols>
    <col min="1" max="1" width="8.28515625" style="262" customWidth="1"/>
    <col min="2" max="2" width="1.7109375" style="262" customWidth="1"/>
    <col min="3" max="4" width="5" style="262" customWidth="1"/>
    <col min="5" max="5" width="11.7109375" style="262" customWidth="1"/>
    <col min="6" max="6" width="9.140625" style="262" customWidth="1"/>
    <col min="7" max="7" width="5" style="262" customWidth="1"/>
    <col min="8" max="8" width="77.85546875" style="262" customWidth="1"/>
    <col min="9" max="10" width="20" style="262" customWidth="1"/>
    <col min="11" max="11" width="1.7109375" style="262" customWidth="1"/>
  </cols>
  <sheetData>
    <row r="1" spans="2:11" s="1" customFormat="1" ht="37.5" customHeight="1"/>
    <row r="2" spans="2:11" s="1" customFormat="1" ht="7.5" customHeight="1">
      <c r="B2" s="263"/>
      <c r="C2" s="264"/>
      <c r="D2" s="264"/>
      <c r="E2" s="264"/>
      <c r="F2" s="264"/>
      <c r="G2" s="264"/>
      <c r="H2" s="264"/>
      <c r="I2" s="264"/>
      <c r="J2" s="264"/>
      <c r="K2" s="265"/>
    </row>
    <row r="3" spans="2:11" s="17" customFormat="1" ht="45" customHeight="1">
      <c r="B3" s="266"/>
      <c r="C3" s="394" t="s">
        <v>2535</v>
      </c>
      <c r="D3" s="394"/>
      <c r="E3" s="394"/>
      <c r="F3" s="394"/>
      <c r="G3" s="394"/>
      <c r="H3" s="394"/>
      <c r="I3" s="394"/>
      <c r="J3" s="394"/>
      <c r="K3" s="267"/>
    </row>
    <row r="4" spans="2:11" s="1" customFormat="1" ht="25.5" customHeight="1">
      <c r="B4" s="268"/>
      <c r="C4" s="399" t="s">
        <v>2536</v>
      </c>
      <c r="D4" s="399"/>
      <c r="E4" s="399"/>
      <c r="F4" s="399"/>
      <c r="G4" s="399"/>
      <c r="H4" s="399"/>
      <c r="I4" s="399"/>
      <c r="J4" s="399"/>
      <c r="K4" s="269"/>
    </row>
    <row r="5" spans="2:11" s="1" customFormat="1" ht="5.25" customHeight="1">
      <c r="B5" s="268"/>
      <c r="C5" s="270"/>
      <c r="D5" s="270"/>
      <c r="E5" s="270"/>
      <c r="F5" s="270"/>
      <c r="G5" s="270"/>
      <c r="H5" s="270"/>
      <c r="I5" s="270"/>
      <c r="J5" s="270"/>
      <c r="K5" s="269"/>
    </row>
    <row r="6" spans="2:11" s="1" customFormat="1" ht="15" customHeight="1">
      <c r="B6" s="268"/>
      <c r="C6" s="398" t="s">
        <v>2537</v>
      </c>
      <c r="D6" s="398"/>
      <c r="E6" s="398"/>
      <c r="F6" s="398"/>
      <c r="G6" s="398"/>
      <c r="H6" s="398"/>
      <c r="I6" s="398"/>
      <c r="J6" s="398"/>
      <c r="K6" s="269"/>
    </row>
    <row r="7" spans="2:11" s="1" customFormat="1" ht="15" customHeight="1">
      <c r="B7" s="272"/>
      <c r="C7" s="398" t="s">
        <v>2538</v>
      </c>
      <c r="D7" s="398"/>
      <c r="E7" s="398"/>
      <c r="F7" s="398"/>
      <c r="G7" s="398"/>
      <c r="H7" s="398"/>
      <c r="I7" s="398"/>
      <c r="J7" s="398"/>
      <c r="K7" s="269"/>
    </row>
    <row r="8" spans="2:11" s="1" customFormat="1" ht="12.75" customHeight="1">
      <c r="B8" s="272"/>
      <c r="C8" s="271"/>
      <c r="D8" s="271"/>
      <c r="E8" s="271"/>
      <c r="F8" s="271"/>
      <c r="G8" s="271"/>
      <c r="H8" s="271"/>
      <c r="I8" s="271"/>
      <c r="J8" s="271"/>
      <c r="K8" s="269"/>
    </row>
    <row r="9" spans="2:11" s="1" customFormat="1" ht="15" customHeight="1">
      <c r="B9" s="272"/>
      <c r="C9" s="398" t="s">
        <v>2539</v>
      </c>
      <c r="D9" s="398"/>
      <c r="E9" s="398"/>
      <c r="F9" s="398"/>
      <c r="G9" s="398"/>
      <c r="H9" s="398"/>
      <c r="I9" s="398"/>
      <c r="J9" s="398"/>
      <c r="K9" s="269"/>
    </row>
    <row r="10" spans="2:11" s="1" customFormat="1" ht="15" customHeight="1">
      <c r="B10" s="272"/>
      <c r="C10" s="271"/>
      <c r="D10" s="398" t="s">
        <v>2540</v>
      </c>
      <c r="E10" s="398"/>
      <c r="F10" s="398"/>
      <c r="G10" s="398"/>
      <c r="H10" s="398"/>
      <c r="I10" s="398"/>
      <c r="J10" s="398"/>
      <c r="K10" s="269"/>
    </row>
    <row r="11" spans="2:11" s="1" customFormat="1" ht="15" customHeight="1">
      <c r="B11" s="272"/>
      <c r="C11" s="273"/>
      <c r="D11" s="398" t="s">
        <v>2541</v>
      </c>
      <c r="E11" s="398"/>
      <c r="F11" s="398"/>
      <c r="G11" s="398"/>
      <c r="H11" s="398"/>
      <c r="I11" s="398"/>
      <c r="J11" s="398"/>
      <c r="K11" s="269"/>
    </row>
    <row r="12" spans="2:11" s="1" customFormat="1" ht="15" customHeight="1">
      <c r="B12" s="272"/>
      <c r="C12" s="273"/>
      <c r="D12" s="271"/>
      <c r="E12" s="271"/>
      <c r="F12" s="271"/>
      <c r="G12" s="271"/>
      <c r="H12" s="271"/>
      <c r="I12" s="271"/>
      <c r="J12" s="271"/>
      <c r="K12" s="269"/>
    </row>
    <row r="13" spans="2:11" s="1" customFormat="1" ht="15" customHeight="1">
      <c r="B13" s="272"/>
      <c r="C13" s="273"/>
      <c r="D13" s="274" t="s">
        <v>2542</v>
      </c>
      <c r="E13" s="271"/>
      <c r="F13" s="271"/>
      <c r="G13" s="271"/>
      <c r="H13" s="271"/>
      <c r="I13" s="271"/>
      <c r="J13" s="271"/>
      <c r="K13" s="269"/>
    </row>
    <row r="14" spans="2:11" s="1" customFormat="1" ht="12.75" customHeight="1">
      <c r="B14" s="272"/>
      <c r="C14" s="273"/>
      <c r="D14" s="273"/>
      <c r="E14" s="273"/>
      <c r="F14" s="273"/>
      <c r="G14" s="273"/>
      <c r="H14" s="273"/>
      <c r="I14" s="273"/>
      <c r="J14" s="273"/>
      <c r="K14" s="269"/>
    </row>
    <row r="15" spans="2:11" s="1" customFormat="1" ht="15" customHeight="1">
      <c r="B15" s="272"/>
      <c r="C15" s="273"/>
      <c r="D15" s="398" t="s">
        <v>2543</v>
      </c>
      <c r="E15" s="398"/>
      <c r="F15" s="398"/>
      <c r="G15" s="398"/>
      <c r="H15" s="398"/>
      <c r="I15" s="398"/>
      <c r="J15" s="398"/>
      <c r="K15" s="269"/>
    </row>
    <row r="16" spans="2:11" s="1" customFormat="1" ht="15" customHeight="1">
      <c r="B16" s="272"/>
      <c r="C16" s="273"/>
      <c r="D16" s="398" t="s">
        <v>2544</v>
      </c>
      <c r="E16" s="398"/>
      <c r="F16" s="398"/>
      <c r="G16" s="398"/>
      <c r="H16" s="398"/>
      <c r="I16" s="398"/>
      <c r="J16" s="398"/>
      <c r="K16" s="269"/>
    </row>
    <row r="17" spans="2:11" s="1" customFormat="1" ht="15" customHeight="1">
      <c r="B17" s="272"/>
      <c r="C17" s="273"/>
      <c r="D17" s="398" t="s">
        <v>2545</v>
      </c>
      <c r="E17" s="398"/>
      <c r="F17" s="398"/>
      <c r="G17" s="398"/>
      <c r="H17" s="398"/>
      <c r="I17" s="398"/>
      <c r="J17" s="398"/>
      <c r="K17" s="269"/>
    </row>
    <row r="18" spans="2:11" s="1" customFormat="1" ht="15" customHeight="1">
      <c r="B18" s="272"/>
      <c r="C18" s="273"/>
      <c r="D18" s="273"/>
      <c r="E18" s="275" t="s">
        <v>78</v>
      </c>
      <c r="F18" s="398" t="s">
        <v>2546</v>
      </c>
      <c r="G18" s="398"/>
      <c r="H18" s="398"/>
      <c r="I18" s="398"/>
      <c r="J18" s="398"/>
      <c r="K18" s="269"/>
    </row>
    <row r="19" spans="2:11" s="1" customFormat="1" ht="15" customHeight="1">
      <c r="B19" s="272"/>
      <c r="C19" s="273"/>
      <c r="D19" s="273"/>
      <c r="E19" s="275" t="s">
        <v>2547</v>
      </c>
      <c r="F19" s="398" t="s">
        <v>2548</v>
      </c>
      <c r="G19" s="398"/>
      <c r="H19" s="398"/>
      <c r="I19" s="398"/>
      <c r="J19" s="398"/>
      <c r="K19" s="269"/>
    </row>
    <row r="20" spans="2:11" s="1" customFormat="1" ht="15" customHeight="1">
      <c r="B20" s="272"/>
      <c r="C20" s="273"/>
      <c r="D20" s="273"/>
      <c r="E20" s="275" t="s">
        <v>2549</v>
      </c>
      <c r="F20" s="398" t="s">
        <v>2550</v>
      </c>
      <c r="G20" s="398"/>
      <c r="H20" s="398"/>
      <c r="I20" s="398"/>
      <c r="J20" s="398"/>
      <c r="K20" s="269"/>
    </row>
    <row r="21" spans="2:11" s="1" customFormat="1" ht="15" customHeight="1">
      <c r="B21" s="272"/>
      <c r="C21" s="273"/>
      <c r="D21" s="273"/>
      <c r="E21" s="275" t="s">
        <v>2551</v>
      </c>
      <c r="F21" s="398" t="s">
        <v>2552</v>
      </c>
      <c r="G21" s="398"/>
      <c r="H21" s="398"/>
      <c r="I21" s="398"/>
      <c r="J21" s="398"/>
      <c r="K21" s="269"/>
    </row>
    <row r="22" spans="2:11" s="1" customFormat="1" ht="15" customHeight="1">
      <c r="B22" s="272"/>
      <c r="C22" s="273"/>
      <c r="D22" s="273"/>
      <c r="E22" s="275" t="s">
        <v>2425</v>
      </c>
      <c r="F22" s="398" t="s">
        <v>2426</v>
      </c>
      <c r="G22" s="398"/>
      <c r="H22" s="398"/>
      <c r="I22" s="398"/>
      <c r="J22" s="398"/>
      <c r="K22" s="269"/>
    </row>
    <row r="23" spans="2:11" s="1" customFormat="1" ht="15" customHeight="1">
      <c r="B23" s="272"/>
      <c r="C23" s="273"/>
      <c r="D23" s="273"/>
      <c r="E23" s="275" t="s">
        <v>2553</v>
      </c>
      <c r="F23" s="398" t="s">
        <v>2554</v>
      </c>
      <c r="G23" s="398"/>
      <c r="H23" s="398"/>
      <c r="I23" s="398"/>
      <c r="J23" s="398"/>
      <c r="K23" s="269"/>
    </row>
    <row r="24" spans="2:11" s="1" customFormat="1" ht="12.75" customHeight="1">
      <c r="B24" s="272"/>
      <c r="C24" s="273"/>
      <c r="D24" s="273"/>
      <c r="E24" s="273"/>
      <c r="F24" s="273"/>
      <c r="G24" s="273"/>
      <c r="H24" s="273"/>
      <c r="I24" s="273"/>
      <c r="J24" s="273"/>
      <c r="K24" s="269"/>
    </row>
    <row r="25" spans="2:11" s="1" customFormat="1" ht="15" customHeight="1">
      <c r="B25" s="272"/>
      <c r="C25" s="398" t="s">
        <v>2555</v>
      </c>
      <c r="D25" s="398"/>
      <c r="E25" s="398"/>
      <c r="F25" s="398"/>
      <c r="G25" s="398"/>
      <c r="H25" s="398"/>
      <c r="I25" s="398"/>
      <c r="J25" s="398"/>
      <c r="K25" s="269"/>
    </row>
    <row r="26" spans="2:11" s="1" customFormat="1" ht="15" customHeight="1">
      <c r="B26" s="272"/>
      <c r="C26" s="398" t="s">
        <v>2556</v>
      </c>
      <c r="D26" s="398"/>
      <c r="E26" s="398"/>
      <c r="F26" s="398"/>
      <c r="G26" s="398"/>
      <c r="H26" s="398"/>
      <c r="I26" s="398"/>
      <c r="J26" s="398"/>
      <c r="K26" s="269"/>
    </row>
    <row r="27" spans="2:11" s="1" customFormat="1" ht="15" customHeight="1">
      <c r="B27" s="272"/>
      <c r="C27" s="271"/>
      <c r="D27" s="398" t="s">
        <v>2557</v>
      </c>
      <c r="E27" s="398"/>
      <c r="F27" s="398"/>
      <c r="G27" s="398"/>
      <c r="H27" s="398"/>
      <c r="I27" s="398"/>
      <c r="J27" s="398"/>
      <c r="K27" s="269"/>
    </row>
    <row r="28" spans="2:11" s="1" customFormat="1" ht="15" customHeight="1">
      <c r="B28" s="272"/>
      <c r="C28" s="273"/>
      <c r="D28" s="398" t="s">
        <v>2558</v>
      </c>
      <c r="E28" s="398"/>
      <c r="F28" s="398"/>
      <c r="G28" s="398"/>
      <c r="H28" s="398"/>
      <c r="I28" s="398"/>
      <c r="J28" s="398"/>
      <c r="K28" s="269"/>
    </row>
    <row r="29" spans="2:11" s="1" customFormat="1" ht="12.75" customHeight="1">
      <c r="B29" s="272"/>
      <c r="C29" s="273"/>
      <c r="D29" s="273"/>
      <c r="E29" s="273"/>
      <c r="F29" s="273"/>
      <c r="G29" s="273"/>
      <c r="H29" s="273"/>
      <c r="I29" s="273"/>
      <c r="J29" s="273"/>
      <c r="K29" s="269"/>
    </row>
    <row r="30" spans="2:11" s="1" customFormat="1" ht="15" customHeight="1">
      <c r="B30" s="272"/>
      <c r="C30" s="273"/>
      <c r="D30" s="398" t="s">
        <v>2559</v>
      </c>
      <c r="E30" s="398"/>
      <c r="F30" s="398"/>
      <c r="G30" s="398"/>
      <c r="H30" s="398"/>
      <c r="I30" s="398"/>
      <c r="J30" s="398"/>
      <c r="K30" s="269"/>
    </row>
    <row r="31" spans="2:11" s="1" customFormat="1" ht="15" customHeight="1">
      <c r="B31" s="272"/>
      <c r="C31" s="273"/>
      <c r="D31" s="398" t="s">
        <v>2560</v>
      </c>
      <c r="E31" s="398"/>
      <c r="F31" s="398"/>
      <c r="G31" s="398"/>
      <c r="H31" s="398"/>
      <c r="I31" s="398"/>
      <c r="J31" s="398"/>
      <c r="K31" s="269"/>
    </row>
    <row r="32" spans="2:11" s="1" customFormat="1" ht="12.75" customHeight="1">
      <c r="B32" s="272"/>
      <c r="C32" s="273"/>
      <c r="D32" s="273"/>
      <c r="E32" s="273"/>
      <c r="F32" s="273"/>
      <c r="G32" s="273"/>
      <c r="H32" s="273"/>
      <c r="I32" s="273"/>
      <c r="J32" s="273"/>
      <c r="K32" s="269"/>
    </row>
    <row r="33" spans="2:11" s="1" customFormat="1" ht="15" customHeight="1">
      <c r="B33" s="272"/>
      <c r="C33" s="273"/>
      <c r="D33" s="398" t="s">
        <v>2561</v>
      </c>
      <c r="E33" s="398"/>
      <c r="F33" s="398"/>
      <c r="G33" s="398"/>
      <c r="H33" s="398"/>
      <c r="I33" s="398"/>
      <c r="J33" s="398"/>
      <c r="K33" s="269"/>
    </row>
    <row r="34" spans="2:11" s="1" customFormat="1" ht="15" customHeight="1">
      <c r="B34" s="272"/>
      <c r="C34" s="273"/>
      <c r="D34" s="398" t="s">
        <v>2562</v>
      </c>
      <c r="E34" s="398"/>
      <c r="F34" s="398"/>
      <c r="G34" s="398"/>
      <c r="H34" s="398"/>
      <c r="I34" s="398"/>
      <c r="J34" s="398"/>
      <c r="K34" s="269"/>
    </row>
    <row r="35" spans="2:11" s="1" customFormat="1" ht="15" customHeight="1">
      <c r="B35" s="272"/>
      <c r="C35" s="273"/>
      <c r="D35" s="398" t="s">
        <v>2563</v>
      </c>
      <c r="E35" s="398"/>
      <c r="F35" s="398"/>
      <c r="G35" s="398"/>
      <c r="H35" s="398"/>
      <c r="I35" s="398"/>
      <c r="J35" s="398"/>
      <c r="K35" s="269"/>
    </row>
    <row r="36" spans="2:11" s="1" customFormat="1" ht="15" customHeight="1">
      <c r="B36" s="272"/>
      <c r="C36" s="273"/>
      <c r="D36" s="271"/>
      <c r="E36" s="274" t="s">
        <v>139</v>
      </c>
      <c r="F36" s="271"/>
      <c r="G36" s="398" t="s">
        <v>2564</v>
      </c>
      <c r="H36" s="398"/>
      <c r="I36" s="398"/>
      <c r="J36" s="398"/>
      <c r="K36" s="269"/>
    </row>
    <row r="37" spans="2:11" s="1" customFormat="1" ht="30.75" customHeight="1">
      <c r="B37" s="272"/>
      <c r="C37" s="273"/>
      <c r="D37" s="271"/>
      <c r="E37" s="274" t="s">
        <v>2565</v>
      </c>
      <c r="F37" s="271"/>
      <c r="G37" s="398" t="s">
        <v>2566</v>
      </c>
      <c r="H37" s="398"/>
      <c r="I37" s="398"/>
      <c r="J37" s="398"/>
      <c r="K37" s="269"/>
    </row>
    <row r="38" spans="2:11" s="1" customFormat="1" ht="15" customHeight="1">
      <c r="B38" s="272"/>
      <c r="C38" s="273"/>
      <c r="D38" s="271"/>
      <c r="E38" s="274" t="s">
        <v>52</v>
      </c>
      <c r="F38" s="271"/>
      <c r="G38" s="398" t="s">
        <v>2567</v>
      </c>
      <c r="H38" s="398"/>
      <c r="I38" s="398"/>
      <c r="J38" s="398"/>
      <c r="K38" s="269"/>
    </row>
    <row r="39" spans="2:11" s="1" customFormat="1" ht="15" customHeight="1">
      <c r="B39" s="272"/>
      <c r="C39" s="273"/>
      <c r="D39" s="271"/>
      <c r="E39" s="274" t="s">
        <v>53</v>
      </c>
      <c r="F39" s="271"/>
      <c r="G39" s="398" t="s">
        <v>2568</v>
      </c>
      <c r="H39" s="398"/>
      <c r="I39" s="398"/>
      <c r="J39" s="398"/>
      <c r="K39" s="269"/>
    </row>
    <row r="40" spans="2:11" s="1" customFormat="1" ht="15" customHeight="1">
      <c r="B40" s="272"/>
      <c r="C40" s="273"/>
      <c r="D40" s="271"/>
      <c r="E40" s="274" t="s">
        <v>140</v>
      </c>
      <c r="F40" s="271"/>
      <c r="G40" s="398" t="s">
        <v>2569</v>
      </c>
      <c r="H40" s="398"/>
      <c r="I40" s="398"/>
      <c r="J40" s="398"/>
      <c r="K40" s="269"/>
    </row>
    <row r="41" spans="2:11" s="1" customFormat="1" ht="15" customHeight="1">
      <c r="B41" s="272"/>
      <c r="C41" s="273"/>
      <c r="D41" s="271"/>
      <c r="E41" s="274" t="s">
        <v>141</v>
      </c>
      <c r="F41" s="271"/>
      <c r="G41" s="398" t="s">
        <v>2570</v>
      </c>
      <c r="H41" s="398"/>
      <c r="I41" s="398"/>
      <c r="J41" s="398"/>
      <c r="K41" s="269"/>
    </row>
    <row r="42" spans="2:11" s="1" customFormat="1" ht="15" customHeight="1">
      <c r="B42" s="272"/>
      <c r="C42" s="273"/>
      <c r="D42" s="271"/>
      <c r="E42" s="274" t="s">
        <v>2571</v>
      </c>
      <c r="F42" s="271"/>
      <c r="G42" s="398" t="s">
        <v>2572</v>
      </c>
      <c r="H42" s="398"/>
      <c r="I42" s="398"/>
      <c r="J42" s="398"/>
      <c r="K42" s="269"/>
    </row>
    <row r="43" spans="2:11" s="1" customFormat="1" ht="15" customHeight="1">
      <c r="B43" s="272"/>
      <c r="C43" s="273"/>
      <c r="D43" s="271"/>
      <c r="E43" s="274"/>
      <c r="F43" s="271"/>
      <c r="G43" s="398" t="s">
        <v>2573</v>
      </c>
      <c r="H43" s="398"/>
      <c r="I43" s="398"/>
      <c r="J43" s="398"/>
      <c r="K43" s="269"/>
    </row>
    <row r="44" spans="2:11" s="1" customFormat="1" ht="15" customHeight="1">
      <c r="B44" s="272"/>
      <c r="C44" s="273"/>
      <c r="D44" s="271"/>
      <c r="E44" s="274" t="s">
        <v>2574</v>
      </c>
      <c r="F44" s="271"/>
      <c r="G44" s="398" t="s">
        <v>2575</v>
      </c>
      <c r="H44" s="398"/>
      <c r="I44" s="398"/>
      <c r="J44" s="398"/>
      <c r="K44" s="269"/>
    </row>
    <row r="45" spans="2:11" s="1" customFormat="1" ht="15" customHeight="1">
      <c r="B45" s="272"/>
      <c r="C45" s="273"/>
      <c r="D45" s="271"/>
      <c r="E45" s="274" t="s">
        <v>143</v>
      </c>
      <c r="F45" s="271"/>
      <c r="G45" s="398" t="s">
        <v>2576</v>
      </c>
      <c r="H45" s="398"/>
      <c r="I45" s="398"/>
      <c r="J45" s="398"/>
      <c r="K45" s="269"/>
    </row>
    <row r="46" spans="2:11" s="1" customFormat="1" ht="12.75" customHeight="1">
      <c r="B46" s="272"/>
      <c r="C46" s="273"/>
      <c r="D46" s="271"/>
      <c r="E46" s="271"/>
      <c r="F46" s="271"/>
      <c r="G46" s="271"/>
      <c r="H46" s="271"/>
      <c r="I46" s="271"/>
      <c r="J46" s="271"/>
      <c r="K46" s="269"/>
    </row>
    <row r="47" spans="2:11" s="1" customFormat="1" ht="15" customHeight="1">
      <c r="B47" s="272"/>
      <c r="C47" s="273"/>
      <c r="D47" s="398" t="s">
        <v>2577</v>
      </c>
      <c r="E47" s="398"/>
      <c r="F47" s="398"/>
      <c r="G47" s="398"/>
      <c r="H47" s="398"/>
      <c r="I47" s="398"/>
      <c r="J47" s="398"/>
      <c r="K47" s="269"/>
    </row>
    <row r="48" spans="2:11" s="1" customFormat="1" ht="15" customHeight="1">
      <c r="B48" s="272"/>
      <c r="C48" s="273"/>
      <c r="D48" s="273"/>
      <c r="E48" s="398" t="s">
        <v>2578</v>
      </c>
      <c r="F48" s="398"/>
      <c r="G48" s="398"/>
      <c r="H48" s="398"/>
      <c r="I48" s="398"/>
      <c r="J48" s="398"/>
      <c r="K48" s="269"/>
    </row>
    <row r="49" spans="2:11" s="1" customFormat="1" ht="15" customHeight="1">
      <c r="B49" s="272"/>
      <c r="C49" s="273"/>
      <c r="D49" s="273"/>
      <c r="E49" s="398" t="s">
        <v>2579</v>
      </c>
      <c r="F49" s="398"/>
      <c r="G49" s="398"/>
      <c r="H49" s="398"/>
      <c r="I49" s="398"/>
      <c r="J49" s="398"/>
      <c r="K49" s="269"/>
    </row>
    <row r="50" spans="2:11" s="1" customFormat="1" ht="15" customHeight="1">
      <c r="B50" s="272"/>
      <c r="C50" s="273"/>
      <c r="D50" s="273"/>
      <c r="E50" s="398" t="s">
        <v>2580</v>
      </c>
      <c r="F50" s="398"/>
      <c r="G50" s="398"/>
      <c r="H50" s="398"/>
      <c r="I50" s="398"/>
      <c r="J50" s="398"/>
      <c r="K50" s="269"/>
    </row>
    <row r="51" spans="2:11" s="1" customFormat="1" ht="15" customHeight="1">
      <c r="B51" s="272"/>
      <c r="C51" s="273"/>
      <c r="D51" s="398" t="s">
        <v>2581</v>
      </c>
      <c r="E51" s="398"/>
      <c r="F51" s="398"/>
      <c r="G51" s="398"/>
      <c r="H51" s="398"/>
      <c r="I51" s="398"/>
      <c r="J51" s="398"/>
      <c r="K51" s="269"/>
    </row>
    <row r="52" spans="2:11" s="1" customFormat="1" ht="25.5" customHeight="1">
      <c r="B52" s="268"/>
      <c r="C52" s="399" t="s">
        <v>2582</v>
      </c>
      <c r="D52" s="399"/>
      <c r="E52" s="399"/>
      <c r="F52" s="399"/>
      <c r="G52" s="399"/>
      <c r="H52" s="399"/>
      <c r="I52" s="399"/>
      <c r="J52" s="399"/>
      <c r="K52" s="269"/>
    </row>
    <row r="53" spans="2:11" s="1" customFormat="1" ht="5.25" customHeight="1">
      <c r="B53" s="268"/>
      <c r="C53" s="270"/>
      <c r="D53" s="270"/>
      <c r="E53" s="270"/>
      <c r="F53" s="270"/>
      <c r="G53" s="270"/>
      <c r="H53" s="270"/>
      <c r="I53" s="270"/>
      <c r="J53" s="270"/>
      <c r="K53" s="269"/>
    </row>
    <row r="54" spans="2:11" s="1" customFormat="1" ht="15" customHeight="1">
      <c r="B54" s="268"/>
      <c r="C54" s="398" t="s">
        <v>2583</v>
      </c>
      <c r="D54" s="398"/>
      <c r="E54" s="398"/>
      <c r="F54" s="398"/>
      <c r="G54" s="398"/>
      <c r="H54" s="398"/>
      <c r="I54" s="398"/>
      <c r="J54" s="398"/>
      <c r="K54" s="269"/>
    </row>
    <row r="55" spans="2:11" s="1" customFormat="1" ht="15" customHeight="1">
      <c r="B55" s="268"/>
      <c r="C55" s="398" t="s">
        <v>2584</v>
      </c>
      <c r="D55" s="398"/>
      <c r="E55" s="398"/>
      <c r="F55" s="398"/>
      <c r="G55" s="398"/>
      <c r="H55" s="398"/>
      <c r="I55" s="398"/>
      <c r="J55" s="398"/>
      <c r="K55" s="269"/>
    </row>
    <row r="56" spans="2:11" s="1" customFormat="1" ht="12.75" customHeight="1">
      <c r="B56" s="268"/>
      <c r="C56" s="271"/>
      <c r="D56" s="271"/>
      <c r="E56" s="271"/>
      <c r="F56" s="271"/>
      <c r="G56" s="271"/>
      <c r="H56" s="271"/>
      <c r="I56" s="271"/>
      <c r="J56" s="271"/>
      <c r="K56" s="269"/>
    </row>
    <row r="57" spans="2:11" s="1" customFormat="1" ht="15" customHeight="1">
      <c r="B57" s="268"/>
      <c r="C57" s="398" t="s">
        <v>2585</v>
      </c>
      <c r="D57" s="398"/>
      <c r="E57" s="398"/>
      <c r="F57" s="398"/>
      <c r="G57" s="398"/>
      <c r="H57" s="398"/>
      <c r="I57" s="398"/>
      <c r="J57" s="398"/>
      <c r="K57" s="269"/>
    </row>
    <row r="58" spans="2:11" s="1" customFormat="1" ht="15" customHeight="1">
      <c r="B58" s="268"/>
      <c r="C58" s="273"/>
      <c r="D58" s="398" t="s">
        <v>2586</v>
      </c>
      <c r="E58" s="398"/>
      <c r="F58" s="398"/>
      <c r="G58" s="398"/>
      <c r="H58" s="398"/>
      <c r="I58" s="398"/>
      <c r="J58" s="398"/>
      <c r="K58" s="269"/>
    </row>
    <row r="59" spans="2:11" s="1" customFormat="1" ht="15" customHeight="1">
      <c r="B59" s="268"/>
      <c r="C59" s="273"/>
      <c r="D59" s="398" t="s">
        <v>2587</v>
      </c>
      <c r="E59" s="398"/>
      <c r="F59" s="398"/>
      <c r="G59" s="398"/>
      <c r="H59" s="398"/>
      <c r="I59" s="398"/>
      <c r="J59" s="398"/>
      <c r="K59" s="269"/>
    </row>
    <row r="60" spans="2:11" s="1" customFormat="1" ht="15" customHeight="1">
      <c r="B60" s="268"/>
      <c r="C60" s="273"/>
      <c r="D60" s="398" t="s">
        <v>2588</v>
      </c>
      <c r="E60" s="398"/>
      <c r="F60" s="398"/>
      <c r="G60" s="398"/>
      <c r="H60" s="398"/>
      <c r="I60" s="398"/>
      <c r="J60" s="398"/>
      <c r="K60" s="269"/>
    </row>
    <row r="61" spans="2:11" s="1" customFormat="1" ht="15" customHeight="1">
      <c r="B61" s="268"/>
      <c r="C61" s="273"/>
      <c r="D61" s="398" t="s">
        <v>2589</v>
      </c>
      <c r="E61" s="398"/>
      <c r="F61" s="398"/>
      <c r="G61" s="398"/>
      <c r="H61" s="398"/>
      <c r="I61" s="398"/>
      <c r="J61" s="398"/>
      <c r="K61" s="269"/>
    </row>
    <row r="62" spans="2:11" s="1" customFormat="1" ht="15" customHeight="1">
      <c r="B62" s="268"/>
      <c r="C62" s="273"/>
      <c r="D62" s="400" t="s">
        <v>2590</v>
      </c>
      <c r="E62" s="400"/>
      <c r="F62" s="400"/>
      <c r="G62" s="400"/>
      <c r="H62" s="400"/>
      <c r="I62" s="400"/>
      <c r="J62" s="400"/>
      <c r="K62" s="269"/>
    </row>
    <row r="63" spans="2:11" s="1" customFormat="1" ht="15" customHeight="1">
      <c r="B63" s="268"/>
      <c r="C63" s="273"/>
      <c r="D63" s="398" t="s">
        <v>2591</v>
      </c>
      <c r="E63" s="398"/>
      <c r="F63" s="398"/>
      <c r="G63" s="398"/>
      <c r="H63" s="398"/>
      <c r="I63" s="398"/>
      <c r="J63" s="398"/>
      <c r="K63" s="269"/>
    </row>
    <row r="64" spans="2:11" s="1" customFormat="1" ht="12.75" customHeight="1">
      <c r="B64" s="268"/>
      <c r="C64" s="273"/>
      <c r="D64" s="273"/>
      <c r="E64" s="276"/>
      <c r="F64" s="273"/>
      <c r="G64" s="273"/>
      <c r="H64" s="273"/>
      <c r="I64" s="273"/>
      <c r="J64" s="273"/>
      <c r="K64" s="269"/>
    </row>
    <row r="65" spans="2:11" s="1" customFormat="1" ht="15" customHeight="1">
      <c r="B65" s="268"/>
      <c r="C65" s="273"/>
      <c r="D65" s="398" t="s">
        <v>2592</v>
      </c>
      <c r="E65" s="398"/>
      <c r="F65" s="398"/>
      <c r="G65" s="398"/>
      <c r="H65" s="398"/>
      <c r="I65" s="398"/>
      <c r="J65" s="398"/>
      <c r="K65" s="269"/>
    </row>
    <row r="66" spans="2:11" s="1" customFormat="1" ht="15" customHeight="1">
      <c r="B66" s="268"/>
      <c r="C66" s="273"/>
      <c r="D66" s="400" t="s">
        <v>2593</v>
      </c>
      <c r="E66" s="400"/>
      <c r="F66" s="400"/>
      <c r="G66" s="400"/>
      <c r="H66" s="400"/>
      <c r="I66" s="400"/>
      <c r="J66" s="400"/>
      <c r="K66" s="269"/>
    </row>
    <row r="67" spans="2:11" s="1" customFormat="1" ht="15" customHeight="1">
      <c r="B67" s="268"/>
      <c r="C67" s="273"/>
      <c r="D67" s="398" t="s">
        <v>2594</v>
      </c>
      <c r="E67" s="398"/>
      <c r="F67" s="398"/>
      <c r="G67" s="398"/>
      <c r="H67" s="398"/>
      <c r="I67" s="398"/>
      <c r="J67" s="398"/>
      <c r="K67" s="269"/>
    </row>
    <row r="68" spans="2:11" s="1" customFormat="1" ht="15" customHeight="1">
      <c r="B68" s="268"/>
      <c r="C68" s="273"/>
      <c r="D68" s="398" t="s">
        <v>2595</v>
      </c>
      <c r="E68" s="398"/>
      <c r="F68" s="398"/>
      <c r="G68" s="398"/>
      <c r="H68" s="398"/>
      <c r="I68" s="398"/>
      <c r="J68" s="398"/>
      <c r="K68" s="269"/>
    </row>
    <row r="69" spans="2:11" s="1" customFormat="1" ht="15" customHeight="1">
      <c r="B69" s="268"/>
      <c r="C69" s="273"/>
      <c r="D69" s="398" t="s">
        <v>2596</v>
      </c>
      <c r="E69" s="398"/>
      <c r="F69" s="398"/>
      <c r="G69" s="398"/>
      <c r="H69" s="398"/>
      <c r="I69" s="398"/>
      <c r="J69" s="398"/>
      <c r="K69" s="269"/>
    </row>
    <row r="70" spans="2:11" s="1" customFormat="1" ht="15" customHeight="1">
      <c r="B70" s="268"/>
      <c r="C70" s="273"/>
      <c r="D70" s="398" t="s">
        <v>2597</v>
      </c>
      <c r="E70" s="398"/>
      <c r="F70" s="398"/>
      <c r="G70" s="398"/>
      <c r="H70" s="398"/>
      <c r="I70" s="398"/>
      <c r="J70" s="398"/>
      <c r="K70" s="269"/>
    </row>
    <row r="71" spans="2:11" s="1" customFormat="1" ht="12.75" customHeight="1">
      <c r="B71" s="277"/>
      <c r="C71" s="278"/>
      <c r="D71" s="278"/>
      <c r="E71" s="278"/>
      <c r="F71" s="278"/>
      <c r="G71" s="278"/>
      <c r="H71" s="278"/>
      <c r="I71" s="278"/>
      <c r="J71" s="278"/>
      <c r="K71" s="279"/>
    </row>
    <row r="72" spans="2:11" s="1" customFormat="1" ht="18.75" customHeight="1">
      <c r="B72" s="280"/>
      <c r="C72" s="280"/>
      <c r="D72" s="280"/>
      <c r="E72" s="280"/>
      <c r="F72" s="280"/>
      <c r="G72" s="280"/>
      <c r="H72" s="280"/>
      <c r="I72" s="280"/>
      <c r="J72" s="280"/>
      <c r="K72" s="281"/>
    </row>
    <row r="73" spans="2:11" s="1" customFormat="1" ht="18.75" customHeight="1">
      <c r="B73" s="281"/>
      <c r="C73" s="281"/>
      <c r="D73" s="281"/>
      <c r="E73" s="281"/>
      <c r="F73" s="281"/>
      <c r="G73" s="281"/>
      <c r="H73" s="281"/>
      <c r="I73" s="281"/>
      <c r="J73" s="281"/>
      <c r="K73" s="281"/>
    </row>
    <row r="74" spans="2:11" s="1" customFormat="1" ht="7.5" customHeight="1">
      <c r="B74" s="282"/>
      <c r="C74" s="283"/>
      <c r="D74" s="283"/>
      <c r="E74" s="283"/>
      <c r="F74" s="283"/>
      <c r="G74" s="283"/>
      <c r="H74" s="283"/>
      <c r="I74" s="283"/>
      <c r="J74" s="283"/>
      <c r="K74" s="284"/>
    </row>
    <row r="75" spans="2:11" s="1" customFormat="1" ht="45" customHeight="1">
      <c r="B75" s="285"/>
      <c r="C75" s="393" t="s">
        <v>2598</v>
      </c>
      <c r="D75" s="393"/>
      <c r="E75" s="393"/>
      <c r="F75" s="393"/>
      <c r="G75" s="393"/>
      <c r="H75" s="393"/>
      <c r="I75" s="393"/>
      <c r="J75" s="393"/>
      <c r="K75" s="286"/>
    </row>
    <row r="76" spans="2:11" s="1" customFormat="1" ht="17.25" customHeight="1">
      <c r="B76" s="285"/>
      <c r="C76" s="287" t="s">
        <v>2599</v>
      </c>
      <c r="D76" s="287"/>
      <c r="E76" s="287"/>
      <c r="F76" s="287" t="s">
        <v>2600</v>
      </c>
      <c r="G76" s="288"/>
      <c r="H76" s="287" t="s">
        <v>53</v>
      </c>
      <c r="I76" s="287" t="s">
        <v>56</v>
      </c>
      <c r="J76" s="287" t="s">
        <v>2601</v>
      </c>
      <c r="K76" s="286"/>
    </row>
    <row r="77" spans="2:11" s="1" customFormat="1" ht="17.25" customHeight="1">
      <c r="B77" s="285"/>
      <c r="C77" s="289" t="s">
        <v>2602</v>
      </c>
      <c r="D77" s="289"/>
      <c r="E77" s="289"/>
      <c r="F77" s="290" t="s">
        <v>2603</v>
      </c>
      <c r="G77" s="291"/>
      <c r="H77" s="289"/>
      <c r="I77" s="289"/>
      <c r="J77" s="289" t="s">
        <v>2604</v>
      </c>
      <c r="K77" s="286"/>
    </row>
    <row r="78" spans="2:11" s="1" customFormat="1" ht="5.25" customHeight="1">
      <c r="B78" s="285"/>
      <c r="C78" s="292"/>
      <c r="D78" s="292"/>
      <c r="E78" s="292"/>
      <c r="F78" s="292"/>
      <c r="G78" s="293"/>
      <c r="H78" s="292"/>
      <c r="I78" s="292"/>
      <c r="J78" s="292"/>
      <c r="K78" s="286"/>
    </row>
    <row r="79" spans="2:11" s="1" customFormat="1" ht="15" customHeight="1">
      <c r="B79" s="285"/>
      <c r="C79" s="274" t="s">
        <v>52</v>
      </c>
      <c r="D79" s="294"/>
      <c r="E79" s="294"/>
      <c r="F79" s="295" t="s">
        <v>2605</v>
      </c>
      <c r="G79" s="296"/>
      <c r="H79" s="274" t="s">
        <v>2606</v>
      </c>
      <c r="I79" s="274" t="s">
        <v>2607</v>
      </c>
      <c r="J79" s="274">
        <v>20</v>
      </c>
      <c r="K79" s="286"/>
    </row>
    <row r="80" spans="2:11" s="1" customFormat="1" ht="15" customHeight="1">
      <c r="B80" s="285"/>
      <c r="C80" s="274" t="s">
        <v>2608</v>
      </c>
      <c r="D80" s="274"/>
      <c r="E80" s="274"/>
      <c r="F80" s="295" t="s">
        <v>2605</v>
      </c>
      <c r="G80" s="296"/>
      <c r="H80" s="274" t="s">
        <v>2609</v>
      </c>
      <c r="I80" s="274" t="s">
        <v>2607</v>
      </c>
      <c r="J80" s="274">
        <v>120</v>
      </c>
      <c r="K80" s="286"/>
    </row>
    <row r="81" spans="2:11" s="1" customFormat="1" ht="15" customHeight="1">
      <c r="B81" s="297"/>
      <c r="C81" s="274" t="s">
        <v>2610</v>
      </c>
      <c r="D81" s="274"/>
      <c r="E81" s="274"/>
      <c r="F81" s="295" t="s">
        <v>2611</v>
      </c>
      <c r="G81" s="296"/>
      <c r="H81" s="274" t="s">
        <v>2612</v>
      </c>
      <c r="I81" s="274" t="s">
        <v>2607</v>
      </c>
      <c r="J81" s="274">
        <v>50</v>
      </c>
      <c r="K81" s="286"/>
    </row>
    <row r="82" spans="2:11" s="1" customFormat="1" ht="15" customHeight="1">
      <c r="B82" s="297"/>
      <c r="C82" s="274" t="s">
        <v>2613</v>
      </c>
      <c r="D82" s="274"/>
      <c r="E82" s="274"/>
      <c r="F82" s="295" t="s">
        <v>2605</v>
      </c>
      <c r="G82" s="296"/>
      <c r="H82" s="274" t="s">
        <v>2614</v>
      </c>
      <c r="I82" s="274" t="s">
        <v>2615</v>
      </c>
      <c r="J82" s="274"/>
      <c r="K82" s="286"/>
    </row>
    <row r="83" spans="2:11" s="1" customFormat="1" ht="15" customHeight="1">
      <c r="B83" s="297"/>
      <c r="C83" s="298" t="s">
        <v>2616</v>
      </c>
      <c r="D83" s="298"/>
      <c r="E83" s="298"/>
      <c r="F83" s="299" t="s">
        <v>2611</v>
      </c>
      <c r="G83" s="298"/>
      <c r="H83" s="298" t="s">
        <v>2617</v>
      </c>
      <c r="I83" s="298" t="s">
        <v>2607</v>
      </c>
      <c r="J83" s="298">
        <v>15</v>
      </c>
      <c r="K83" s="286"/>
    </row>
    <row r="84" spans="2:11" s="1" customFormat="1" ht="15" customHeight="1">
      <c r="B84" s="297"/>
      <c r="C84" s="298" t="s">
        <v>2618</v>
      </c>
      <c r="D84" s="298"/>
      <c r="E84" s="298"/>
      <c r="F84" s="299" t="s">
        <v>2611</v>
      </c>
      <c r="G84" s="298"/>
      <c r="H84" s="298" t="s">
        <v>2619</v>
      </c>
      <c r="I84" s="298" t="s">
        <v>2607</v>
      </c>
      <c r="J84" s="298">
        <v>15</v>
      </c>
      <c r="K84" s="286"/>
    </row>
    <row r="85" spans="2:11" s="1" customFormat="1" ht="15" customHeight="1">
      <c r="B85" s="297"/>
      <c r="C85" s="298" t="s">
        <v>2620</v>
      </c>
      <c r="D85" s="298"/>
      <c r="E85" s="298"/>
      <c r="F85" s="299" t="s">
        <v>2611</v>
      </c>
      <c r="G85" s="298"/>
      <c r="H85" s="298" t="s">
        <v>2621</v>
      </c>
      <c r="I85" s="298" t="s">
        <v>2607</v>
      </c>
      <c r="J85" s="298">
        <v>20</v>
      </c>
      <c r="K85" s="286"/>
    </row>
    <row r="86" spans="2:11" s="1" customFormat="1" ht="15" customHeight="1">
      <c r="B86" s="297"/>
      <c r="C86" s="298" t="s">
        <v>2622</v>
      </c>
      <c r="D86" s="298"/>
      <c r="E86" s="298"/>
      <c r="F86" s="299" t="s">
        <v>2611</v>
      </c>
      <c r="G86" s="298"/>
      <c r="H86" s="298" t="s">
        <v>2623</v>
      </c>
      <c r="I86" s="298" t="s">
        <v>2607</v>
      </c>
      <c r="J86" s="298">
        <v>20</v>
      </c>
      <c r="K86" s="286"/>
    </row>
    <row r="87" spans="2:11" s="1" customFormat="1" ht="15" customHeight="1">
      <c r="B87" s="297"/>
      <c r="C87" s="274" t="s">
        <v>2624</v>
      </c>
      <c r="D87" s="274"/>
      <c r="E87" s="274"/>
      <c r="F87" s="295" t="s">
        <v>2611</v>
      </c>
      <c r="G87" s="296"/>
      <c r="H87" s="274" t="s">
        <v>2625</v>
      </c>
      <c r="I87" s="274" t="s">
        <v>2607</v>
      </c>
      <c r="J87" s="274">
        <v>50</v>
      </c>
      <c r="K87" s="286"/>
    </row>
    <row r="88" spans="2:11" s="1" customFormat="1" ht="15" customHeight="1">
      <c r="B88" s="297"/>
      <c r="C88" s="274" t="s">
        <v>2626</v>
      </c>
      <c r="D88" s="274"/>
      <c r="E88" s="274"/>
      <c r="F88" s="295" t="s">
        <v>2611</v>
      </c>
      <c r="G88" s="296"/>
      <c r="H88" s="274" t="s">
        <v>2627</v>
      </c>
      <c r="I88" s="274" t="s">
        <v>2607</v>
      </c>
      <c r="J88" s="274">
        <v>20</v>
      </c>
      <c r="K88" s="286"/>
    </row>
    <row r="89" spans="2:11" s="1" customFormat="1" ht="15" customHeight="1">
      <c r="B89" s="297"/>
      <c r="C89" s="274" t="s">
        <v>2628</v>
      </c>
      <c r="D89" s="274"/>
      <c r="E89" s="274"/>
      <c r="F89" s="295" t="s">
        <v>2611</v>
      </c>
      <c r="G89" s="296"/>
      <c r="H89" s="274" t="s">
        <v>2629</v>
      </c>
      <c r="I89" s="274" t="s">
        <v>2607</v>
      </c>
      <c r="J89" s="274">
        <v>20</v>
      </c>
      <c r="K89" s="286"/>
    </row>
    <row r="90" spans="2:11" s="1" customFormat="1" ht="15" customHeight="1">
      <c r="B90" s="297"/>
      <c r="C90" s="274" t="s">
        <v>2630</v>
      </c>
      <c r="D90" s="274"/>
      <c r="E90" s="274"/>
      <c r="F90" s="295" t="s">
        <v>2611</v>
      </c>
      <c r="G90" s="296"/>
      <c r="H90" s="274" t="s">
        <v>2631</v>
      </c>
      <c r="I90" s="274" t="s">
        <v>2607</v>
      </c>
      <c r="J90" s="274">
        <v>50</v>
      </c>
      <c r="K90" s="286"/>
    </row>
    <row r="91" spans="2:11" s="1" customFormat="1" ht="15" customHeight="1">
      <c r="B91" s="297"/>
      <c r="C91" s="274" t="s">
        <v>2632</v>
      </c>
      <c r="D91" s="274"/>
      <c r="E91" s="274"/>
      <c r="F91" s="295" t="s">
        <v>2611</v>
      </c>
      <c r="G91" s="296"/>
      <c r="H91" s="274" t="s">
        <v>2632</v>
      </c>
      <c r="I91" s="274" t="s">
        <v>2607</v>
      </c>
      <c r="J91" s="274">
        <v>50</v>
      </c>
      <c r="K91" s="286"/>
    </row>
    <row r="92" spans="2:11" s="1" customFormat="1" ht="15" customHeight="1">
      <c r="B92" s="297"/>
      <c r="C92" s="274" t="s">
        <v>2633</v>
      </c>
      <c r="D92" s="274"/>
      <c r="E92" s="274"/>
      <c r="F92" s="295" t="s">
        <v>2611</v>
      </c>
      <c r="G92" s="296"/>
      <c r="H92" s="274" t="s">
        <v>2634</v>
      </c>
      <c r="I92" s="274" t="s">
        <v>2607</v>
      </c>
      <c r="J92" s="274">
        <v>255</v>
      </c>
      <c r="K92" s="286"/>
    </row>
    <row r="93" spans="2:11" s="1" customFormat="1" ht="15" customHeight="1">
      <c r="B93" s="297"/>
      <c r="C93" s="274" t="s">
        <v>2635</v>
      </c>
      <c r="D93" s="274"/>
      <c r="E93" s="274"/>
      <c r="F93" s="295" t="s">
        <v>2605</v>
      </c>
      <c r="G93" s="296"/>
      <c r="H93" s="274" t="s">
        <v>2636</v>
      </c>
      <c r="I93" s="274" t="s">
        <v>2637</v>
      </c>
      <c r="J93" s="274"/>
      <c r="K93" s="286"/>
    </row>
    <row r="94" spans="2:11" s="1" customFormat="1" ht="15" customHeight="1">
      <c r="B94" s="297"/>
      <c r="C94" s="274" t="s">
        <v>2638</v>
      </c>
      <c r="D94" s="274"/>
      <c r="E94" s="274"/>
      <c r="F94" s="295" t="s">
        <v>2605</v>
      </c>
      <c r="G94" s="296"/>
      <c r="H94" s="274" t="s">
        <v>2639</v>
      </c>
      <c r="I94" s="274" t="s">
        <v>2640</v>
      </c>
      <c r="J94" s="274"/>
      <c r="K94" s="286"/>
    </row>
    <row r="95" spans="2:11" s="1" customFormat="1" ht="15" customHeight="1">
      <c r="B95" s="297"/>
      <c r="C95" s="274" t="s">
        <v>2641</v>
      </c>
      <c r="D95" s="274"/>
      <c r="E95" s="274"/>
      <c r="F95" s="295" t="s">
        <v>2605</v>
      </c>
      <c r="G95" s="296"/>
      <c r="H95" s="274" t="s">
        <v>2641</v>
      </c>
      <c r="I95" s="274" t="s">
        <v>2640</v>
      </c>
      <c r="J95" s="274"/>
      <c r="K95" s="286"/>
    </row>
    <row r="96" spans="2:11" s="1" customFormat="1" ht="15" customHeight="1">
      <c r="B96" s="297"/>
      <c r="C96" s="274" t="s">
        <v>37</v>
      </c>
      <c r="D96" s="274"/>
      <c r="E96" s="274"/>
      <c r="F96" s="295" t="s">
        <v>2605</v>
      </c>
      <c r="G96" s="296"/>
      <c r="H96" s="274" t="s">
        <v>2642</v>
      </c>
      <c r="I96" s="274" t="s">
        <v>2640</v>
      </c>
      <c r="J96" s="274"/>
      <c r="K96" s="286"/>
    </row>
    <row r="97" spans="2:11" s="1" customFormat="1" ht="15" customHeight="1">
      <c r="B97" s="297"/>
      <c r="C97" s="274" t="s">
        <v>47</v>
      </c>
      <c r="D97" s="274"/>
      <c r="E97" s="274"/>
      <c r="F97" s="295" t="s">
        <v>2605</v>
      </c>
      <c r="G97" s="296"/>
      <c r="H97" s="274" t="s">
        <v>2643</v>
      </c>
      <c r="I97" s="274" t="s">
        <v>2640</v>
      </c>
      <c r="J97" s="274"/>
      <c r="K97" s="286"/>
    </row>
    <row r="98" spans="2:11" s="1" customFormat="1" ht="15" customHeight="1">
      <c r="B98" s="300"/>
      <c r="C98" s="301"/>
      <c r="D98" s="301"/>
      <c r="E98" s="301"/>
      <c r="F98" s="301"/>
      <c r="G98" s="301"/>
      <c r="H98" s="301"/>
      <c r="I98" s="301"/>
      <c r="J98" s="301"/>
      <c r="K98" s="302"/>
    </row>
    <row r="99" spans="2:11" s="1" customFormat="1" ht="18.75" customHeight="1">
      <c r="B99" s="303"/>
      <c r="C99" s="304"/>
      <c r="D99" s="304"/>
      <c r="E99" s="304"/>
      <c r="F99" s="304"/>
      <c r="G99" s="304"/>
      <c r="H99" s="304"/>
      <c r="I99" s="304"/>
      <c r="J99" s="304"/>
      <c r="K99" s="303"/>
    </row>
    <row r="100" spans="2:11" s="1" customFormat="1" ht="18.75" customHeight="1">
      <c r="B100" s="281"/>
      <c r="C100" s="281"/>
      <c r="D100" s="281"/>
      <c r="E100" s="281"/>
      <c r="F100" s="281"/>
      <c r="G100" s="281"/>
      <c r="H100" s="281"/>
      <c r="I100" s="281"/>
      <c r="J100" s="281"/>
      <c r="K100" s="281"/>
    </row>
    <row r="101" spans="2:11" s="1" customFormat="1" ht="7.5" customHeight="1">
      <c r="B101" s="282"/>
      <c r="C101" s="283"/>
      <c r="D101" s="283"/>
      <c r="E101" s="283"/>
      <c r="F101" s="283"/>
      <c r="G101" s="283"/>
      <c r="H101" s="283"/>
      <c r="I101" s="283"/>
      <c r="J101" s="283"/>
      <c r="K101" s="284"/>
    </row>
    <row r="102" spans="2:11" s="1" customFormat="1" ht="45" customHeight="1">
      <c r="B102" s="285"/>
      <c r="C102" s="393" t="s">
        <v>2644</v>
      </c>
      <c r="D102" s="393"/>
      <c r="E102" s="393"/>
      <c r="F102" s="393"/>
      <c r="G102" s="393"/>
      <c r="H102" s="393"/>
      <c r="I102" s="393"/>
      <c r="J102" s="393"/>
      <c r="K102" s="286"/>
    </row>
    <row r="103" spans="2:11" s="1" customFormat="1" ht="17.25" customHeight="1">
      <c r="B103" s="285"/>
      <c r="C103" s="287" t="s">
        <v>2599</v>
      </c>
      <c r="D103" s="287"/>
      <c r="E103" s="287"/>
      <c r="F103" s="287" t="s">
        <v>2600</v>
      </c>
      <c r="G103" s="288"/>
      <c r="H103" s="287" t="s">
        <v>53</v>
      </c>
      <c r="I103" s="287" t="s">
        <v>56</v>
      </c>
      <c r="J103" s="287" t="s">
        <v>2601</v>
      </c>
      <c r="K103" s="286"/>
    </row>
    <row r="104" spans="2:11" s="1" customFormat="1" ht="17.25" customHeight="1">
      <c r="B104" s="285"/>
      <c r="C104" s="289" t="s">
        <v>2602</v>
      </c>
      <c r="D104" s="289"/>
      <c r="E104" s="289"/>
      <c r="F104" s="290" t="s">
        <v>2603</v>
      </c>
      <c r="G104" s="291"/>
      <c r="H104" s="289"/>
      <c r="I104" s="289"/>
      <c r="J104" s="289" t="s">
        <v>2604</v>
      </c>
      <c r="K104" s="286"/>
    </row>
    <row r="105" spans="2:11" s="1" customFormat="1" ht="5.25" customHeight="1">
      <c r="B105" s="285"/>
      <c r="C105" s="287"/>
      <c r="D105" s="287"/>
      <c r="E105" s="287"/>
      <c r="F105" s="287"/>
      <c r="G105" s="305"/>
      <c r="H105" s="287"/>
      <c r="I105" s="287"/>
      <c r="J105" s="287"/>
      <c r="K105" s="286"/>
    </row>
    <row r="106" spans="2:11" s="1" customFormat="1" ht="15" customHeight="1">
      <c r="B106" s="285"/>
      <c r="C106" s="274" t="s">
        <v>52</v>
      </c>
      <c r="D106" s="294"/>
      <c r="E106" s="294"/>
      <c r="F106" s="295" t="s">
        <v>2605</v>
      </c>
      <c r="G106" s="274"/>
      <c r="H106" s="274" t="s">
        <v>2645</v>
      </c>
      <c r="I106" s="274" t="s">
        <v>2607</v>
      </c>
      <c r="J106" s="274">
        <v>20</v>
      </c>
      <c r="K106" s="286"/>
    </row>
    <row r="107" spans="2:11" s="1" customFormat="1" ht="15" customHeight="1">
      <c r="B107" s="285"/>
      <c r="C107" s="274" t="s">
        <v>2608</v>
      </c>
      <c r="D107" s="274"/>
      <c r="E107" s="274"/>
      <c r="F107" s="295" t="s">
        <v>2605</v>
      </c>
      <c r="G107" s="274"/>
      <c r="H107" s="274" t="s">
        <v>2645</v>
      </c>
      <c r="I107" s="274" t="s">
        <v>2607</v>
      </c>
      <c r="J107" s="274">
        <v>120</v>
      </c>
      <c r="K107" s="286"/>
    </row>
    <row r="108" spans="2:11" s="1" customFormat="1" ht="15" customHeight="1">
      <c r="B108" s="297"/>
      <c r="C108" s="274" t="s">
        <v>2610</v>
      </c>
      <c r="D108" s="274"/>
      <c r="E108" s="274"/>
      <c r="F108" s="295" t="s">
        <v>2611</v>
      </c>
      <c r="G108" s="274"/>
      <c r="H108" s="274" t="s">
        <v>2645</v>
      </c>
      <c r="I108" s="274" t="s">
        <v>2607</v>
      </c>
      <c r="J108" s="274">
        <v>50</v>
      </c>
      <c r="K108" s="286"/>
    </row>
    <row r="109" spans="2:11" s="1" customFormat="1" ht="15" customHeight="1">
      <c r="B109" s="297"/>
      <c r="C109" s="274" t="s">
        <v>2613</v>
      </c>
      <c r="D109" s="274"/>
      <c r="E109" s="274"/>
      <c r="F109" s="295" t="s">
        <v>2605</v>
      </c>
      <c r="G109" s="274"/>
      <c r="H109" s="274" t="s">
        <v>2645</v>
      </c>
      <c r="I109" s="274" t="s">
        <v>2615</v>
      </c>
      <c r="J109" s="274"/>
      <c r="K109" s="286"/>
    </row>
    <row r="110" spans="2:11" s="1" customFormat="1" ht="15" customHeight="1">
      <c r="B110" s="297"/>
      <c r="C110" s="274" t="s">
        <v>2624</v>
      </c>
      <c r="D110" s="274"/>
      <c r="E110" s="274"/>
      <c r="F110" s="295" t="s">
        <v>2611</v>
      </c>
      <c r="G110" s="274"/>
      <c r="H110" s="274" t="s">
        <v>2645</v>
      </c>
      <c r="I110" s="274" t="s">
        <v>2607</v>
      </c>
      <c r="J110" s="274">
        <v>50</v>
      </c>
      <c r="K110" s="286"/>
    </row>
    <row r="111" spans="2:11" s="1" customFormat="1" ht="15" customHeight="1">
      <c r="B111" s="297"/>
      <c r="C111" s="274" t="s">
        <v>2632</v>
      </c>
      <c r="D111" s="274"/>
      <c r="E111" s="274"/>
      <c r="F111" s="295" t="s">
        <v>2611</v>
      </c>
      <c r="G111" s="274"/>
      <c r="H111" s="274" t="s">
        <v>2645</v>
      </c>
      <c r="I111" s="274" t="s">
        <v>2607</v>
      </c>
      <c r="J111" s="274">
        <v>50</v>
      </c>
      <c r="K111" s="286"/>
    </row>
    <row r="112" spans="2:11" s="1" customFormat="1" ht="15" customHeight="1">
      <c r="B112" s="297"/>
      <c r="C112" s="274" t="s">
        <v>2630</v>
      </c>
      <c r="D112" s="274"/>
      <c r="E112" s="274"/>
      <c r="F112" s="295" t="s">
        <v>2611</v>
      </c>
      <c r="G112" s="274"/>
      <c r="H112" s="274" t="s">
        <v>2645</v>
      </c>
      <c r="I112" s="274" t="s">
        <v>2607</v>
      </c>
      <c r="J112" s="274">
        <v>50</v>
      </c>
      <c r="K112" s="286"/>
    </row>
    <row r="113" spans="2:11" s="1" customFormat="1" ht="15" customHeight="1">
      <c r="B113" s="297"/>
      <c r="C113" s="274" t="s">
        <v>52</v>
      </c>
      <c r="D113" s="274"/>
      <c r="E113" s="274"/>
      <c r="F113" s="295" t="s">
        <v>2605</v>
      </c>
      <c r="G113" s="274"/>
      <c r="H113" s="274" t="s">
        <v>2646</v>
      </c>
      <c r="I113" s="274" t="s">
        <v>2607</v>
      </c>
      <c r="J113" s="274">
        <v>20</v>
      </c>
      <c r="K113" s="286"/>
    </row>
    <row r="114" spans="2:11" s="1" customFormat="1" ht="15" customHeight="1">
      <c r="B114" s="297"/>
      <c r="C114" s="274" t="s">
        <v>2647</v>
      </c>
      <c r="D114" s="274"/>
      <c r="E114" s="274"/>
      <c r="F114" s="295" t="s">
        <v>2605</v>
      </c>
      <c r="G114" s="274"/>
      <c r="H114" s="274" t="s">
        <v>2648</v>
      </c>
      <c r="I114" s="274" t="s">
        <v>2607</v>
      </c>
      <c r="J114" s="274">
        <v>120</v>
      </c>
      <c r="K114" s="286"/>
    </row>
    <row r="115" spans="2:11" s="1" customFormat="1" ht="15" customHeight="1">
      <c r="B115" s="297"/>
      <c r="C115" s="274" t="s">
        <v>37</v>
      </c>
      <c r="D115" s="274"/>
      <c r="E115" s="274"/>
      <c r="F115" s="295" t="s">
        <v>2605</v>
      </c>
      <c r="G115" s="274"/>
      <c r="H115" s="274" t="s">
        <v>2649</v>
      </c>
      <c r="I115" s="274" t="s">
        <v>2640</v>
      </c>
      <c r="J115" s="274"/>
      <c r="K115" s="286"/>
    </row>
    <row r="116" spans="2:11" s="1" customFormat="1" ht="15" customHeight="1">
      <c r="B116" s="297"/>
      <c r="C116" s="274" t="s">
        <v>47</v>
      </c>
      <c r="D116" s="274"/>
      <c r="E116" s="274"/>
      <c r="F116" s="295" t="s">
        <v>2605</v>
      </c>
      <c r="G116" s="274"/>
      <c r="H116" s="274" t="s">
        <v>2650</v>
      </c>
      <c r="I116" s="274" t="s">
        <v>2640</v>
      </c>
      <c r="J116" s="274"/>
      <c r="K116" s="286"/>
    </row>
    <row r="117" spans="2:11" s="1" customFormat="1" ht="15" customHeight="1">
      <c r="B117" s="297"/>
      <c r="C117" s="274" t="s">
        <v>56</v>
      </c>
      <c r="D117" s="274"/>
      <c r="E117" s="274"/>
      <c r="F117" s="295" t="s">
        <v>2605</v>
      </c>
      <c r="G117" s="274"/>
      <c r="H117" s="274" t="s">
        <v>2651</v>
      </c>
      <c r="I117" s="274" t="s">
        <v>2652</v>
      </c>
      <c r="J117" s="274"/>
      <c r="K117" s="286"/>
    </row>
    <row r="118" spans="2:11" s="1" customFormat="1" ht="15" customHeight="1">
      <c r="B118" s="300"/>
      <c r="C118" s="306"/>
      <c r="D118" s="306"/>
      <c r="E118" s="306"/>
      <c r="F118" s="306"/>
      <c r="G118" s="306"/>
      <c r="H118" s="306"/>
      <c r="I118" s="306"/>
      <c r="J118" s="306"/>
      <c r="K118" s="302"/>
    </row>
    <row r="119" spans="2:11" s="1" customFormat="1" ht="18.75" customHeight="1">
      <c r="B119" s="307"/>
      <c r="C119" s="308"/>
      <c r="D119" s="308"/>
      <c r="E119" s="308"/>
      <c r="F119" s="309"/>
      <c r="G119" s="308"/>
      <c r="H119" s="308"/>
      <c r="I119" s="308"/>
      <c r="J119" s="308"/>
      <c r="K119" s="307"/>
    </row>
    <row r="120" spans="2:11" s="1" customFormat="1" ht="18.75" customHeight="1">
      <c r="B120" s="281"/>
      <c r="C120" s="281"/>
      <c r="D120" s="281"/>
      <c r="E120" s="281"/>
      <c r="F120" s="281"/>
      <c r="G120" s="281"/>
      <c r="H120" s="281"/>
      <c r="I120" s="281"/>
      <c r="J120" s="281"/>
      <c r="K120" s="281"/>
    </row>
    <row r="121" spans="2:11" s="1" customFormat="1" ht="7.5" customHeight="1">
      <c r="B121" s="310"/>
      <c r="C121" s="311"/>
      <c r="D121" s="311"/>
      <c r="E121" s="311"/>
      <c r="F121" s="311"/>
      <c r="G121" s="311"/>
      <c r="H121" s="311"/>
      <c r="I121" s="311"/>
      <c r="J121" s="311"/>
      <c r="K121" s="312"/>
    </row>
    <row r="122" spans="2:11" s="1" customFormat="1" ht="45" customHeight="1">
      <c r="B122" s="313"/>
      <c r="C122" s="394" t="s">
        <v>2653</v>
      </c>
      <c r="D122" s="394"/>
      <c r="E122" s="394"/>
      <c r="F122" s="394"/>
      <c r="G122" s="394"/>
      <c r="H122" s="394"/>
      <c r="I122" s="394"/>
      <c r="J122" s="394"/>
      <c r="K122" s="314"/>
    </row>
    <row r="123" spans="2:11" s="1" customFormat="1" ht="17.25" customHeight="1">
      <c r="B123" s="315"/>
      <c r="C123" s="287" t="s">
        <v>2599</v>
      </c>
      <c r="D123" s="287"/>
      <c r="E123" s="287"/>
      <c r="F123" s="287" t="s">
        <v>2600</v>
      </c>
      <c r="G123" s="288"/>
      <c r="H123" s="287" t="s">
        <v>53</v>
      </c>
      <c r="I123" s="287" t="s">
        <v>56</v>
      </c>
      <c r="J123" s="287" t="s">
        <v>2601</v>
      </c>
      <c r="K123" s="316"/>
    </row>
    <row r="124" spans="2:11" s="1" customFormat="1" ht="17.25" customHeight="1">
      <c r="B124" s="315"/>
      <c r="C124" s="289" t="s">
        <v>2602</v>
      </c>
      <c r="D124" s="289"/>
      <c r="E124" s="289"/>
      <c r="F124" s="290" t="s">
        <v>2603</v>
      </c>
      <c r="G124" s="291"/>
      <c r="H124" s="289"/>
      <c r="I124" s="289"/>
      <c r="J124" s="289" t="s">
        <v>2604</v>
      </c>
      <c r="K124" s="316"/>
    </row>
    <row r="125" spans="2:11" s="1" customFormat="1" ht="5.25" customHeight="1">
      <c r="B125" s="317"/>
      <c r="C125" s="292"/>
      <c r="D125" s="292"/>
      <c r="E125" s="292"/>
      <c r="F125" s="292"/>
      <c r="G125" s="318"/>
      <c r="H125" s="292"/>
      <c r="I125" s="292"/>
      <c r="J125" s="292"/>
      <c r="K125" s="319"/>
    </row>
    <row r="126" spans="2:11" s="1" customFormat="1" ht="15" customHeight="1">
      <c r="B126" s="317"/>
      <c r="C126" s="274" t="s">
        <v>2608</v>
      </c>
      <c r="D126" s="294"/>
      <c r="E126" s="294"/>
      <c r="F126" s="295" t="s">
        <v>2605</v>
      </c>
      <c r="G126" s="274"/>
      <c r="H126" s="274" t="s">
        <v>2645</v>
      </c>
      <c r="I126" s="274" t="s">
        <v>2607</v>
      </c>
      <c r="J126" s="274">
        <v>120</v>
      </c>
      <c r="K126" s="320"/>
    </row>
    <row r="127" spans="2:11" s="1" customFormat="1" ht="15" customHeight="1">
      <c r="B127" s="317"/>
      <c r="C127" s="274" t="s">
        <v>2654</v>
      </c>
      <c r="D127" s="274"/>
      <c r="E127" s="274"/>
      <c r="F127" s="295" t="s">
        <v>2605</v>
      </c>
      <c r="G127" s="274"/>
      <c r="H127" s="274" t="s">
        <v>2655</v>
      </c>
      <c r="I127" s="274" t="s">
        <v>2607</v>
      </c>
      <c r="J127" s="274" t="s">
        <v>2656</v>
      </c>
      <c r="K127" s="320"/>
    </row>
    <row r="128" spans="2:11" s="1" customFormat="1" ht="15" customHeight="1">
      <c r="B128" s="317"/>
      <c r="C128" s="274" t="s">
        <v>2553</v>
      </c>
      <c r="D128" s="274"/>
      <c r="E128" s="274"/>
      <c r="F128" s="295" t="s">
        <v>2605</v>
      </c>
      <c r="G128" s="274"/>
      <c r="H128" s="274" t="s">
        <v>2657</v>
      </c>
      <c r="I128" s="274" t="s">
        <v>2607</v>
      </c>
      <c r="J128" s="274" t="s">
        <v>2656</v>
      </c>
      <c r="K128" s="320"/>
    </row>
    <row r="129" spans="2:11" s="1" customFormat="1" ht="15" customHeight="1">
      <c r="B129" s="317"/>
      <c r="C129" s="274" t="s">
        <v>2616</v>
      </c>
      <c r="D129" s="274"/>
      <c r="E129" s="274"/>
      <c r="F129" s="295" t="s">
        <v>2611</v>
      </c>
      <c r="G129" s="274"/>
      <c r="H129" s="274" t="s">
        <v>2617</v>
      </c>
      <c r="I129" s="274" t="s">
        <v>2607</v>
      </c>
      <c r="J129" s="274">
        <v>15</v>
      </c>
      <c r="K129" s="320"/>
    </row>
    <row r="130" spans="2:11" s="1" customFormat="1" ht="15" customHeight="1">
      <c r="B130" s="317"/>
      <c r="C130" s="298" t="s">
        <v>2618</v>
      </c>
      <c r="D130" s="298"/>
      <c r="E130" s="298"/>
      <c r="F130" s="299" t="s">
        <v>2611</v>
      </c>
      <c r="G130" s="298"/>
      <c r="H130" s="298" t="s">
        <v>2619</v>
      </c>
      <c r="I130" s="298" t="s">
        <v>2607</v>
      </c>
      <c r="J130" s="298">
        <v>15</v>
      </c>
      <c r="K130" s="320"/>
    </row>
    <row r="131" spans="2:11" s="1" customFormat="1" ht="15" customHeight="1">
      <c r="B131" s="317"/>
      <c r="C131" s="298" t="s">
        <v>2620</v>
      </c>
      <c r="D131" s="298"/>
      <c r="E131" s="298"/>
      <c r="F131" s="299" t="s">
        <v>2611</v>
      </c>
      <c r="G131" s="298"/>
      <c r="H131" s="298" t="s">
        <v>2621</v>
      </c>
      <c r="I131" s="298" t="s">
        <v>2607</v>
      </c>
      <c r="J131" s="298">
        <v>20</v>
      </c>
      <c r="K131" s="320"/>
    </row>
    <row r="132" spans="2:11" s="1" customFormat="1" ht="15" customHeight="1">
      <c r="B132" s="317"/>
      <c r="C132" s="298" t="s">
        <v>2622</v>
      </c>
      <c r="D132" s="298"/>
      <c r="E132" s="298"/>
      <c r="F132" s="299" t="s">
        <v>2611</v>
      </c>
      <c r="G132" s="298"/>
      <c r="H132" s="298" t="s">
        <v>2623</v>
      </c>
      <c r="I132" s="298" t="s">
        <v>2607</v>
      </c>
      <c r="J132" s="298">
        <v>20</v>
      </c>
      <c r="K132" s="320"/>
    </row>
    <row r="133" spans="2:11" s="1" customFormat="1" ht="15" customHeight="1">
      <c r="B133" s="317"/>
      <c r="C133" s="274" t="s">
        <v>2610</v>
      </c>
      <c r="D133" s="274"/>
      <c r="E133" s="274"/>
      <c r="F133" s="295" t="s">
        <v>2611</v>
      </c>
      <c r="G133" s="274"/>
      <c r="H133" s="274" t="s">
        <v>2645</v>
      </c>
      <c r="I133" s="274" t="s">
        <v>2607</v>
      </c>
      <c r="J133" s="274">
        <v>50</v>
      </c>
      <c r="K133" s="320"/>
    </row>
    <row r="134" spans="2:11" s="1" customFormat="1" ht="15" customHeight="1">
      <c r="B134" s="317"/>
      <c r="C134" s="274" t="s">
        <v>2624</v>
      </c>
      <c r="D134" s="274"/>
      <c r="E134" s="274"/>
      <c r="F134" s="295" t="s">
        <v>2611</v>
      </c>
      <c r="G134" s="274"/>
      <c r="H134" s="274" t="s">
        <v>2645</v>
      </c>
      <c r="I134" s="274" t="s">
        <v>2607</v>
      </c>
      <c r="J134" s="274">
        <v>50</v>
      </c>
      <c r="K134" s="320"/>
    </row>
    <row r="135" spans="2:11" s="1" customFormat="1" ht="15" customHeight="1">
      <c r="B135" s="317"/>
      <c r="C135" s="274" t="s">
        <v>2630</v>
      </c>
      <c r="D135" s="274"/>
      <c r="E135" s="274"/>
      <c r="F135" s="295" t="s">
        <v>2611</v>
      </c>
      <c r="G135" s="274"/>
      <c r="H135" s="274" t="s">
        <v>2645</v>
      </c>
      <c r="I135" s="274" t="s">
        <v>2607</v>
      </c>
      <c r="J135" s="274">
        <v>50</v>
      </c>
      <c r="K135" s="320"/>
    </row>
    <row r="136" spans="2:11" s="1" customFormat="1" ht="15" customHeight="1">
      <c r="B136" s="317"/>
      <c r="C136" s="274" t="s">
        <v>2632</v>
      </c>
      <c r="D136" s="274"/>
      <c r="E136" s="274"/>
      <c r="F136" s="295" t="s">
        <v>2611</v>
      </c>
      <c r="G136" s="274"/>
      <c r="H136" s="274" t="s">
        <v>2645</v>
      </c>
      <c r="I136" s="274" t="s">
        <v>2607</v>
      </c>
      <c r="J136" s="274">
        <v>50</v>
      </c>
      <c r="K136" s="320"/>
    </row>
    <row r="137" spans="2:11" s="1" customFormat="1" ht="15" customHeight="1">
      <c r="B137" s="317"/>
      <c r="C137" s="274" t="s">
        <v>2633</v>
      </c>
      <c r="D137" s="274"/>
      <c r="E137" s="274"/>
      <c r="F137" s="295" t="s">
        <v>2611</v>
      </c>
      <c r="G137" s="274"/>
      <c r="H137" s="274" t="s">
        <v>2658</v>
      </c>
      <c r="I137" s="274" t="s">
        <v>2607</v>
      </c>
      <c r="J137" s="274">
        <v>255</v>
      </c>
      <c r="K137" s="320"/>
    </row>
    <row r="138" spans="2:11" s="1" customFormat="1" ht="15" customHeight="1">
      <c r="B138" s="317"/>
      <c r="C138" s="274" t="s">
        <v>2635</v>
      </c>
      <c r="D138" s="274"/>
      <c r="E138" s="274"/>
      <c r="F138" s="295" t="s">
        <v>2605</v>
      </c>
      <c r="G138" s="274"/>
      <c r="H138" s="274" t="s">
        <v>2659</v>
      </c>
      <c r="I138" s="274" t="s">
        <v>2637</v>
      </c>
      <c r="J138" s="274"/>
      <c r="K138" s="320"/>
    </row>
    <row r="139" spans="2:11" s="1" customFormat="1" ht="15" customHeight="1">
      <c r="B139" s="317"/>
      <c r="C139" s="274" t="s">
        <v>2638</v>
      </c>
      <c r="D139" s="274"/>
      <c r="E139" s="274"/>
      <c r="F139" s="295" t="s">
        <v>2605</v>
      </c>
      <c r="G139" s="274"/>
      <c r="H139" s="274" t="s">
        <v>2660</v>
      </c>
      <c r="I139" s="274" t="s">
        <v>2640</v>
      </c>
      <c r="J139" s="274"/>
      <c r="K139" s="320"/>
    </row>
    <row r="140" spans="2:11" s="1" customFormat="1" ht="15" customHeight="1">
      <c r="B140" s="317"/>
      <c r="C140" s="274" t="s">
        <v>2641</v>
      </c>
      <c r="D140" s="274"/>
      <c r="E140" s="274"/>
      <c r="F140" s="295" t="s">
        <v>2605</v>
      </c>
      <c r="G140" s="274"/>
      <c r="H140" s="274" t="s">
        <v>2641</v>
      </c>
      <c r="I140" s="274" t="s">
        <v>2640</v>
      </c>
      <c r="J140" s="274"/>
      <c r="K140" s="320"/>
    </row>
    <row r="141" spans="2:11" s="1" customFormat="1" ht="15" customHeight="1">
      <c r="B141" s="317"/>
      <c r="C141" s="274" t="s">
        <v>37</v>
      </c>
      <c r="D141" s="274"/>
      <c r="E141" s="274"/>
      <c r="F141" s="295" t="s">
        <v>2605</v>
      </c>
      <c r="G141" s="274"/>
      <c r="H141" s="274" t="s">
        <v>2661</v>
      </c>
      <c r="I141" s="274" t="s">
        <v>2640</v>
      </c>
      <c r="J141" s="274"/>
      <c r="K141" s="320"/>
    </row>
    <row r="142" spans="2:11" s="1" customFormat="1" ht="15" customHeight="1">
      <c r="B142" s="317"/>
      <c r="C142" s="274" t="s">
        <v>2662</v>
      </c>
      <c r="D142" s="274"/>
      <c r="E142" s="274"/>
      <c r="F142" s="295" t="s">
        <v>2605</v>
      </c>
      <c r="G142" s="274"/>
      <c r="H142" s="274" t="s">
        <v>2663</v>
      </c>
      <c r="I142" s="274" t="s">
        <v>2640</v>
      </c>
      <c r="J142" s="274"/>
      <c r="K142" s="320"/>
    </row>
    <row r="143" spans="2:11" s="1" customFormat="1" ht="15" customHeight="1">
      <c r="B143" s="321"/>
      <c r="C143" s="322"/>
      <c r="D143" s="322"/>
      <c r="E143" s="322"/>
      <c r="F143" s="322"/>
      <c r="G143" s="322"/>
      <c r="H143" s="322"/>
      <c r="I143" s="322"/>
      <c r="J143" s="322"/>
      <c r="K143" s="323"/>
    </row>
    <row r="144" spans="2:11" s="1" customFormat="1" ht="18.75" customHeight="1">
      <c r="B144" s="308"/>
      <c r="C144" s="308"/>
      <c r="D144" s="308"/>
      <c r="E144" s="308"/>
      <c r="F144" s="309"/>
      <c r="G144" s="308"/>
      <c r="H144" s="308"/>
      <c r="I144" s="308"/>
      <c r="J144" s="308"/>
      <c r="K144" s="308"/>
    </row>
    <row r="145" spans="2:11" s="1" customFormat="1" ht="18.75" customHeight="1">
      <c r="B145" s="281"/>
      <c r="C145" s="281"/>
      <c r="D145" s="281"/>
      <c r="E145" s="281"/>
      <c r="F145" s="281"/>
      <c r="G145" s="281"/>
      <c r="H145" s="281"/>
      <c r="I145" s="281"/>
      <c r="J145" s="281"/>
      <c r="K145" s="281"/>
    </row>
    <row r="146" spans="2:11" s="1" customFormat="1" ht="7.5" customHeight="1">
      <c r="B146" s="282"/>
      <c r="C146" s="283"/>
      <c r="D146" s="283"/>
      <c r="E146" s="283"/>
      <c r="F146" s="283"/>
      <c r="G146" s="283"/>
      <c r="H146" s="283"/>
      <c r="I146" s="283"/>
      <c r="J146" s="283"/>
      <c r="K146" s="284"/>
    </row>
    <row r="147" spans="2:11" s="1" customFormat="1" ht="45" customHeight="1">
      <c r="B147" s="285"/>
      <c r="C147" s="393" t="s">
        <v>2664</v>
      </c>
      <c r="D147" s="393"/>
      <c r="E147" s="393"/>
      <c r="F147" s="393"/>
      <c r="G147" s="393"/>
      <c r="H147" s="393"/>
      <c r="I147" s="393"/>
      <c r="J147" s="393"/>
      <c r="K147" s="286"/>
    </row>
    <row r="148" spans="2:11" s="1" customFormat="1" ht="17.25" customHeight="1">
      <c r="B148" s="285"/>
      <c r="C148" s="287" t="s">
        <v>2599</v>
      </c>
      <c r="D148" s="287"/>
      <c r="E148" s="287"/>
      <c r="F148" s="287" t="s">
        <v>2600</v>
      </c>
      <c r="G148" s="288"/>
      <c r="H148" s="287" t="s">
        <v>53</v>
      </c>
      <c r="I148" s="287" t="s">
        <v>56</v>
      </c>
      <c r="J148" s="287" t="s">
        <v>2601</v>
      </c>
      <c r="K148" s="286"/>
    </row>
    <row r="149" spans="2:11" s="1" customFormat="1" ht="17.25" customHeight="1">
      <c r="B149" s="285"/>
      <c r="C149" s="289" t="s">
        <v>2602</v>
      </c>
      <c r="D149" s="289"/>
      <c r="E149" s="289"/>
      <c r="F149" s="290" t="s">
        <v>2603</v>
      </c>
      <c r="G149" s="291"/>
      <c r="H149" s="289"/>
      <c r="I149" s="289"/>
      <c r="J149" s="289" t="s">
        <v>2604</v>
      </c>
      <c r="K149" s="286"/>
    </row>
    <row r="150" spans="2:11" s="1" customFormat="1" ht="5.25" customHeight="1">
      <c r="B150" s="297"/>
      <c r="C150" s="292"/>
      <c r="D150" s="292"/>
      <c r="E150" s="292"/>
      <c r="F150" s="292"/>
      <c r="G150" s="293"/>
      <c r="H150" s="292"/>
      <c r="I150" s="292"/>
      <c r="J150" s="292"/>
      <c r="K150" s="320"/>
    </row>
    <row r="151" spans="2:11" s="1" customFormat="1" ht="15" customHeight="1">
      <c r="B151" s="297"/>
      <c r="C151" s="324" t="s">
        <v>2608</v>
      </c>
      <c r="D151" s="274"/>
      <c r="E151" s="274"/>
      <c r="F151" s="325" t="s">
        <v>2605</v>
      </c>
      <c r="G151" s="274"/>
      <c r="H151" s="324" t="s">
        <v>2645</v>
      </c>
      <c r="I151" s="324" t="s">
        <v>2607</v>
      </c>
      <c r="J151" s="324">
        <v>120</v>
      </c>
      <c r="K151" s="320"/>
    </row>
    <row r="152" spans="2:11" s="1" customFormat="1" ht="15" customHeight="1">
      <c r="B152" s="297"/>
      <c r="C152" s="324" t="s">
        <v>2654</v>
      </c>
      <c r="D152" s="274"/>
      <c r="E152" s="274"/>
      <c r="F152" s="325" t="s">
        <v>2605</v>
      </c>
      <c r="G152" s="274"/>
      <c r="H152" s="324" t="s">
        <v>2665</v>
      </c>
      <c r="I152" s="324" t="s">
        <v>2607</v>
      </c>
      <c r="J152" s="324" t="s">
        <v>2656</v>
      </c>
      <c r="K152" s="320"/>
    </row>
    <row r="153" spans="2:11" s="1" customFormat="1" ht="15" customHeight="1">
      <c r="B153" s="297"/>
      <c r="C153" s="324" t="s">
        <v>2553</v>
      </c>
      <c r="D153" s="274"/>
      <c r="E153" s="274"/>
      <c r="F153" s="325" t="s">
        <v>2605</v>
      </c>
      <c r="G153" s="274"/>
      <c r="H153" s="324" t="s">
        <v>2666</v>
      </c>
      <c r="I153" s="324" t="s">
        <v>2607</v>
      </c>
      <c r="J153" s="324" t="s">
        <v>2656</v>
      </c>
      <c r="K153" s="320"/>
    </row>
    <row r="154" spans="2:11" s="1" customFormat="1" ht="15" customHeight="1">
      <c r="B154" s="297"/>
      <c r="C154" s="324" t="s">
        <v>2610</v>
      </c>
      <c r="D154" s="274"/>
      <c r="E154" s="274"/>
      <c r="F154" s="325" t="s">
        <v>2611</v>
      </c>
      <c r="G154" s="274"/>
      <c r="H154" s="324" t="s">
        <v>2645</v>
      </c>
      <c r="I154" s="324" t="s">
        <v>2607</v>
      </c>
      <c r="J154" s="324">
        <v>50</v>
      </c>
      <c r="K154" s="320"/>
    </row>
    <row r="155" spans="2:11" s="1" customFormat="1" ht="15" customHeight="1">
      <c r="B155" s="297"/>
      <c r="C155" s="324" t="s">
        <v>2613</v>
      </c>
      <c r="D155" s="274"/>
      <c r="E155" s="274"/>
      <c r="F155" s="325" t="s">
        <v>2605</v>
      </c>
      <c r="G155" s="274"/>
      <c r="H155" s="324" t="s">
        <v>2645</v>
      </c>
      <c r="I155" s="324" t="s">
        <v>2615</v>
      </c>
      <c r="J155" s="324"/>
      <c r="K155" s="320"/>
    </row>
    <row r="156" spans="2:11" s="1" customFormat="1" ht="15" customHeight="1">
      <c r="B156" s="297"/>
      <c r="C156" s="324" t="s">
        <v>2624</v>
      </c>
      <c r="D156" s="274"/>
      <c r="E156" s="274"/>
      <c r="F156" s="325" t="s">
        <v>2611</v>
      </c>
      <c r="G156" s="274"/>
      <c r="H156" s="324" t="s">
        <v>2645</v>
      </c>
      <c r="I156" s="324" t="s">
        <v>2607</v>
      </c>
      <c r="J156" s="324">
        <v>50</v>
      </c>
      <c r="K156" s="320"/>
    </row>
    <row r="157" spans="2:11" s="1" customFormat="1" ht="15" customHeight="1">
      <c r="B157" s="297"/>
      <c r="C157" s="324" t="s">
        <v>2632</v>
      </c>
      <c r="D157" s="274"/>
      <c r="E157" s="274"/>
      <c r="F157" s="325" t="s">
        <v>2611</v>
      </c>
      <c r="G157" s="274"/>
      <c r="H157" s="324" t="s">
        <v>2645</v>
      </c>
      <c r="I157" s="324" t="s">
        <v>2607</v>
      </c>
      <c r="J157" s="324">
        <v>50</v>
      </c>
      <c r="K157" s="320"/>
    </row>
    <row r="158" spans="2:11" s="1" customFormat="1" ht="15" customHeight="1">
      <c r="B158" s="297"/>
      <c r="C158" s="324" t="s">
        <v>2630</v>
      </c>
      <c r="D158" s="274"/>
      <c r="E158" s="274"/>
      <c r="F158" s="325" t="s">
        <v>2611</v>
      </c>
      <c r="G158" s="274"/>
      <c r="H158" s="324" t="s">
        <v>2645</v>
      </c>
      <c r="I158" s="324" t="s">
        <v>2607</v>
      </c>
      <c r="J158" s="324">
        <v>50</v>
      </c>
      <c r="K158" s="320"/>
    </row>
    <row r="159" spans="2:11" s="1" customFormat="1" ht="15" customHeight="1">
      <c r="B159" s="297"/>
      <c r="C159" s="324" t="s">
        <v>102</v>
      </c>
      <c r="D159" s="274"/>
      <c r="E159" s="274"/>
      <c r="F159" s="325" t="s">
        <v>2605</v>
      </c>
      <c r="G159" s="274"/>
      <c r="H159" s="324" t="s">
        <v>2667</v>
      </c>
      <c r="I159" s="324" t="s">
        <v>2607</v>
      </c>
      <c r="J159" s="324" t="s">
        <v>2668</v>
      </c>
      <c r="K159" s="320"/>
    </row>
    <row r="160" spans="2:11" s="1" customFormat="1" ht="15" customHeight="1">
      <c r="B160" s="297"/>
      <c r="C160" s="324" t="s">
        <v>2669</v>
      </c>
      <c r="D160" s="274"/>
      <c r="E160" s="274"/>
      <c r="F160" s="325" t="s">
        <v>2605</v>
      </c>
      <c r="G160" s="274"/>
      <c r="H160" s="324" t="s">
        <v>2670</v>
      </c>
      <c r="I160" s="324" t="s">
        <v>2640</v>
      </c>
      <c r="J160" s="324"/>
      <c r="K160" s="320"/>
    </row>
    <row r="161" spans="2:11" s="1" customFormat="1" ht="15" customHeight="1">
      <c r="B161" s="326"/>
      <c r="C161" s="306"/>
      <c r="D161" s="306"/>
      <c r="E161" s="306"/>
      <c r="F161" s="306"/>
      <c r="G161" s="306"/>
      <c r="H161" s="306"/>
      <c r="I161" s="306"/>
      <c r="J161" s="306"/>
      <c r="K161" s="327"/>
    </row>
    <row r="162" spans="2:11" s="1" customFormat="1" ht="18.75" customHeight="1">
      <c r="B162" s="308"/>
      <c r="C162" s="318"/>
      <c r="D162" s="318"/>
      <c r="E162" s="318"/>
      <c r="F162" s="328"/>
      <c r="G162" s="318"/>
      <c r="H162" s="318"/>
      <c r="I162" s="318"/>
      <c r="J162" s="318"/>
      <c r="K162" s="308"/>
    </row>
    <row r="163" spans="2:11" s="1" customFormat="1" ht="18.75" customHeight="1">
      <c r="B163" s="281"/>
      <c r="C163" s="281"/>
      <c r="D163" s="281"/>
      <c r="E163" s="281"/>
      <c r="F163" s="281"/>
      <c r="G163" s="281"/>
      <c r="H163" s="281"/>
      <c r="I163" s="281"/>
      <c r="J163" s="281"/>
      <c r="K163" s="281"/>
    </row>
    <row r="164" spans="2:11" s="1" customFormat="1" ht="7.5" customHeight="1">
      <c r="B164" s="263"/>
      <c r="C164" s="264"/>
      <c r="D164" s="264"/>
      <c r="E164" s="264"/>
      <c r="F164" s="264"/>
      <c r="G164" s="264"/>
      <c r="H164" s="264"/>
      <c r="I164" s="264"/>
      <c r="J164" s="264"/>
      <c r="K164" s="265"/>
    </row>
    <row r="165" spans="2:11" s="1" customFormat="1" ht="45" customHeight="1">
      <c r="B165" s="266"/>
      <c r="C165" s="394" t="s">
        <v>2671</v>
      </c>
      <c r="D165" s="394"/>
      <c r="E165" s="394"/>
      <c r="F165" s="394"/>
      <c r="G165" s="394"/>
      <c r="H165" s="394"/>
      <c r="I165" s="394"/>
      <c r="J165" s="394"/>
      <c r="K165" s="267"/>
    </row>
    <row r="166" spans="2:11" s="1" customFormat="1" ht="17.25" customHeight="1">
      <c r="B166" s="266"/>
      <c r="C166" s="287" t="s">
        <v>2599</v>
      </c>
      <c r="D166" s="287"/>
      <c r="E166" s="287"/>
      <c r="F166" s="287" t="s">
        <v>2600</v>
      </c>
      <c r="G166" s="329"/>
      <c r="H166" s="330" t="s">
        <v>53</v>
      </c>
      <c r="I166" s="330" t="s">
        <v>56</v>
      </c>
      <c r="J166" s="287" t="s">
        <v>2601</v>
      </c>
      <c r="K166" s="267"/>
    </row>
    <row r="167" spans="2:11" s="1" customFormat="1" ht="17.25" customHeight="1">
      <c r="B167" s="268"/>
      <c r="C167" s="289" t="s">
        <v>2602</v>
      </c>
      <c r="D167" s="289"/>
      <c r="E167" s="289"/>
      <c r="F167" s="290" t="s">
        <v>2603</v>
      </c>
      <c r="G167" s="331"/>
      <c r="H167" s="332"/>
      <c r="I167" s="332"/>
      <c r="J167" s="289" t="s">
        <v>2604</v>
      </c>
      <c r="K167" s="269"/>
    </row>
    <row r="168" spans="2:11" s="1" customFormat="1" ht="5.25" customHeight="1">
      <c r="B168" s="297"/>
      <c r="C168" s="292"/>
      <c r="D168" s="292"/>
      <c r="E168" s="292"/>
      <c r="F168" s="292"/>
      <c r="G168" s="293"/>
      <c r="H168" s="292"/>
      <c r="I168" s="292"/>
      <c r="J168" s="292"/>
      <c r="K168" s="320"/>
    </row>
    <row r="169" spans="2:11" s="1" customFormat="1" ht="15" customHeight="1">
      <c r="B169" s="297"/>
      <c r="C169" s="274" t="s">
        <v>2608</v>
      </c>
      <c r="D169" s="274"/>
      <c r="E169" s="274"/>
      <c r="F169" s="295" t="s">
        <v>2605</v>
      </c>
      <c r="G169" s="274"/>
      <c r="H169" s="274" t="s">
        <v>2645</v>
      </c>
      <c r="I169" s="274" t="s">
        <v>2607</v>
      </c>
      <c r="J169" s="274">
        <v>120</v>
      </c>
      <c r="K169" s="320"/>
    </row>
    <row r="170" spans="2:11" s="1" customFormat="1" ht="15" customHeight="1">
      <c r="B170" s="297"/>
      <c r="C170" s="274" t="s">
        <v>2654</v>
      </c>
      <c r="D170" s="274"/>
      <c r="E170" s="274"/>
      <c r="F170" s="295" t="s">
        <v>2605</v>
      </c>
      <c r="G170" s="274"/>
      <c r="H170" s="274" t="s">
        <v>2655</v>
      </c>
      <c r="I170" s="274" t="s">
        <v>2607</v>
      </c>
      <c r="J170" s="274" t="s">
        <v>2656</v>
      </c>
      <c r="K170" s="320"/>
    </row>
    <row r="171" spans="2:11" s="1" customFormat="1" ht="15" customHeight="1">
      <c r="B171" s="297"/>
      <c r="C171" s="274" t="s">
        <v>2553</v>
      </c>
      <c r="D171" s="274"/>
      <c r="E171" s="274"/>
      <c r="F171" s="295" t="s">
        <v>2605</v>
      </c>
      <c r="G171" s="274"/>
      <c r="H171" s="274" t="s">
        <v>2672</v>
      </c>
      <c r="I171" s="274" t="s">
        <v>2607</v>
      </c>
      <c r="J171" s="274" t="s">
        <v>2656</v>
      </c>
      <c r="K171" s="320"/>
    </row>
    <row r="172" spans="2:11" s="1" customFormat="1" ht="15" customHeight="1">
      <c r="B172" s="297"/>
      <c r="C172" s="274" t="s">
        <v>2610</v>
      </c>
      <c r="D172" s="274"/>
      <c r="E172" s="274"/>
      <c r="F172" s="295" t="s">
        <v>2611</v>
      </c>
      <c r="G172" s="274"/>
      <c r="H172" s="274" t="s">
        <v>2672</v>
      </c>
      <c r="I172" s="274" t="s">
        <v>2607</v>
      </c>
      <c r="J172" s="274">
        <v>50</v>
      </c>
      <c r="K172" s="320"/>
    </row>
    <row r="173" spans="2:11" s="1" customFormat="1" ht="15" customHeight="1">
      <c r="B173" s="297"/>
      <c r="C173" s="274" t="s">
        <v>2613</v>
      </c>
      <c r="D173" s="274"/>
      <c r="E173" s="274"/>
      <c r="F173" s="295" t="s">
        <v>2605</v>
      </c>
      <c r="G173" s="274"/>
      <c r="H173" s="274" t="s">
        <v>2672</v>
      </c>
      <c r="I173" s="274" t="s">
        <v>2615</v>
      </c>
      <c r="J173" s="274"/>
      <c r="K173" s="320"/>
    </row>
    <row r="174" spans="2:11" s="1" customFormat="1" ht="15" customHeight="1">
      <c r="B174" s="297"/>
      <c r="C174" s="274" t="s">
        <v>2624</v>
      </c>
      <c r="D174" s="274"/>
      <c r="E174" s="274"/>
      <c r="F174" s="295" t="s">
        <v>2611</v>
      </c>
      <c r="G174" s="274"/>
      <c r="H174" s="274" t="s">
        <v>2672</v>
      </c>
      <c r="I174" s="274" t="s">
        <v>2607</v>
      </c>
      <c r="J174" s="274">
        <v>50</v>
      </c>
      <c r="K174" s="320"/>
    </row>
    <row r="175" spans="2:11" s="1" customFormat="1" ht="15" customHeight="1">
      <c r="B175" s="297"/>
      <c r="C175" s="274" t="s">
        <v>2632</v>
      </c>
      <c r="D175" s="274"/>
      <c r="E175" s="274"/>
      <c r="F175" s="295" t="s">
        <v>2611</v>
      </c>
      <c r="G175" s="274"/>
      <c r="H175" s="274" t="s">
        <v>2672</v>
      </c>
      <c r="I175" s="274" t="s">
        <v>2607</v>
      </c>
      <c r="J175" s="274">
        <v>50</v>
      </c>
      <c r="K175" s="320"/>
    </row>
    <row r="176" spans="2:11" s="1" customFormat="1" ht="15" customHeight="1">
      <c r="B176" s="297"/>
      <c r="C176" s="274" t="s">
        <v>2630</v>
      </c>
      <c r="D176" s="274"/>
      <c r="E176" s="274"/>
      <c r="F176" s="295" t="s">
        <v>2611</v>
      </c>
      <c r="G176" s="274"/>
      <c r="H176" s="274" t="s">
        <v>2672</v>
      </c>
      <c r="I176" s="274" t="s">
        <v>2607</v>
      </c>
      <c r="J176" s="274">
        <v>50</v>
      </c>
      <c r="K176" s="320"/>
    </row>
    <row r="177" spans="2:11" s="1" customFormat="1" ht="15" customHeight="1">
      <c r="B177" s="297"/>
      <c r="C177" s="274" t="s">
        <v>139</v>
      </c>
      <c r="D177" s="274"/>
      <c r="E177" s="274"/>
      <c r="F177" s="295" t="s">
        <v>2605</v>
      </c>
      <c r="G177" s="274"/>
      <c r="H177" s="274" t="s">
        <v>2673</v>
      </c>
      <c r="I177" s="274" t="s">
        <v>2674</v>
      </c>
      <c r="J177" s="274"/>
      <c r="K177" s="320"/>
    </row>
    <row r="178" spans="2:11" s="1" customFormat="1" ht="15" customHeight="1">
      <c r="B178" s="297"/>
      <c r="C178" s="274" t="s">
        <v>56</v>
      </c>
      <c r="D178" s="274"/>
      <c r="E178" s="274"/>
      <c r="F178" s="295" t="s">
        <v>2605</v>
      </c>
      <c r="G178" s="274"/>
      <c r="H178" s="274" t="s">
        <v>2675</v>
      </c>
      <c r="I178" s="274" t="s">
        <v>2676</v>
      </c>
      <c r="J178" s="274">
        <v>1</v>
      </c>
      <c r="K178" s="320"/>
    </row>
    <row r="179" spans="2:11" s="1" customFormat="1" ht="15" customHeight="1">
      <c r="B179" s="297"/>
      <c r="C179" s="274" t="s">
        <v>52</v>
      </c>
      <c r="D179" s="274"/>
      <c r="E179" s="274"/>
      <c r="F179" s="295" t="s">
        <v>2605</v>
      </c>
      <c r="G179" s="274"/>
      <c r="H179" s="274" t="s">
        <v>2677</v>
      </c>
      <c r="I179" s="274" t="s">
        <v>2607</v>
      </c>
      <c r="J179" s="274">
        <v>20</v>
      </c>
      <c r="K179" s="320"/>
    </row>
    <row r="180" spans="2:11" s="1" customFormat="1" ht="15" customHeight="1">
      <c r="B180" s="297"/>
      <c r="C180" s="274" t="s">
        <v>53</v>
      </c>
      <c r="D180" s="274"/>
      <c r="E180" s="274"/>
      <c r="F180" s="295" t="s">
        <v>2605</v>
      </c>
      <c r="G180" s="274"/>
      <c r="H180" s="274" t="s">
        <v>2678</v>
      </c>
      <c r="I180" s="274" t="s">
        <v>2607</v>
      </c>
      <c r="J180" s="274">
        <v>255</v>
      </c>
      <c r="K180" s="320"/>
    </row>
    <row r="181" spans="2:11" s="1" customFormat="1" ht="15" customHeight="1">
      <c r="B181" s="297"/>
      <c r="C181" s="274" t="s">
        <v>140</v>
      </c>
      <c r="D181" s="274"/>
      <c r="E181" s="274"/>
      <c r="F181" s="295" t="s">
        <v>2605</v>
      </c>
      <c r="G181" s="274"/>
      <c r="H181" s="274" t="s">
        <v>2569</v>
      </c>
      <c r="I181" s="274" t="s">
        <v>2607</v>
      </c>
      <c r="J181" s="274">
        <v>10</v>
      </c>
      <c r="K181" s="320"/>
    </row>
    <row r="182" spans="2:11" s="1" customFormat="1" ht="15" customHeight="1">
      <c r="B182" s="297"/>
      <c r="C182" s="274" t="s">
        <v>141</v>
      </c>
      <c r="D182" s="274"/>
      <c r="E182" s="274"/>
      <c r="F182" s="295" t="s">
        <v>2605</v>
      </c>
      <c r="G182" s="274"/>
      <c r="H182" s="274" t="s">
        <v>2679</v>
      </c>
      <c r="I182" s="274" t="s">
        <v>2640</v>
      </c>
      <c r="J182" s="274"/>
      <c r="K182" s="320"/>
    </row>
    <row r="183" spans="2:11" s="1" customFormat="1" ht="15" customHeight="1">
      <c r="B183" s="297"/>
      <c r="C183" s="274" t="s">
        <v>2680</v>
      </c>
      <c r="D183" s="274"/>
      <c r="E183" s="274"/>
      <c r="F183" s="295" t="s">
        <v>2605</v>
      </c>
      <c r="G183" s="274"/>
      <c r="H183" s="274" t="s">
        <v>2681</v>
      </c>
      <c r="I183" s="274" t="s">
        <v>2640</v>
      </c>
      <c r="J183" s="274"/>
      <c r="K183" s="320"/>
    </row>
    <row r="184" spans="2:11" s="1" customFormat="1" ht="15" customHeight="1">
      <c r="B184" s="297"/>
      <c r="C184" s="274" t="s">
        <v>2669</v>
      </c>
      <c r="D184" s="274"/>
      <c r="E184" s="274"/>
      <c r="F184" s="295" t="s">
        <v>2605</v>
      </c>
      <c r="G184" s="274"/>
      <c r="H184" s="274" t="s">
        <v>2682</v>
      </c>
      <c r="I184" s="274" t="s">
        <v>2640</v>
      </c>
      <c r="J184" s="274"/>
      <c r="K184" s="320"/>
    </row>
    <row r="185" spans="2:11" s="1" customFormat="1" ht="15" customHeight="1">
      <c r="B185" s="297"/>
      <c r="C185" s="274" t="s">
        <v>143</v>
      </c>
      <c r="D185" s="274"/>
      <c r="E185" s="274"/>
      <c r="F185" s="295" t="s">
        <v>2611</v>
      </c>
      <c r="G185" s="274"/>
      <c r="H185" s="274" t="s">
        <v>2683</v>
      </c>
      <c r="I185" s="274" t="s">
        <v>2607</v>
      </c>
      <c r="J185" s="274">
        <v>50</v>
      </c>
      <c r="K185" s="320"/>
    </row>
    <row r="186" spans="2:11" s="1" customFormat="1" ht="15" customHeight="1">
      <c r="B186" s="297"/>
      <c r="C186" s="274" t="s">
        <v>2684</v>
      </c>
      <c r="D186" s="274"/>
      <c r="E186" s="274"/>
      <c r="F186" s="295" t="s">
        <v>2611</v>
      </c>
      <c r="G186" s="274"/>
      <c r="H186" s="274" t="s">
        <v>2685</v>
      </c>
      <c r="I186" s="274" t="s">
        <v>2686</v>
      </c>
      <c r="J186" s="274"/>
      <c r="K186" s="320"/>
    </row>
    <row r="187" spans="2:11" s="1" customFormat="1" ht="15" customHeight="1">
      <c r="B187" s="297"/>
      <c r="C187" s="274" t="s">
        <v>2687</v>
      </c>
      <c r="D187" s="274"/>
      <c r="E187" s="274"/>
      <c r="F187" s="295" t="s">
        <v>2611</v>
      </c>
      <c r="G187" s="274"/>
      <c r="H187" s="274" t="s">
        <v>2688</v>
      </c>
      <c r="I187" s="274" t="s">
        <v>2686</v>
      </c>
      <c r="J187" s="274"/>
      <c r="K187" s="320"/>
    </row>
    <row r="188" spans="2:11" s="1" customFormat="1" ht="15" customHeight="1">
      <c r="B188" s="297"/>
      <c r="C188" s="274" t="s">
        <v>2689</v>
      </c>
      <c r="D188" s="274"/>
      <c r="E188" s="274"/>
      <c r="F188" s="295" t="s">
        <v>2611</v>
      </c>
      <c r="G188" s="274"/>
      <c r="H188" s="274" t="s">
        <v>2690</v>
      </c>
      <c r="I188" s="274" t="s">
        <v>2686</v>
      </c>
      <c r="J188" s="274"/>
      <c r="K188" s="320"/>
    </row>
    <row r="189" spans="2:11" s="1" customFormat="1" ht="15" customHeight="1">
      <c r="B189" s="297"/>
      <c r="C189" s="333" t="s">
        <v>2691</v>
      </c>
      <c r="D189" s="274"/>
      <c r="E189" s="274"/>
      <c r="F189" s="295" t="s">
        <v>2611</v>
      </c>
      <c r="G189" s="274"/>
      <c r="H189" s="274" t="s">
        <v>2692</v>
      </c>
      <c r="I189" s="274" t="s">
        <v>2693</v>
      </c>
      <c r="J189" s="334" t="s">
        <v>2694</v>
      </c>
      <c r="K189" s="320"/>
    </row>
    <row r="190" spans="2:11" s="1" customFormat="1" ht="15" customHeight="1">
      <c r="B190" s="297"/>
      <c r="C190" s="333" t="s">
        <v>41</v>
      </c>
      <c r="D190" s="274"/>
      <c r="E190" s="274"/>
      <c r="F190" s="295" t="s">
        <v>2605</v>
      </c>
      <c r="G190" s="274"/>
      <c r="H190" s="271" t="s">
        <v>2695</v>
      </c>
      <c r="I190" s="274" t="s">
        <v>2696</v>
      </c>
      <c r="J190" s="274"/>
      <c r="K190" s="320"/>
    </row>
    <row r="191" spans="2:11" s="1" customFormat="1" ht="15" customHeight="1">
      <c r="B191" s="297"/>
      <c r="C191" s="333" t="s">
        <v>2697</v>
      </c>
      <c r="D191" s="274"/>
      <c r="E191" s="274"/>
      <c r="F191" s="295" t="s">
        <v>2605</v>
      </c>
      <c r="G191" s="274"/>
      <c r="H191" s="274" t="s">
        <v>2698</v>
      </c>
      <c r="I191" s="274" t="s">
        <v>2640</v>
      </c>
      <c r="J191" s="274"/>
      <c r="K191" s="320"/>
    </row>
    <row r="192" spans="2:11" s="1" customFormat="1" ht="15" customHeight="1">
      <c r="B192" s="297"/>
      <c r="C192" s="333" t="s">
        <v>2699</v>
      </c>
      <c r="D192" s="274"/>
      <c r="E192" s="274"/>
      <c r="F192" s="295" t="s">
        <v>2605</v>
      </c>
      <c r="G192" s="274"/>
      <c r="H192" s="274" t="s">
        <v>2700</v>
      </c>
      <c r="I192" s="274" t="s">
        <v>2640</v>
      </c>
      <c r="J192" s="274"/>
      <c r="K192" s="320"/>
    </row>
    <row r="193" spans="2:11" s="1" customFormat="1" ht="15" customHeight="1">
      <c r="B193" s="297"/>
      <c r="C193" s="333" t="s">
        <v>2701</v>
      </c>
      <c r="D193" s="274"/>
      <c r="E193" s="274"/>
      <c r="F193" s="295" t="s">
        <v>2611</v>
      </c>
      <c r="G193" s="274"/>
      <c r="H193" s="274" t="s">
        <v>2702</v>
      </c>
      <c r="I193" s="274" t="s">
        <v>2640</v>
      </c>
      <c r="J193" s="274"/>
      <c r="K193" s="320"/>
    </row>
    <row r="194" spans="2:11" s="1" customFormat="1" ht="15" customHeight="1">
      <c r="B194" s="326"/>
      <c r="C194" s="335"/>
      <c r="D194" s="306"/>
      <c r="E194" s="306"/>
      <c r="F194" s="306"/>
      <c r="G194" s="306"/>
      <c r="H194" s="306"/>
      <c r="I194" s="306"/>
      <c r="J194" s="306"/>
      <c r="K194" s="327"/>
    </row>
    <row r="195" spans="2:11" s="1" customFormat="1" ht="18.75" customHeight="1">
      <c r="B195" s="308"/>
      <c r="C195" s="318"/>
      <c r="D195" s="318"/>
      <c r="E195" s="318"/>
      <c r="F195" s="328"/>
      <c r="G195" s="318"/>
      <c r="H195" s="318"/>
      <c r="I195" s="318"/>
      <c r="J195" s="318"/>
      <c r="K195" s="308"/>
    </row>
    <row r="196" spans="2:11" s="1" customFormat="1" ht="18.75" customHeight="1">
      <c r="B196" s="308"/>
      <c r="C196" s="318"/>
      <c r="D196" s="318"/>
      <c r="E196" s="318"/>
      <c r="F196" s="328"/>
      <c r="G196" s="318"/>
      <c r="H196" s="318"/>
      <c r="I196" s="318"/>
      <c r="J196" s="318"/>
      <c r="K196" s="308"/>
    </row>
    <row r="197" spans="2:11" s="1" customFormat="1" ht="18.75" customHeight="1">
      <c r="B197" s="281"/>
      <c r="C197" s="281"/>
      <c r="D197" s="281"/>
      <c r="E197" s="281"/>
      <c r="F197" s="281"/>
      <c r="G197" s="281"/>
      <c r="H197" s="281"/>
      <c r="I197" s="281"/>
      <c r="J197" s="281"/>
      <c r="K197" s="281"/>
    </row>
    <row r="198" spans="2:11" s="1" customFormat="1" ht="12">
      <c r="B198" s="263"/>
      <c r="C198" s="264"/>
      <c r="D198" s="264"/>
      <c r="E198" s="264"/>
      <c r="F198" s="264"/>
      <c r="G198" s="264"/>
      <c r="H198" s="264"/>
      <c r="I198" s="264"/>
      <c r="J198" s="264"/>
      <c r="K198" s="265"/>
    </row>
    <row r="199" spans="2:11" s="1" customFormat="1" ht="22.2">
      <c r="B199" s="266"/>
      <c r="C199" s="394" t="s">
        <v>2703</v>
      </c>
      <c r="D199" s="394"/>
      <c r="E199" s="394"/>
      <c r="F199" s="394"/>
      <c r="G199" s="394"/>
      <c r="H199" s="394"/>
      <c r="I199" s="394"/>
      <c r="J199" s="394"/>
      <c r="K199" s="267"/>
    </row>
    <row r="200" spans="2:11" s="1" customFormat="1" ht="25.5" customHeight="1">
      <c r="B200" s="266"/>
      <c r="C200" s="336" t="s">
        <v>2704</v>
      </c>
      <c r="D200" s="336"/>
      <c r="E200" s="336"/>
      <c r="F200" s="336" t="s">
        <v>2705</v>
      </c>
      <c r="G200" s="337"/>
      <c r="H200" s="395" t="s">
        <v>2706</v>
      </c>
      <c r="I200" s="395"/>
      <c r="J200" s="395"/>
      <c r="K200" s="267"/>
    </row>
    <row r="201" spans="2:11" s="1" customFormat="1" ht="5.25" customHeight="1">
      <c r="B201" s="297"/>
      <c r="C201" s="292"/>
      <c r="D201" s="292"/>
      <c r="E201" s="292"/>
      <c r="F201" s="292"/>
      <c r="G201" s="318"/>
      <c r="H201" s="292"/>
      <c r="I201" s="292"/>
      <c r="J201" s="292"/>
      <c r="K201" s="320"/>
    </row>
    <row r="202" spans="2:11" s="1" customFormat="1" ht="15" customHeight="1">
      <c r="B202" s="297"/>
      <c r="C202" s="274" t="s">
        <v>2696</v>
      </c>
      <c r="D202" s="274"/>
      <c r="E202" s="274"/>
      <c r="F202" s="295" t="s">
        <v>42</v>
      </c>
      <c r="G202" s="274"/>
      <c r="H202" s="396" t="s">
        <v>2707</v>
      </c>
      <c r="I202" s="396"/>
      <c r="J202" s="396"/>
      <c r="K202" s="320"/>
    </row>
    <row r="203" spans="2:11" s="1" customFormat="1" ht="15" customHeight="1">
      <c r="B203" s="297"/>
      <c r="C203" s="274"/>
      <c r="D203" s="274"/>
      <c r="E203" s="274"/>
      <c r="F203" s="295" t="s">
        <v>43</v>
      </c>
      <c r="G203" s="274"/>
      <c r="H203" s="396" t="s">
        <v>2708</v>
      </c>
      <c r="I203" s="396"/>
      <c r="J203" s="396"/>
      <c r="K203" s="320"/>
    </row>
    <row r="204" spans="2:11" s="1" customFormat="1" ht="15" customHeight="1">
      <c r="B204" s="297"/>
      <c r="C204" s="274"/>
      <c r="D204" s="274"/>
      <c r="E204" s="274"/>
      <c r="F204" s="295" t="s">
        <v>46</v>
      </c>
      <c r="G204" s="274"/>
      <c r="H204" s="396" t="s">
        <v>2709</v>
      </c>
      <c r="I204" s="396"/>
      <c r="J204" s="396"/>
      <c r="K204" s="320"/>
    </row>
    <row r="205" spans="2:11" s="1" customFormat="1" ht="15" customHeight="1">
      <c r="B205" s="297"/>
      <c r="C205" s="274"/>
      <c r="D205" s="274"/>
      <c r="E205" s="274"/>
      <c r="F205" s="295" t="s">
        <v>44</v>
      </c>
      <c r="G205" s="274"/>
      <c r="H205" s="396" t="s">
        <v>2710</v>
      </c>
      <c r="I205" s="396"/>
      <c r="J205" s="396"/>
      <c r="K205" s="320"/>
    </row>
    <row r="206" spans="2:11" s="1" customFormat="1" ht="15" customHeight="1">
      <c r="B206" s="297"/>
      <c r="C206" s="274"/>
      <c r="D206" s="274"/>
      <c r="E206" s="274"/>
      <c r="F206" s="295" t="s">
        <v>45</v>
      </c>
      <c r="G206" s="274"/>
      <c r="H206" s="396" t="s">
        <v>2711</v>
      </c>
      <c r="I206" s="396"/>
      <c r="J206" s="396"/>
      <c r="K206" s="320"/>
    </row>
    <row r="207" spans="2:11" s="1" customFormat="1" ht="15" customHeight="1">
      <c r="B207" s="297"/>
      <c r="C207" s="274"/>
      <c r="D207" s="274"/>
      <c r="E207" s="274"/>
      <c r="F207" s="295"/>
      <c r="G207" s="274"/>
      <c r="H207" s="274"/>
      <c r="I207" s="274"/>
      <c r="J207" s="274"/>
      <c r="K207" s="320"/>
    </row>
    <row r="208" spans="2:11" s="1" customFormat="1" ht="15" customHeight="1">
      <c r="B208" s="297"/>
      <c r="C208" s="274" t="s">
        <v>2652</v>
      </c>
      <c r="D208" s="274"/>
      <c r="E208" s="274"/>
      <c r="F208" s="295" t="s">
        <v>78</v>
      </c>
      <c r="G208" s="274"/>
      <c r="H208" s="396" t="s">
        <v>2712</v>
      </c>
      <c r="I208" s="396"/>
      <c r="J208" s="396"/>
      <c r="K208" s="320"/>
    </row>
    <row r="209" spans="2:11" s="1" customFormat="1" ht="15" customHeight="1">
      <c r="B209" s="297"/>
      <c r="C209" s="274"/>
      <c r="D209" s="274"/>
      <c r="E209" s="274"/>
      <c r="F209" s="295" t="s">
        <v>2549</v>
      </c>
      <c r="G209" s="274"/>
      <c r="H209" s="396" t="s">
        <v>2550</v>
      </c>
      <c r="I209" s="396"/>
      <c r="J209" s="396"/>
      <c r="K209" s="320"/>
    </row>
    <row r="210" spans="2:11" s="1" customFormat="1" ht="15" customHeight="1">
      <c r="B210" s="297"/>
      <c r="C210" s="274"/>
      <c r="D210" s="274"/>
      <c r="E210" s="274"/>
      <c r="F210" s="295" t="s">
        <v>2547</v>
      </c>
      <c r="G210" s="274"/>
      <c r="H210" s="396" t="s">
        <v>2713</v>
      </c>
      <c r="I210" s="396"/>
      <c r="J210" s="396"/>
      <c r="K210" s="320"/>
    </row>
    <row r="211" spans="2:11" s="1" customFormat="1" ht="15" customHeight="1">
      <c r="B211" s="338"/>
      <c r="C211" s="274"/>
      <c r="D211" s="274"/>
      <c r="E211" s="274"/>
      <c r="F211" s="295" t="s">
        <v>2551</v>
      </c>
      <c r="G211" s="333"/>
      <c r="H211" s="397" t="s">
        <v>2552</v>
      </c>
      <c r="I211" s="397"/>
      <c r="J211" s="397"/>
      <c r="K211" s="339"/>
    </row>
    <row r="212" spans="2:11" s="1" customFormat="1" ht="15" customHeight="1">
      <c r="B212" s="338"/>
      <c r="C212" s="274"/>
      <c r="D212" s="274"/>
      <c r="E212" s="274"/>
      <c r="F212" s="295" t="s">
        <v>2425</v>
      </c>
      <c r="G212" s="333"/>
      <c r="H212" s="397" t="s">
        <v>2714</v>
      </c>
      <c r="I212" s="397"/>
      <c r="J212" s="397"/>
      <c r="K212" s="339"/>
    </row>
    <row r="213" spans="2:11" s="1" customFormat="1" ht="15" customHeight="1">
      <c r="B213" s="338"/>
      <c r="C213" s="274"/>
      <c r="D213" s="274"/>
      <c r="E213" s="274"/>
      <c r="F213" s="295"/>
      <c r="G213" s="333"/>
      <c r="H213" s="324"/>
      <c r="I213" s="324"/>
      <c r="J213" s="324"/>
      <c r="K213" s="339"/>
    </row>
    <row r="214" spans="2:11" s="1" customFormat="1" ht="15" customHeight="1">
      <c r="B214" s="338"/>
      <c r="C214" s="274" t="s">
        <v>2676</v>
      </c>
      <c r="D214" s="274"/>
      <c r="E214" s="274"/>
      <c r="F214" s="295">
        <v>1</v>
      </c>
      <c r="G214" s="333"/>
      <c r="H214" s="397" t="s">
        <v>2715</v>
      </c>
      <c r="I214" s="397"/>
      <c r="J214" s="397"/>
      <c r="K214" s="339"/>
    </row>
    <row r="215" spans="2:11" s="1" customFormat="1" ht="15" customHeight="1">
      <c r="B215" s="338"/>
      <c r="C215" s="274"/>
      <c r="D215" s="274"/>
      <c r="E215" s="274"/>
      <c r="F215" s="295">
        <v>2</v>
      </c>
      <c r="G215" s="333"/>
      <c r="H215" s="397" t="s">
        <v>2716</v>
      </c>
      <c r="I215" s="397"/>
      <c r="J215" s="397"/>
      <c r="K215" s="339"/>
    </row>
    <row r="216" spans="2:11" s="1" customFormat="1" ht="15" customHeight="1">
      <c r="B216" s="338"/>
      <c r="C216" s="274"/>
      <c r="D216" s="274"/>
      <c r="E216" s="274"/>
      <c r="F216" s="295">
        <v>3</v>
      </c>
      <c r="G216" s="333"/>
      <c r="H216" s="397" t="s">
        <v>2717</v>
      </c>
      <c r="I216" s="397"/>
      <c r="J216" s="397"/>
      <c r="K216" s="339"/>
    </row>
    <row r="217" spans="2:11" s="1" customFormat="1" ht="15" customHeight="1">
      <c r="B217" s="338"/>
      <c r="C217" s="274"/>
      <c r="D217" s="274"/>
      <c r="E217" s="274"/>
      <c r="F217" s="295">
        <v>4</v>
      </c>
      <c r="G217" s="333"/>
      <c r="H217" s="397" t="s">
        <v>2718</v>
      </c>
      <c r="I217" s="397"/>
      <c r="J217" s="397"/>
      <c r="K217" s="339"/>
    </row>
    <row r="218" spans="2:11" s="1" customFormat="1" ht="12.75" customHeight="1">
      <c r="B218" s="340"/>
      <c r="C218" s="341"/>
      <c r="D218" s="341"/>
      <c r="E218" s="341"/>
      <c r="F218" s="341"/>
      <c r="G218" s="341"/>
      <c r="H218" s="341"/>
      <c r="I218" s="341"/>
      <c r="J218" s="341"/>
      <c r="K218" s="342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15</vt:i4>
      </vt:variant>
    </vt:vector>
  </HeadingPairs>
  <TitlesOfParts>
    <vt:vector size="23" baseType="lpstr">
      <vt:lpstr>Rekapitulace stavby</vt:lpstr>
      <vt:lpstr>01 - Stavební část- rekon...</vt:lpstr>
      <vt:lpstr>02 - Zdravotní instalace</vt:lpstr>
      <vt:lpstr>03 - Vytápění</vt:lpstr>
      <vt:lpstr>04 - Elektroinstalace</vt:lpstr>
      <vt:lpstr>05 - Vzduchotechnika</vt:lpstr>
      <vt:lpstr>06 - Vedlejší rozpočtové ...</vt:lpstr>
      <vt:lpstr>Pokyny pro vyplnění</vt:lpstr>
      <vt:lpstr>'01 - Stavební část- rekon...'!Názvy_tisku</vt:lpstr>
      <vt:lpstr>'02 - Zdravotní instalace'!Názvy_tisku</vt:lpstr>
      <vt:lpstr>'03 - Vytápění'!Názvy_tisku</vt:lpstr>
      <vt:lpstr>'04 - Elektroinstalace'!Názvy_tisku</vt:lpstr>
      <vt:lpstr>'05 - Vzduchotechnika'!Názvy_tisku</vt:lpstr>
      <vt:lpstr>'06 - Vedlejší rozpočtové ...'!Názvy_tisku</vt:lpstr>
      <vt:lpstr>'Rekapitulace stavby'!Názvy_tisku</vt:lpstr>
      <vt:lpstr>'01 - Stavební část- rekon...'!Oblast_tisku</vt:lpstr>
      <vt:lpstr>'02 - Zdravotní instalace'!Oblast_tisku</vt:lpstr>
      <vt:lpstr>'03 - Vytápění'!Oblast_tisku</vt:lpstr>
      <vt:lpstr>'04 - Elektroinstalace'!Oblast_tisku</vt:lpstr>
      <vt:lpstr>'05 - Vzduchotechnika'!Oblast_tisku</vt:lpstr>
      <vt:lpstr>'06 - Vedlejší rozpočtové 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Šefčíková Jana</dc:creator>
  <cp:lastModifiedBy>Turanová Dana</cp:lastModifiedBy>
  <dcterms:created xsi:type="dcterms:W3CDTF">2023-03-13T11:34:09Z</dcterms:created>
  <dcterms:modified xsi:type="dcterms:W3CDTF">2023-03-13T12:42:28Z</dcterms:modified>
</cp:coreProperties>
</file>