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závlahový systém Lysice/"/>
    </mc:Choice>
  </mc:AlternateContent>
  <xr:revisionPtr revIDLastSave="0" documentId="8_{623AF596-F56A-4F3A-9F6A-7E65DB95D08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tavba" sheetId="1" r:id="rId1"/>
    <sheet name="VzorPolozky" sheetId="10" state="hidden" r:id="rId2"/>
    <sheet name="00 00 Naklady" sheetId="12" r:id="rId3"/>
    <sheet name="01 01 Pol" sheetId="13" r:id="rId4"/>
  </sheets>
  <externalReferences>
    <externalReference r:id="rId5"/>
  </externalReferences>
  <definedNames>
    <definedName name="CelkemDPHVypocet" localSheetId="0">Stavba!$H$45</definedName>
    <definedName name="CenaCelkem">Stavba!$G$29</definedName>
    <definedName name="CenaCelkemBezDPH">Stavba!$G$28</definedName>
    <definedName name="CenaCelkemVypocet" localSheetId="0">Stavba!$I$45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Naklady'!$A$1:$X$25</definedName>
    <definedName name="_xlnm.Print_Area" localSheetId="3">'01 01 Pol'!$A$1:$X$186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Stavba!$F$45</definedName>
    <definedName name="ZakladDPHZakl">Stavba!$G$25</definedName>
    <definedName name="ZakladDPHZaklVypocet" localSheetId="0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BA175" i="13" l="1"/>
  <c r="BA163" i="13"/>
  <c r="BA144" i="13"/>
  <c r="BA140" i="13"/>
  <c r="BA104" i="13"/>
  <c r="BA71" i="13"/>
  <c r="M9" i="13"/>
  <c r="I9" i="13"/>
  <c r="K9" i="13"/>
  <c r="O9" i="13"/>
  <c r="Q9" i="13"/>
  <c r="V9" i="13"/>
  <c r="G11" i="13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3" i="13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9" i="13"/>
  <c r="M59" i="13" s="1"/>
  <c r="I59" i="13"/>
  <c r="K59" i="13"/>
  <c r="O59" i="13"/>
  <c r="Q59" i="13"/>
  <c r="V59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7" i="13"/>
  <c r="M67" i="13" s="1"/>
  <c r="I67" i="13"/>
  <c r="K67" i="13"/>
  <c r="O67" i="13"/>
  <c r="Q67" i="13"/>
  <c r="V67" i="13"/>
  <c r="G70" i="13"/>
  <c r="I70" i="13"/>
  <c r="K70" i="13"/>
  <c r="O70" i="13"/>
  <c r="Q70" i="13"/>
  <c r="V70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1" i="13"/>
  <c r="I91" i="13"/>
  <c r="K91" i="13"/>
  <c r="O91" i="13"/>
  <c r="Q91" i="13"/>
  <c r="V91" i="13"/>
  <c r="G95" i="13"/>
  <c r="M95" i="13" s="1"/>
  <c r="I95" i="13"/>
  <c r="K95" i="13"/>
  <c r="O95" i="13"/>
  <c r="Q95" i="13"/>
  <c r="V95" i="13"/>
  <c r="G99" i="13"/>
  <c r="M99" i="13" s="1"/>
  <c r="I99" i="13"/>
  <c r="K99" i="13"/>
  <c r="O99" i="13"/>
  <c r="Q99" i="13"/>
  <c r="V99" i="13"/>
  <c r="G103" i="13"/>
  <c r="M103" i="13" s="1"/>
  <c r="I103" i="13"/>
  <c r="K103" i="13"/>
  <c r="O103" i="13"/>
  <c r="Q103" i="13"/>
  <c r="V103" i="13"/>
  <c r="I108" i="13"/>
  <c r="I107" i="13" s="1"/>
  <c r="K108" i="13"/>
  <c r="M108" i="13"/>
  <c r="O108" i="13"/>
  <c r="Q108" i="13"/>
  <c r="V108" i="13"/>
  <c r="G114" i="13"/>
  <c r="M114" i="13" s="1"/>
  <c r="I114" i="13"/>
  <c r="K114" i="13"/>
  <c r="O114" i="13"/>
  <c r="Q114" i="13"/>
  <c r="V114" i="13"/>
  <c r="G116" i="13"/>
  <c r="M116" i="13" s="1"/>
  <c r="I116" i="13"/>
  <c r="K116" i="13"/>
  <c r="O116" i="13"/>
  <c r="Q116" i="13"/>
  <c r="V116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3" i="13"/>
  <c r="M123" i="13" s="1"/>
  <c r="I123" i="13"/>
  <c r="K123" i="13"/>
  <c r="O123" i="13"/>
  <c r="Q123" i="13"/>
  <c r="V123" i="13"/>
  <c r="G125" i="13"/>
  <c r="I125" i="13"/>
  <c r="K125" i="13"/>
  <c r="O125" i="13"/>
  <c r="Q125" i="13"/>
  <c r="V125" i="13"/>
  <c r="G127" i="13"/>
  <c r="M127" i="13" s="1"/>
  <c r="I127" i="13"/>
  <c r="K127" i="13"/>
  <c r="O127" i="13"/>
  <c r="Q127" i="13"/>
  <c r="V127" i="13"/>
  <c r="G129" i="13"/>
  <c r="M129" i="13" s="1"/>
  <c r="I129" i="13"/>
  <c r="K129" i="13"/>
  <c r="O129" i="13"/>
  <c r="Q129" i="13"/>
  <c r="V129" i="13"/>
  <c r="G131" i="13"/>
  <c r="M131" i="13" s="1"/>
  <c r="I131" i="13"/>
  <c r="K131" i="13"/>
  <c r="O131" i="13"/>
  <c r="Q131" i="13"/>
  <c r="V131" i="13"/>
  <c r="G134" i="13"/>
  <c r="M134" i="13" s="1"/>
  <c r="I134" i="13"/>
  <c r="K134" i="13"/>
  <c r="O134" i="13"/>
  <c r="Q134" i="13"/>
  <c r="V134" i="13"/>
  <c r="G136" i="13"/>
  <c r="G133" i="13" s="1"/>
  <c r="I63" i="1" s="1"/>
  <c r="I136" i="13"/>
  <c r="K136" i="13"/>
  <c r="O136" i="13"/>
  <c r="Q136" i="13"/>
  <c r="V136" i="13"/>
  <c r="G139" i="13"/>
  <c r="I139" i="13"/>
  <c r="K139" i="13"/>
  <c r="O139" i="13"/>
  <c r="Q139" i="13"/>
  <c r="V139" i="13"/>
  <c r="G143" i="13"/>
  <c r="M143" i="13" s="1"/>
  <c r="I143" i="13"/>
  <c r="K143" i="13"/>
  <c r="O143" i="13"/>
  <c r="Q143" i="13"/>
  <c r="V143" i="13"/>
  <c r="G147" i="13"/>
  <c r="M147" i="13" s="1"/>
  <c r="I147" i="13"/>
  <c r="K147" i="13"/>
  <c r="O147" i="13"/>
  <c r="Q147" i="13"/>
  <c r="V147" i="13"/>
  <c r="G152" i="13"/>
  <c r="M152" i="13" s="1"/>
  <c r="I152" i="13"/>
  <c r="K152" i="13"/>
  <c r="O152" i="13"/>
  <c r="Q152" i="13"/>
  <c r="V152" i="13"/>
  <c r="G157" i="13"/>
  <c r="M157" i="13" s="1"/>
  <c r="I157" i="13"/>
  <c r="K157" i="13"/>
  <c r="O157" i="13"/>
  <c r="Q157" i="13"/>
  <c r="V157" i="13"/>
  <c r="G162" i="13"/>
  <c r="M162" i="13" s="1"/>
  <c r="I162" i="13"/>
  <c r="K162" i="13"/>
  <c r="O162" i="13"/>
  <c r="Q162" i="13"/>
  <c r="V162" i="13"/>
  <c r="M166" i="13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74" i="13"/>
  <c r="M174" i="13" s="1"/>
  <c r="I174" i="13"/>
  <c r="K174" i="13"/>
  <c r="O174" i="13"/>
  <c r="Q174" i="13"/>
  <c r="V174" i="13"/>
  <c r="G179" i="13"/>
  <c r="M179" i="13" s="1"/>
  <c r="I179" i="13"/>
  <c r="K179" i="13"/>
  <c r="O179" i="13"/>
  <c r="Q179" i="13"/>
  <c r="V179" i="13"/>
  <c r="G181" i="13"/>
  <c r="M181" i="13" s="1"/>
  <c r="I181" i="13"/>
  <c r="K181" i="13"/>
  <c r="O181" i="13"/>
  <c r="Q181" i="13"/>
  <c r="V181" i="13"/>
  <c r="AE185" i="13"/>
  <c r="F44" i="1" s="1"/>
  <c r="BA21" i="12"/>
  <c r="BA13" i="12"/>
  <c r="BA10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M18" i="12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AE24" i="12"/>
  <c r="F41" i="1" s="1"/>
  <c r="I17" i="1"/>
  <c r="H42" i="1"/>
  <c r="O17" i="12" l="1"/>
  <c r="O133" i="13"/>
  <c r="G107" i="13"/>
  <c r="I61" i="1" s="1"/>
  <c r="G8" i="13"/>
  <c r="I57" i="1" s="1"/>
  <c r="O178" i="13"/>
  <c r="O90" i="13"/>
  <c r="V8" i="12"/>
  <c r="Q178" i="13"/>
  <c r="K107" i="13"/>
  <c r="Q17" i="12"/>
  <c r="Q133" i="13"/>
  <c r="I138" i="13"/>
  <c r="Q90" i="13"/>
  <c r="AF185" i="13"/>
  <c r="G44" i="1" s="1"/>
  <c r="H44" i="1" s="1"/>
  <c r="I44" i="1" s="1"/>
  <c r="G17" i="12"/>
  <c r="I67" i="1" s="1"/>
  <c r="I20" i="1" s="1"/>
  <c r="G90" i="13"/>
  <c r="I60" i="1" s="1"/>
  <c r="K66" i="13"/>
  <c r="I66" i="13"/>
  <c r="O19" i="13"/>
  <c r="AF24" i="12"/>
  <c r="Q66" i="13"/>
  <c r="V138" i="13"/>
  <c r="Q107" i="13"/>
  <c r="K17" i="12"/>
  <c r="I17" i="12"/>
  <c r="K178" i="13"/>
  <c r="I178" i="13"/>
  <c r="Q138" i="13"/>
  <c r="K133" i="13"/>
  <c r="I133" i="13"/>
  <c r="O122" i="13"/>
  <c r="O107" i="13"/>
  <c r="K19" i="13"/>
  <c r="I19" i="13"/>
  <c r="O8" i="13"/>
  <c r="F43" i="1"/>
  <c r="Q8" i="12"/>
  <c r="O138" i="13"/>
  <c r="K122" i="13"/>
  <c r="I122" i="13"/>
  <c r="V90" i="13"/>
  <c r="G66" i="13"/>
  <c r="I59" i="1" s="1"/>
  <c r="K8" i="13"/>
  <c r="I8" i="13"/>
  <c r="G19" i="13"/>
  <c r="I58" i="1" s="1"/>
  <c r="F39" i="1"/>
  <c r="M91" i="13"/>
  <c r="M90" i="13" s="1"/>
  <c r="V66" i="13"/>
  <c r="Q19" i="13"/>
  <c r="F40" i="1"/>
  <c r="V17" i="12"/>
  <c r="K8" i="12"/>
  <c r="I8" i="12"/>
  <c r="V178" i="13"/>
  <c r="V133" i="13"/>
  <c r="Q122" i="13"/>
  <c r="K90" i="13"/>
  <c r="V19" i="13"/>
  <c r="Q8" i="13"/>
  <c r="K138" i="13"/>
  <c r="G122" i="13"/>
  <c r="I62" i="1" s="1"/>
  <c r="O8" i="12"/>
  <c r="G138" i="13"/>
  <c r="I64" i="1" s="1"/>
  <c r="V122" i="13"/>
  <c r="V107" i="13"/>
  <c r="I90" i="13"/>
  <c r="O66" i="13"/>
  <c r="V8" i="13"/>
  <c r="M107" i="13"/>
  <c r="M178" i="13"/>
  <c r="G178" i="13"/>
  <c r="I65" i="1" s="1"/>
  <c r="I18" i="1" s="1"/>
  <c r="M139" i="13"/>
  <c r="M138" i="13" s="1"/>
  <c r="M136" i="13"/>
  <c r="M133" i="13" s="1"/>
  <c r="M125" i="13"/>
  <c r="M122" i="13" s="1"/>
  <c r="M70" i="13"/>
  <c r="M66" i="13" s="1"/>
  <c r="M23" i="13"/>
  <c r="M19" i="13" s="1"/>
  <c r="M11" i="13"/>
  <c r="M8" i="13" s="1"/>
  <c r="M17" i="12"/>
  <c r="M8" i="12"/>
  <c r="G8" i="12"/>
  <c r="J28" i="1"/>
  <c r="J26" i="1"/>
  <c r="G38" i="1"/>
  <c r="F38" i="1"/>
  <c r="J23" i="1"/>
  <c r="J24" i="1"/>
  <c r="J25" i="1"/>
  <c r="J27" i="1"/>
  <c r="E24" i="1"/>
  <c r="E26" i="1"/>
  <c r="G43" i="1" l="1"/>
  <c r="H43" i="1" s="1"/>
  <c r="I43" i="1" s="1"/>
  <c r="G40" i="1"/>
  <c r="H40" i="1" s="1"/>
  <c r="I40" i="1" s="1"/>
  <c r="G39" i="1"/>
  <c r="H39" i="1" s="1"/>
  <c r="H45" i="1" s="1"/>
  <c r="G41" i="1"/>
  <c r="H41" i="1" s="1"/>
  <c r="I41" i="1" s="1"/>
  <c r="G24" i="12"/>
  <c r="I66" i="1"/>
  <c r="I19" i="1" s="1"/>
  <c r="F45" i="1"/>
  <c r="I16" i="1"/>
  <c r="G185" i="13"/>
  <c r="I68" i="1" l="1"/>
  <c r="I21" i="1"/>
  <c r="G45" i="1"/>
  <c r="G25" i="1" s="1"/>
  <c r="A25" i="1" s="1"/>
  <c r="A26" i="1" s="1"/>
  <c r="G26" i="1" s="1"/>
  <c r="I39" i="1"/>
  <c r="I45" i="1" s="1"/>
  <c r="G23" i="1"/>
  <c r="A23" i="1" s="1"/>
  <c r="A24" i="1" s="1"/>
  <c r="G24" i="1" s="1"/>
  <c r="J67" i="1"/>
  <c r="J59" i="1"/>
  <c r="J60" i="1"/>
  <c r="J63" i="1"/>
  <c r="J61" i="1"/>
  <c r="J58" i="1"/>
  <c r="J64" i="1"/>
  <c r="J65" i="1"/>
  <c r="J62" i="1"/>
  <c r="J57" i="1"/>
  <c r="J66" i="1"/>
  <c r="A27" i="1" l="1"/>
  <c r="A29" i="1" s="1"/>
  <c r="G29" i="1" s="1"/>
  <c r="G27" i="1" s="1"/>
  <c r="J68" i="1"/>
  <c r="G28" i="1"/>
  <c r="J40" i="1"/>
  <c r="J43" i="1"/>
  <c r="J41" i="1"/>
  <c r="J39" i="1"/>
  <c r="J45" i="1" s="1"/>
  <c r="J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<sst xmlns="http://schemas.openxmlformats.org/spreadsheetml/2006/main" count="896" uniqueCount="308">
  <si>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</si>
  <si>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</si>
  <si>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</si>
  <si>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</si>
  <si>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</si>
  <si>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</si>
  <si>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</si>
  <si>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</si>
  <si>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</si>
  <si>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</si>
  <si>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</si>
  <si>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</si>
  <si>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</si>
  <si>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</si>
  <si>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</si>
  <si>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</si>
  <si>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</si>
  <si>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</si>
  <si>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</si>
  <si>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</si>
  <si>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</si>
  <si>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</si>
  <si>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</si>
  <si>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</si>
  <si>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</si>
  <si>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</si>
  <si>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</si>
  <si>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</si>
  <si>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</si>
  <si>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</si>
  <si>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</si>
  <si>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</si>
  <si>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</si>
  <si>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</si>
  <si>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</si>
  <si>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</si>
  <si>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</si>
  <si>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</si>
  <si>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</si>
  <si>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</si>
  <si>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</si>
  <si>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Závlaha pro zkušební stanici ÚKZÚZ Lysice</t>
  </si>
  <si>
    <t>Stavba</t>
  </si>
  <si>
    <t>Ostatní a vedlejší náklady</t>
  </si>
  <si>
    <t>00</t>
  </si>
  <si>
    <t>VEDLEJŠÍ  A OSTATNÍ NÁKLADY</t>
  </si>
  <si>
    <t>Stavební objekt</t>
  </si>
  <si>
    <t>01</t>
  </si>
  <si>
    <t>Celkem za stavbu</t>
  </si>
  <si>
    <t>CZK</t>
  </si>
  <si>
    <t>#POPS</t>
  </si>
  <si>
    <t>#POPO</t>
  </si>
  <si>
    <t>Popis objektu: 00 - VEDLEJŠÍ  A OSTATNÍ NÁKLADY</t>
  </si>
  <si>
    <t>#POPR</t>
  </si>
  <si>
    <t>Popis rozpočtu: 00 - VEDLEJŠÍ  A OSTATNÍ NÁKLADY</t>
  </si>
  <si>
    <t>Rekapitulace dílů</t>
  </si>
  <si>
    <t>Typ dílu</t>
  </si>
  <si>
    <t>08_00</t>
  </si>
  <si>
    <t>VODNÍ ZDROJ</t>
  </si>
  <si>
    <t>08_01</t>
  </si>
  <si>
    <t>08_02</t>
  </si>
  <si>
    <t>ČERPACÍ STANICE</t>
  </si>
  <si>
    <t>08_02.1</t>
  </si>
  <si>
    <t>Příprava podloží PRO NÁDRŽ</t>
  </si>
  <si>
    <t>08_04</t>
  </si>
  <si>
    <t>RETENČNÍ NÁDRŽ</t>
  </si>
  <si>
    <t>08_06</t>
  </si>
  <si>
    <t>OVLÁDÁNÍ ZÁVLAHY</t>
  </si>
  <si>
    <t>08_09</t>
  </si>
  <si>
    <t>Ostatní práce</t>
  </si>
  <si>
    <t>1</t>
  </si>
  <si>
    <t>Zemní práce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</si>
  <si>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</si>
  <si>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</si>
  <si>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</si>
  <si>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</si>
  <si>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</si>
  <si>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</si>
  <si>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</si>
  <si>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</si>
  <si>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</si>
  <si>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</si>
  <si>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</si>
  <si>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</si>
  <si>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</si>
  <si>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</si>
  <si>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</si>
  <si>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</si>
  <si>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</si>
  <si>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</si>
  <si>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</si>
  <si>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</si>
  <si>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</si>
  <si>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</si>
  <si>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</si>
  <si>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</si>
  <si>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</si>
  <si>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</si>
  <si>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</si>
  <si>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</si>
  <si>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</si>
  <si>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</si>
  <si>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</si>
  <si>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</si>
  <si>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</si>
  <si>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005121020R</t>
  </si>
  <si>
    <t xml:space="preserve">Provoz zařízení staveniště </t>
  </si>
  <si>
    <t xml:space="preserve">sada  </t>
  </si>
  <si>
    <t>RTS 22/ I</t>
  </si>
  <si>
    <t>Indiv</t>
  </si>
  <si>
    <t>VRN</t>
  </si>
  <si>
    <t>POL99_8</t>
  </si>
  <si>
    <t>POP</t>
  </si>
  <si>
    <t>SPU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</si>
  <si>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</si>
  <si>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</si>
  <si>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</si>
  <si>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005121010R</t>
  </si>
  <si>
    <t>Vybudování zařízení staveniště - včetně zabezpečení výkopů, vč. užívání zařízení staveniště</t>
  </si>
  <si>
    <t>Vlastní</t>
  </si>
  <si>
    <t>00511 R</t>
  </si>
  <si>
    <t xml:space="preserve">Geodetické práce 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</si>
  <si>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</si>
  <si>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</si>
  <si>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</si>
  <si>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</si>
  <si>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</si>
  <si>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Položkový soupis prací a dodávek</t>
  </si>
  <si>
    <t>Pol__0001</t>
  </si>
  <si>
    <t>spojový materiál</t>
  </si>
  <si>
    <t>soubor</t>
  </si>
  <si>
    <t>Práce</t>
  </si>
  <si>
    <t>POL1_1</t>
  </si>
  <si>
    <t>Pol__0002</t>
  </si>
  <si>
    <t>montáž</t>
  </si>
  <si>
    <t>Pol__001</t>
  </si>
  <si>
    <t>automatický přečerpávací box, objem 750 litrů, čerpaný objem 36000L/H, 2xčerpadlo 1100W</t>
  </si>
  <si>
    <t xml:space="preserve">ks    </t>
  </si>
  <si>
    <t>Pol__005</t>
  </si>
  <si>
    <t>úprava stávající jímky - přepad</t>
  </si>
  <si>
    <t>Pol__006</t>
  </si>
  <si>
    <t>propojovací potrubí</t>
  </si>
  <si>
    <t>871211121R00</t>
  </si>
  <si>
    <t>Montáž potrubí z plastických hmot z tlakových trubek polyetylenových, vnějšího průměru 63 mm</t>
  </si>
  <si>
    <t>m</t>
  </si>
  <si>
    <t>827-1</t>
  </si>
  <si>
    <t>v otevřeném výkopu,</t>
  </si>
  <si>
    <t>SPI</t>
  </si>
  <si>
    <t>871241121R00</t>
  </si>
  <si>
    <t>Montáž potrubí z plastických hmot z tlakových trubek polyetylenových, vnějšího průměru 90 mm</t>
  </si>
  <si>
    <t>Pol__0026</t>
  </si>
  <si>
    <t>přímá spojka 90-3"M</t>
  </si>
  <si>
    <t>ks</t>
  </si>
  <si>
    <t>Pol__0027</t>
  </si>
  <si>
    <t>ele.koleno 90-90°</t>
  </si>
  <si>
    <t>Pol__0028</t>
  </si>
  <si>
    <t>T kus 90-90-90</t>
  </si>
  <si>
    <t>Pol__0031</t>
  </si>
  <si>
    <t>ele.zátka 90</t>
  </si>
  <si>
    <t>Pol__0032</t>
  </si>
  <si>
    <t>navrtávací pas 90-2"</t>
  </si>
  <si>
    <t>Pol__0033</t>
  </si>
  <si>
    <t>Pol__0035</t>
  </si>
  <si>
    <t>Pol__0036</t>
  </si>
  <si>
    <t>Pol__0037</t>
  </si>
  <si>
    <t>Pol__0038</t>
  </si>
  <si>
    <t>Pol__0039</t>
  </si>
  <si>
    <t>šachta kruhová KG pr.400 s víkem</t>
  </si>
  <si>
    <t>Pol__0041</t>
  </si>
  <si>
    <t>připojovací armatury vzdušníku</t>
  </si>
  <si>
    <t>Pol__0042</t>
  </si>
  <si>
    <t>odvodňovací ventil 1"</t>
  </si>
  <si>
    <t>Pol__0043</t>
  </si>
  <si>
    <t>připojovací armatury pro odvodňovací ventil</t>
  </si>
  <si>
    <t>Pol__0049</t>
  </si>
  <si>
    <t>montáž center</t>
  </si>
  <si>
    <t>286134632R</t>
  </si>
  <si>
    <t>trubka plastová vodovodní hladká; s certifikací dle PAS 1075; PE 100 RC; SDR 17,0; PN 10; D = 90,0 mm; s = 5,40 mm</t>
  </si>
  <si>
    <t>SPCM</t>
  </si>
  <si>
    <t>Specifikace</t>
  </si>
  <si>
    <t>POL3_</t>
  </si>
  <si>
    <t>VV</t>
  </si>
  <si>
    <t>28613745R</t>
  </si>
  <si>
    <t>trubka plastová vodovodní hladká; HDPE (PE 80); SDR 11,0; PN 10; D = 63,0 mm; s = 5,80 mm; l = 100 000,0 mm</t>
  </si>
  <si>
    <t>Pol__0030</t>
  </si>
  <si>
    <t>ele.spojka 90-90</t>
  </si>
  <si>
    <t>POL3_0</t>
  </si>
  <si>
    <t>Pol__0040</t>
  </si>
  <si>
    <t>vzdušník automatický</t>
  </si>
  <si>
    <t>564851111R00</t>
  </si>
  <si>
    <t>Podklad ze štěrkodrti s rozprostřením a zhutněním frakce 0-63 mm, tloušťka po zhutnění 150 mm</t>
  </si>
  <si>
    <t>m2</t>
  </si>
  <si>
    <t>822-1</t>
  </si>
  <si>
    <t>POL1_</t>
  </si>
  <si>
    <t>2,67*2,45</t>
  </si>
  <si>
    <t>596811111RV2</t>
  </si>
  <si>
    <t>Kladení dlažby z betonových nebo kameninových dlaždic včetně dodávky dlaždic_x000D_
 betonových vymývaných, rozměru 40/40 mm, tloušťky 45 mm, do lože z kameniva těženého</t>
  </si>
  <si>
    <t>komunikací pro pěší do velikosti dlaždic 0,25 m2 s provedením lože do tl. 30 mm, s vyplněním spár a se smetením přebytečného materiálu na vzdálenost do 3 m</t>
  </si>
  <si>
    <t>Pol__0017</t>
  </si>
  <si>
    <t>ATS automatická tlaková stanice s frekvenčním měničem, min výkon 19m3 při tlaku 45m</t>
  </si>
  <si>
    <t>Pol__0018</t>
  </si>
  <si>
    <t>tlaková nádoba 60L 10bar</t>
  </si>
  <si>
    <t>Pol__0019</t>
  </si>
  <si>
    <t>aut. Filtrační stanice  20m3</t>
  </si>
  <si>
    <t>Pol__0021</t>
  </si>
  <si>
    <t>vodoměr DN80</t>
  </si>
  <si>
    <t>Pol__0022</t>
  </si>
  <si>
    <t>montáž technologie</t>
  </si>
  <si>
    <t>Pol__0023</t>
  </si>
  <si>
    <t>domeček 2,67m x 2,45m x 1,98 m výška</t>
  </si>
  <si>
    <t>Pol__0025</t>
  </si>
  <si>
    <t>Pol__0020</t>
  </si>
  <si>
    <t>propojovací armatury - sada</t>
  </si>
  <si>
    <t>181101102R00</t>
  </si>
  <si>
    <t>Úprava pláně v zářezech v hornině 1 až 4, se zhutněním</t>
  </si>
  <si>
    <t>800-1</t>
  </si>
  <si>
    <t>vyrovnáním výškových rozdílů, ploch vodorovných a ploch do sklonu 1 : 5.</t>
  </si>
  <si>
    <t>0,4*0,4*158*1,1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</si>
  <si>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</si>
  <si>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</si>
  <si>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</si>
  <si>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</si>
  <si>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564201111R00</t>
  </si>
  <si>
    <t>Podklad nebo podsyp ze štěrkopísku tloušťka po zhutnění 40 mm</t>
  </si>
  <si>
    <t>s rozprostřením, vlhčením a zhutněním</t>
  </si>
  <si>
    <t>Pol__0003</t>
  </si>
  <si>
    <t>retenční nádrž  741 M3                        průměr 20,17m  x výška 2,32m</t>
  </si>
  <si>
    <t>Součástí nádrže je</t>
  </si>
  <si>
    <t>Pol__0005</t>
  </si>
  <si>
    <t>uzavírací ventil DN100</t>
  </si>
  <si>
    <t>Pol__0006</t>
  </si>
  <si>
    <t>šachta</t>
  </si>
  <si>
    <t>Pol__0007</t>
  </si>
  <si>
    <t>vypouštěcí ventil 1" včetně dopojení</t>
  </si>
  <si>
    <t>Pol__0008</t>
  </si>
  <si>
    <t>montáž nádrže, šachty vč. dopravy</t>
  </si>
  <si>
    <t>Pol__0051</t>
  </si>
  <si>
    <t>rozvaděč</t>
  </si>
  <si>
    <t>Pol__0052</t>
  </si>
  <si>
    <t>kabeláž</t>
  </si>
  <si>
    <t>Pol__0053</t>
  </si>
  <si>
    <t>Pol__0054</t>
  </si>
  <si>
    <t>Pol__0050</t>
  </si>
  <si>
    <t>ovladač min. pro 15 ventilů AC</t>
  </si>
  <si>
    <t>Pol__0055</t>
  </si>
  <si>
    <t>revize elektro</t>
  </si>
  <si>
    <t>Pol__0057</t>
  </si>
  <si>
    <t>zaškolení obsluhy</t>
  </si>
  <si>
    <t>132201211R00</t>
  </si>
  <si>
    <t xml:space="preserve">Hloubení rýh šířky přes 60 do 200 cm do 100 m3, v hornině 3, hloubení strojně </t>
  </si>
  <si>
    <t>m3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</si>
  <si>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</si>
  <si>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</si>
  <si>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</si>
  <si>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</si>
  <si>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</si>
  <si>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</si>
  <si>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</si>
  <si>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1,5*1,5*0,2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</si>
  <si>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</si>
  <si>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</si>
  <si>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</si>
  <si>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</si>
  <si>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174101102R00</t>
  </si>
  <si>
    <t>Zásyp sypaninou se zhutněním v uzavřených prostorách s urovnáním povrchu zásypu s ručním zhutněním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</si>
  <si>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</si>
  <si>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</si>
  <si>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</si>
  <si>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199000002R00</t>
  </si>
  <si>
    <t>Poplatky za skládku horniny 1- 4, skupina 17 05 04 z Katalogu odpadů</t>
  </si>
  <si>
    <t>451573111R00</t>
  </si>
  <si>
    <t>Lože pod potrubí, stoky a drobné objekty z písku a štěrkopísku  do 65 mm</t>
  </si>
  <si>
    <t>631571003R00</t>
  </si>
  <si>
    <t>Násyp pod podlahy z kameniva z kameniva_x000D_
 ze štěrkopísku 0-32 pro zpevnění podkladu</t>
  </si>
  <si>
    <t>801-1</t>
  </si>
  <si>
    <t>pod mazaniny a dlažby, popř. na plochých střechách, vodorovný nebo ve spádu, s udusáním a urovnáním povrchu,</t>
  </si>
  <si>
    <t>460490012R00</t>
  </si>
  <si>
    <t>Fólie výstražná z PVC, šířka 33 cm</t>
  </si>
  <si>
    <t>673909991034R</t>
  </si>
  <si>
    <t>síťovina výstražná PP; modrá; š = 340,0 mm</t>
  </si>
  <si>
    <t>1,5*1,5*0,2 materiál bude rozmístěn na pozemku stavby</t>
  </si>
  <si>
    <t>v otevřeném výkopu, z vykopaného materiálu</t>
  </si>
  <si>
    <t>59*0,8*0,8</t>
  </si>
  <si>
    <t>1,5*1,5*0,5</t>
  </si>
  <si>
    <t>59*0,8*0,2</t>
  </si>
  <si>
    <t>39*0,8*0,35</t>
  </si>
  <si>
    <t>39*0,8*0,1</t>
  </si>
  <si>
    <t>TRUBNÍ ŘÁD - PROPOJENÍ RETENČNÍ NÁDRŽE, PŘEČ.BOXU.</t>
  </si>
  <si>
    <t>TRUBNÍ ŘÁD</t>
  </si>
  <si>
    <t>trubka hladká PVC SN4, KGEM DN100</t>
  </si>
  <si>
    <t>přesuvka KGU DN100</t>
  </si>
  <si>
    <t>koleno KGB DN100 úhel 45°</t>
  </si>
  <si>
    <t>koleno KGB DN100 úhel 87°</t>
  </si>
  <si>
    <t xml:space="preserve">koleno KGB DN100 úhel </t>
  </si>
  <si>
    <t>Závlaha pro zkušební stanici ÚKZÚZ Lysice shromažďování závlahové vody, retenční nádrž a technologie závlah</t>
  </si>
  <si>
    <t>ÚSTŘEDNÍ KONTROLNÍ ÚSTAV ZEMĚDĚLSKÝ</t>
  </si>
  <si>
    <t>Hroznová 632</t>
  </si>
  <si>
    <t>603 00</t>
  </si>
  <si>
    <t>Brno</t>
  </si>
  <si>
    <t>00020338</t>
  </si>
  <si>
    <t>CZ00020338</t>
  </si>
  <si>
    <t>Popis stavby:  - Závlaha pro zkušební stanici ÚKZÚZ Lysice shromažďování závlahové vody, retenční nádrž a tech. závlah</t>
  </si>
  <si>
    <t>Popis objektu: 01 - Závlaha pro zkušební stanici ÚKZÚZ Lysice shromažďování závlahové vody, ret. nádrž a tech. závlah</t>
  </si>
  <si>
    <t>Popis rozpočtu: 01 - Závlaha pro zkušební stanici ÚKZÚZ Lysice shromažďování závlahové vody, ret. nádrž a tech. závlah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</si>
  <si>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 ÚKZÚZ poskytne zhotoviteli připojení k ele.síti, skladovací prostory a sociální zázemí (WC, kuchyňku).</t>
  </si>
  <si>
    <t>kovový plášť vlnitý ocelový plech, povrchová úprava Zn, síla stěny v rozmezí 1,2mm - 0,8mm dle výrobce</t>
  </si>
  <si>
    <t>krycí geotextílie pozinkovaného pláště min. 200g/m2</t>
  </si>
  <si>
    <t>plastový vak z UV stabilizovaného materiálu PP (polypropylen), nebo měkčeného PVC, síla mat. 0,5mm-1,0mm dle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</si>
</sst>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4" fontId="3" fillId="2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0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Fill="1" applyBorder="1" applyAlignment="1">
      <alignment vertical="top"/>
    </xf>
    <xf numFmtId="49" fontId="16" fillId="0" borderId="0" xfId="0" applyNumberFormat="1" applyFont="1" applyFill="1" applyBorder="1" applyAlignment="1">
      <alignment vertical="top"/>
    </xf>
    <xf numFmtId="49" fontId="8" fillId="0" borderId="0" xfId="0" applyNumberFormat="1" applyFont="1" applyAlignment="1">
      <alignment horizontal="left"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9" fontId="3" fillId="0" borderId="31" xfId="0" applyNumberFormat="1" applyFont="1" applyFill="1" applyBorder="1" applyAlignment="1">
      <alignment vertical="center" wrapText="1"/>
    </xf>
    <xf numFmtId="49" fontId="3" fillId="0" borderId="32" xfId="0" applyNumberFormat="1" applyFont="1" applyFill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1"/>
  <sheetViews>
    <sheetView showGridLines="0" topLeftCell="B1" zoomScaleNormal="100" zoomScaleSheetLayoutView="75" workbookViewId="0">
      <selection activeCell="O42" sqref="O4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0" t="s">
        <v>39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5">
      <c r="A2" s="2"/>
      <c r="B2" s="74" t="s">
        <v>22</v>
      </c>
      <c r="C2" s="75"/>
      <c r="D2" s="76"/>
      <c r="E2" s="226" t="s">
        <v>294</v>
      </c>
      <c r="F2" s="227"/>
      <c r="G2" s="227"/>
      <c r="H2" s="227"/>
      <c r="I2" s="227"/>
      <c r="J2" s="228"/>
      <c r="O2" s="1"/>
    </row>
    <row r="3" spans="1:15" ht="27" hidden="1" customHeight="1" x14ac:dyDescent="0.25">
      <c r="A3" s="2"/>
      <c r="B3" s="77"/>
      <c r="C3" s="75"/>
      <c r="D3" s="78"/>
      <c r="E3" s="229"/>
      <c r="F3" s="230"/>
      <c r="G3" s="230"/>
      <c r="H3" s="230"/>
      <c r="I3" s="230"/>
      <c r="J3" s="231"/>
    </row>
    <row r="4" spans="1:15" ht="23.25" customHeight="1" x14ac:dyDescent="0.25">
      <c r="A4" s="2"/>
      <c r="B4" s="79"/>
      <c r="C4" s="80"/>
      <c r="D4" s="81"/>
      <c r="E4" s="210"/>
      <c r="F4" s="210"/>
      <c r="G4" s="210"/>
      <c r="H4" s="210"/>
      <c r="I4" s="210"/>
      <c r="J4" s="211"/>
    </row>
    <row r="5" spans="1:15" ht="24" customHeight="1" x14ac:dyDescent="0.25">
      <c r="A5" s="2"/>
      <c r="B5" s="31" t="s">
        <v>40</v>
      </c>
      <c r="D5" s="214" t="s">
        <v>295</v>
      </c>
      <c r="E5" s="215"/>
      <c r="F5" s="215"/>
      <c r="G5" s="215"/>
      <c r="H5" s="18" t="s">
        <v>38</v>
      </c>
      <c r="I5" s="183" t="s">
        <v>299</v>
      </c>
      <c r="J5" s="8"/>
    </row>
    <row r="6" spans="1:15" ht="15.75" customHeight="1" x14ac:dyDescent="0.25">
      <c r="A6" s="2"/>
      <c r="B6" s="28"/>
      <c r="C6" s="55"/>
      <c r="D6" s="216" t="s">
        <v>296</v>
      </c>
      <c r="E6" s="217"/>
      <c r="F6" s="217"/>
      <c r="G6" s="217"/>
      <c r="H6" s="18" t="s">
        <v>34</v>
      </c>
      <c r="I6" s="22" t="s">
        <v>300</v>
      </c>
      <c r="J6" s="8"/>
    </row>
    <row r="7" spans="1:15" ht="15.75" customHeight="1" x14ac:dyDescent="0.25">
      <c r="A7" s="2"/>
      <c r="B7" s="29"/>
      <c r="C7" s="56"/>
      <c r="D7" s="53" t="s">
        <v>297</v>
      </c>
      <c r="E7" s="218" t="s">
        <v>298</v>
      </c>
      <c r="F7" s="219"/>
      <c r="G7" s="219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3"/>
      <c r="E11" s="233"/>
      <c r="F11" s="233"/>
      <c r="G11" s="233"/>
      <c r="H11" s="18" t="s">
        <v>38</v>
      </c>
      <c r="I11" s="83"/>
      <c r="J11" s="8"/>
    </row>
    <row r="12" spans="1:15" ht="15.75" customHeight="1" x14ac:dyDescent="0.25">
      <c r="A12" s="2"/>
      <c r="B12" s="28"/>
      <c r="C12" s="55"/>
      <c r="D12" s="209"/>
      <c r="E12" s="209"/>
      <c r="F12" s="209"/>
      <c r="G12" s="209"/>
      <c r="H12" s="18" t="s">
        <v>34</v>
      </c>
      <c r="I12" s="83"/>
      <c r="J12" s="8"/>
    </row>
    <row r="13" spans="1:15" ht="15.75" customHeight="1" x14ac:dyDescent="0.25">
      <c r="A13" s="2"/>
      <c r="B13" s="29"/>
      <c r="C13" s="56"/>
      <c r="D13" s="82"/>
      <c r="E13" s="212"/>
      <c r="F13" s="213"/>
      <c r="G13" s="213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214"/>
      <c r="E14" s="214"/>
      <c r="F14" s="214"/>
      <c r="G14" s="21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59"/>
      <c r="D15" s="54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5">
      <c r="A16" s="136" t="s">
        <v>24</v>
      </c>
      <c r="B16" s="38" t="s">
        <v>24</v>
      </c>
      <c r="C16" s="60"/>
      <c r="D16" s="61"/>
      <c r="E16" s="198"/>
      <c r="F16" s="199"/>
      <c r="G16" s="198"/>
      <c r="H16" s="199"/>
      <c r="I16" s="198">
        <f>SUMIF(F57:F67,A16,I57:I67)+SUMIF(F57:F67,"PSU",I57:I67)</f>
        <v>0</v>
      </c>
      <c r="J16" s="200"/>
    </row>
    <row r="17" spans="1:10" ht="23.25" customHeight="1" x14ac:dyDescent="0.25">
      <c r="A17" s="136" t="s">
        <v>25</v>
      </c>
      <c r="B17" s="38" t="s">
        <v>25</v>
      </c>
      <c r="C17" s="60"/>
      <c r="D17" s="61"/>
      <c r="E17" s="198"/>
      <c r="F17" s="199"/>
      <c r="G17" s="198"/>
      <c r="H17" s="199"/>
      <c r="I17" s="198">
        <f>SUMIF(F57:F67,A17,I57:I67)</f>
        <v>0</v>
      </c>
      <c r="J17" s="200"/>
    </row>
    <row r="18" spans="1:10" ht="23.25" customHeight="1" x14ac:dyDescent="0.25">
      <c r="A18" s="136" t="s">
        <v>26</v>
      </c>
      <c r="B18" s="38" t="s">
        <v>26</v>
      </c>
      <c r="C18" s="60"/>
      <c r="D18" s="61"/>
      <c r="E18" s="198"/>
      <c r="F18" s="199"/>
      <c r="G18" s="198"/>
      <c r="H18" s="199"/>
      <c r="I18" s="198">
        <f>SUMIF(F57:F67,A18,I57:I67)</f>
        <v>0</v>
      </c>
      <c r="J18" s="200"/>
    </row>
    <row r="19" spans="1:10" ht="23.25" customHeight="1" x14ac:dyDescent="0.25">
      <c r="A19" s="136" t="s">
        <v>74</v>
      </c>
      <c r="B19" s="38" t="s">
        <v>27</v>
      </c>
      <c r="C19" s="60"/>
      <c r="D19" s="61"/>
      <c r="E19" s="198"/>
      <c r="F19" s="199"/>
      <c r="G19" s="198"/>
      <c r="H19" s="199"/>
      <c r="I19" s="198">
        <f>SUMIF(F57:F67,A19,I57:I67)</f>
        <v>0</v>
      </c>
      <c r="J19" s="200"/>
    </row>
    <row r="20" spans="1:10" ht="23.25" customHeight="1" x14ac:dyDescent="0.25">
      <c r="A20" s="136" t="s">
        <v>75</v>
      </c>
      <c r="B20" s="38" t="s">
        <v>28</v>
      </c>
      <c r="C20" s="60"/>
      <c r="D20" s="61"/>
      <c r="E20" s="198"/>
      <c r="F20" s="199"/>
      <c r="G20" s="198"/>
      <c r="H20" s="199"/>
      <c r="I20" s="198">
        <f>SUMIF(F57:F67,A20,I57:I67)</f>
        <v>0</v>
      </c>
      <c r="J20" s="200"/>
    </row>
    <row r="21" spans="1:10" ht="23.25" customHeight="1" x14ac:dyDescent="0.25">
      <c r="A21" s="2"/>
      <c r="B21" s="48" t="s">
        <v>29</v>
      </c>
      <c r="C21" s="62"/>
      <c r="D21" s="63"/>
      <c r="E21" s="201"/>
      <c r="F21" s="236"/>
      <c r="G21" s="201"/>
      <c r="H21" s="236"/>
      <c r="I21" s="201">
        <f>SUM(I16:J20)</f>
        <v>0</v>
      </c>
      <c r="J21" s="202"/>
    </row>
    <row r="22" spans="1:10" ht="33" customHeight="1" x14ac:dyDescent="0.25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194">
        <f>IF(A24&gt;50, ROUNDUP(A23, 0), ROUNDDOWN(A23, 0))</f>
        <v>0</v>
      </c>
      <c r="H24" s="195"/>
      <c r="I24" s="1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223">
        <f>IF(A26&gt;50, ROUNDUP(A25, 0), ROUNDDOWN(A25, 0))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25">
        <f>CenaCelkem-(ZakladDPHSni+DPHSni+ZakladDPHZakl+DPHZakl)</f>
        <v>0</v>
      </c>
      <c r="H27" s="225"/>
      <c r="I27" s="225"/>
      <c r="J27" s="41" t="str">
        <f t="shared" si="0"/>
        <v>CZK</v>
      </c>
    </row>
    <row r="28" spans="1:10" ht="27.75" hidden="1" customHeight="1" thickBot="1" x14ac:dyDescent="0.3">
      <c r="A28" s="2"/>
      <c r="B28" s="110" t="s">
        <v>23</v>
      </c>
      <c r="C28" s="111"/>
      <c r="D28" s="111"/>
      <c r="E28" s="112"/>
      <c r="F28" s="113"/>
      <c r="G28" s="203">
        <f>ZakladDPHSniVypocet+ZakladDPHZaklVypocet</f>
        <v>0</v>
      </c>
      <c r="H28" s="204"/>
      <c r="I28" s="204"/>
      <c r="J28" s="114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0" t="s">
        <v>35</v>
      </c>
      <c r="C29" s="115"/>
      <c r="D29" s="115"/>
      <c r="E29" s="115"/>
      <c r="F29" s="116"/>
      <c r="G29" s="203">
        <f>IF(A29&gt;50, ROUNDUP(A27, 0), ROUNDDOWN(A27, 0))</f>
        <v>0</v>
      </c>
      <c r="H29" s="203"/>
      <c r="I29" s="203"/>
      <c r="J29" s="117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2"/>
      <c r="D34" s="205"/>
      <c r="E34" s="206"/>
      <c r="G34" s="207"/>
      <c r="H34" s="208"/>
      <c r="I34" s="208"/>
      <c r="J34" s="25"/>
    </row>
    <row r="35" spans="1:10" ht="12.75" customHeight="1" x14ac:dyDescent="0.25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3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5">
      <c r="B37" s="87" t="s">
        <v>16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5">
      <c r="A38" s="86" t="s">
        <v>37</v>
      </c>
      <c r="B38" s="91" t="s">
        <v>17</v>
      </c>
      <c r="C38" s="92" t="s">
        <v>5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18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42</v>
      </c>
      <c r="C39" s="186"/>
      <c r="D39" s="186"/>
      <c r="E39" s="186"/>
      <c r="F39" s="97">
        <f>'00 00 Naklady'!AE24+'01 01 Pol'!AE185</f>
        <v>0</v>
      </c>
      <c r="G39" s="98">
        <f>'00 00 Naklady'!AF24+'01 01 Pol'!AF185</f>
        <v>0</v>
      </c>
      <c r="H39" s="99">
        <f t="shared" ref="H39:H44" si="1">(F39*SazbaDPH1/100)+(G39*SazbaDPH2/100)</f>
        <v>0</v>
      </c>
      <c r="I39" s="99">
        <f>F39+G39+H39</f>
        <v>0</v>
      </c>
      <c r="J39" s="100" t="str">
        <f>IF(CenaCelkemVypocet=0,"",I39/CenaCelkemVypocet*100)</f>
        <v/>
      </c>
    </row>
    <row r="40" spans="1:10" ht="25.5" customHeight="1" x14ac:dyDescent="0.25">
      <c r="A40" s="86">
        <v>2</v>
      </c>
      <c r="B40" s="101"/>
      <c r="C40" s="192" t="s">
        <v>43</v>
      </c>
      <c r="D40" s="192"/>
      <c r="E40" s="192"/>
      <c r="F40" s="102">
        <f>'00 00 Naklady'!AE24</f>
        <v>0</v>
      </c>
      <c r="G40" s="103">
        <f>'00 00 Naklady'!AF24</f>
        <v>0</v>
      </c>
      <c r="H40" s="103">
        <f t="shared" si="1"/>
        <v>0</v>
      </c>
      <c r="I40" s="103">
        <f>F40+G40+H40</f>
        <v>0</v>
      </c>
      <c r="J40" s="104" t="str">
        <f>IF(CenaCelkemVypocet=0,"",I40/CenaCelkemVypocet*100)</f>
        <v/>
      </c>
    </row>
    <row r="41" spans="1:10" ht="25.5" customHeight="1" x14ac:dyDescent="0.25">
      <c r="A41" s="86">
        <v>3</v>
      </c>
      <c r="B41" s="105" t="s">
        <v>44</v>
      </c>
      <c r="C41" s="186" t="s">
        <v>45</v>
      </c>
      <c r="D41" s="186"/>
      <c r="E41" s="186"/>
      <c r="F41" s="106">
        <f>'00 00 Naklady'!AE24</f>
        <v>0</v>
      </c>
      <c r="G41" s="99">
        <f>'00 00 Naklady'!AF24</f>
        <v>0</v>
      </c>
      <c r="H41" s="99">
        <f t="shared" si="1"/>
        <v>0</v>
      </c>
      <c r="I41" s="99">
        <f>F41+G41+H41</f>
        <v>0</v>
      </c>
      <c r="J41" s="100" t="str">
        <f>IF(CenaCelkemVypocet=0,"",I41/CenaCelkemVypocet*100)</f>
        <v/>
      </c>
    </row>
    <row r="42" spans="1:10" ht="25.5" customHeight="1" x14ac:dyDescent="0.25">
      <c r="A42" s="86">
        <v>2</v>
      </c>
      <c r="B42" s="101"/>
      <c r="C42" s="192" t="s">
        <v>46</v>
      </c>
      <c r="D42" s="192"/>
      <c r="E42" s="192"/>
      <c r="F42" s="102"/>
      <c r="G42" s="103"/>
      <c r="H42" s="103">
        <f t="shared" si="1"/>
        <v>0</v>
      </c>
      <c r="I42" s="103"/>
      <c r="J42" s="104"/>
    </row>
    <row r="43" spans="1:10" ht="25.5" customHeight="1" x14ac:dyDescent="0.25">
      <c r="A43" s="86">
        <v>2</v>
      </c>
      <c r="B43" s="101" t="s">
        <v>47</v>
      </c>
      <c r="C43" s="192" t="s">
        <v>41</v>
      </c>
      <c r="D43" s="192"/>
      <c r="E43" s="192"/>
      <c r="F43" s="102">
        <f>'01 01 Pol'!AE185</f>
        <v>0</v>
      </c>
      <c r="G43" s="103">
        <f>'01 01 Pol'!AF185</f>
        <v>0</v>
      </c>
      <c r="H43" s="103">
        <f t="shared" si="1"/>
        <v>0</v>
      </c>
      <c r="I43" s="103">
        <f>F43+G43+H43</f>
        <v>0</v>
      </c>
      <c r="J43" s="104" t="str">
        <f>IF(CenaCelkemVypocet=0,"",I43/CenaCelkemVypocet*100)</f>
        <v/>
      </c>
    </row>
    <row r="44" spans="1:10" ht="25.5" customHeight="1" x14ac:dyDescent="0.25">
      <c r="A44" s="86">
        <v>3</v>
      </c>
      <c r="B44" s="105" t="s">
        <v>47</v>
      </c>
      <c r="C44" s="186" t="s">
        <v>41</v>
      </c>
      <c r="D44" s="186"/>
      <c r="E44" s="186"/>
      <c r="F44" s="106">
        <f>'01 01 Pol'!AE185</f>
        <v>0</v>
      </c>
      <c r="G44" s="99">
        <f>'01 01 Pol'!AF185</f>
        <v>0</v>
      </c>
      <c r="H44" s="99">
        <f t="shared" si="1"/>
        <v>0</v>
      </c>
      <c r="I44" s="99">
        <f>F44+G44+H44</f>
        <v>0</v>
      </c>
      <c r="J44" s="100" t="str">
        <f>IF(CenaCelkemVypocet=0,"",I44/CenaCelkemVypocet*100)</f>
        <v/>
      </c>
    </row>
    <row r="45" spans="1:10" ht="25.5" customHeight="1" x14ac:dyDescent="0.25">
      <c r="A45" s="86"/>
      <c r="B45" s="187" t="s">
        <v>48</v>
      </c>
      <c r="C45" s="188"/>
      <c r="D45" s="188"/>
      <c r="E45" s="189"/>
      <c r="F45" s="107">
        <f>SUMIF(A39:A44,"=1",F39:F44)</f>
        <v>0</v>
      </c>
      <c r="G45" s="108">
        <f>SUMIF(A39:A44,"=1",G39:G44)</f>
        <v>0</v>
      </c>
      <c r="H45" s="108">
        <f>SUMIF(A39:A44,"=1",H39:H44)</f>
        <v>0</v>
      </c>
      <c r="I45" s="108">
        <f>SUMIF(A39:A44,"=1",I39:I44)</f>
        <v>0</v>
      </c>
      <c r="J45" s="109">
        <f>SUMIF(A39:A44,"=1",J39:J44)</f>
        <v>0</v>
      </c>
    </row>
    <row r="47" spans="1:10" x14ac:dyDescent="0.25">
      <c r="A47" t="s">
        <v>50</v>
      </c>
      <c r="B47" t="s">
        <v>301</v>
      </c>
    </row>
    <row r="48" spans="1:10" x14ac:dyDescent="0.25">
      <c r="A48" t="s">
        <v>51</v>
      </c>
      <c r="B48" t="s">
        <v>52</v>
      </c>
    </row>
    <row r="49" spans="1:10" x14ac:dyDescent="0.25">
      <c r="A49" t="s">
        <v>53</v>
      </c>
      <c r="B49" t="s">
        <v>54</v>
      </c>
    </row>
    <row r="50" spans="1:10" x14ac:dyDescent="0.25">
      <c r="A50" t="s">
        <v>51</v>
      </c>
      <c r="B50" t="s">
        <v>302</v>
      </c>
    </row>
    <row r="51" spans="1:10" x14ac:dyDescent="0.25">
      <c r="A51" t="s">
        <v>53</v>
      </c>
      <c r="B51" t="s">
        <v>303</v>
      </c>
    </row>
    <row r="54" spans="1:10" ht="15.6" x14ac:dyDescent="0.3">
      <c r="B54" s="118" t="s">
        <v>55</v>
      </c>
    </row>
    <row r="56" spans="1:10" ht="25.5" customHeight="1" x14ac:dyDescent="0.25">
      <c r="A56" s="120"/>
      <c r="B56" s="123" t="s">
        <v>17</v>
      </c>
      <c r="C56" s="123" t="s">
        <v>5</v>
      </c>
      <c r="D56" s="124"/>
      <c r="E56" s="124"/>
      <c r="F56" s="125" t="s">
        <v>56</v>
      </c>
      <c r="G56" s="125"/>
      <c r="H56" s="125"/>
      <c r="I56" s="125" t="s">
        <v>29</v>
      </c>
      <c r="J56" s="125" t="s">
        <v>0</v>
      </c>
    </row>
    <row r="57" spans="1:10" ht="36.75" customHeight="1" x14ac:dyDescent="0.25">
      <c r="A57" s="121"/>
      <c r="B57" s="126" t="s">
        <v>57</v>
      </c>
      <c r="C57" s="184" t="s">
        <v>58</v>
      </c>
      <c r="D57" s="185"/>
      <c r="E57" s="185"/>
      <c r="F57" s="134" t="s">
        <v>24</v>
      </c>
      <c r="G57" s="127"/>
      <c r="H57" s="127"/>
      <c r="I57" s="127">
        <f>'01 01 Pol'!G8</f>
        <v>0</v>
      </c>
      <c r="J57" s="132" t="str">
        <f>IF(I68=0,"",I57/I68*100)</f>
        <v/>
      </c>
    </row>
    <row r="58" spans="1:10" ht="36.75" customHeight="1" x14ac:dyDescent="0.25">
      <c r="A58" s="121"/>
      <c r="B58" s="126" t="s">
        <v>59</v>
      </c>
      <c r="C58" s="190" t="s">
        <v>288</v>
      </c>
      <c r="D58" s="191"/>
      <c r="E58" s="191"/>
      <c r="F58" s="134" t="s">
        <v>24</v>
      </c>
      <c r="G58" s="127"/>
      <c r="H58" s="127"/>
      <c r="I58" s="127">
        <f>'01 01 Pol'!G19</f>
        <v>0</v>
      </c>
      <c r="J58" s="132" t="str">
        <f>IF(I68=0,"",I58/I68*100)</f>
        <v/>
      </c>
    </row>
    <row r="59" spans="1:10" ht="36.75" customHeight="1" x14ac:dyDescent="0.25">
      <c r="A59" s="121"/>
      <c r="B59" s="126" t="s">
        <v>60</v>
      </c>
      <c r="C59" s="184" t="s">
        <v>61</v>
      </c>
      <c r="D59" s="185"/>
      <c r="E59" s="185"/>
      <c r="F59" s="134" t="s">
        <v>24</v>
      </c>
      <c r="G59" s="127"/>
      <c r="H59" s="127"/>
      <c r="I59" s="127">
        <f>'01 01 Pol'!G66</f>
        <v>0</v>
      </c>
      <c r="J59" s="132" t="str">
        <f>IF(I68=0,"",I59/I68*100)</f>
        <v/>
      </c>
    </row>
    <row r="60" spans="1:10" ht="36.75" customHeight="1" x14ac:dyDescent="0.25">
      <c r="A60" s="121"/>
      <c r="B60" s="126" t="s">
        <v>62</v>
      </c>
      <c r="C60" s="184" t="s">
        <v>63</v>
      </c>
      <c r="D60" s="185"/>
      <c r="E60" s="185"/>
      <c r="F60" s="134" t="s">
        <v>24</v>
      </c>
      <c r="G60" s="127"/>
      <c r="H60" s="127"/>
      <c r="I60" s="127">
        <f>'01 01 Pol'!G90</f>
        <v>0</v>
      </c>
      <c r="J60" s="132" t="str">
        <f>IF(I68=0,"",I60/I68*100)</f>
        <v/>
      </c>
    </row>
    <row r="61" spans="1:10" ht="36.75" customHeight="1" x14ac:dyDescent="0.25">
      <c r="A61" s="121"/>
      <c r="B61" s="126" t="s">
        <v>64</v>
      </c>
      <c r="C61" s="184" t="s">
        <v>65</v>
      </c>
      <c r="D61" s="185"/>
      <c r="E61" s="185"/>
      <c r="F61" s="134" t="s">
        <v>24</v>
      </c>
      <c r="G61" s="127"/>
      <c r="H61" s="127"/>
      <c r="I61" s="127">
        <f>'01 01 Pol'!G107</f>
        <v>0</v>
      </c>
      <c r="J61" s="132" t="str">
        <f>IF(I68=0,"",I61/I68*100)</f>
        <v/>
      </c>
    </row>
    <row r="62" spans="1:10" ht="36.75" customHeight="1" x14ac:dyDescent="0.25">
      <c r="A62" s="121"/>
      <c r="B62" s="126" t="s">
        <v>66</v>
      </c>
      <c r="C62" s="184" t="s">
        <v>67</v>
      </c>
      <c r="D62" s="185"/>
      <c r="E62" s="185"/>
      <c r="F62" s="134" t="s">
        <v>24</v>
      </c>
      <c r="G62" s="127"/>
      <c r="H62" s="127"/>
      <c r="I62" s="127">
        <f>'01 01 Pol'!G122</f>
        <v>0</v>
      </c>
      <c r="J62" s="132" t="str">
        <f>IF(I68=0,"",I62/I68*100)</f>
        <v/>
      </c>
    </row>
    <row r="63" spans="1:10" ht="36.75" customHeight="1" x14ac:dyDescent="0.25">
      <c r="A63" s="121"/>
      <c r="B63" s="126" t="s">
        <v>68</v>
      </c>
      <c r="C63" s="184" t="s">
        <v>69</v>
      </c>
      <c r="D63" s="185"/>
      <c r="E63" s="185"/>
      <c r="F63" s="134" t="s">
        <v>24</v>
      </c>
      <c r="G63" s="127"/>
      <c r="H63" s="127"/>
      <c r="I63" s="127">
        <f>'01 01 Pol'!G133</f>
        <v>0</v>
      </c>
      <c r="J63" s="132" t="str">
        <f>IF(I68=0,"",I63/I68*100)</f>
        <v/>
      </c>
    </row>
    <row r="64" spans="1:10" ht="36.75" customHeight="1" x14ac:dyDescent="0.25">
      <c r="A64" s="121"/>
      <c r="B64" s="126" t="s">
        <v>70</v>
      </c>
      <c r="C64" s="184" t="s">
        <v>71</v>
      </c>
      <c r="D64" s="185"/>
      <c r="E64" s="185"/>
      <c r="F64" s="134" t="s">
        <v>24</v>
      </c>
      <c r="G64" s="127"/>
      <c r="H64" s="127"/>
      <c r="I64" s="127">
        <f>'01 01 Pol'!G138</f>
        <v>0</v>
      </c>
      <c r="J64" s="132" t="str">
        <f>IF(I68=0,"",I64/I68*100)</f>
        <v/>
      </c>
    </row>
    <row r="65" spans="1:10" ht="36.75" customHeight="1" x14ac:dyDescent="0.25">
      <c r="A65" s="121"/>
      <c r="B65" s="126" t="s">
        <v>72</v>
      </c>
      <c r="C65" s="184" t="s">
        <v>73</v>
      </c>
      <c r="D65" s="185"/>
      <c r="E65" s="185"/>
      <c r="F65" s="134" t="s">
        <v>26</v>
      </c>
      <c r="G65" s="127"/>
      <c r="H65" s="127"/>
      <c r="I65" s="127">
        <f>'01 01 Pol'!G178</f>
        <v>0</v>
      </c>
      <c r="J65" s="132" t="str">
        <f>IF(I68=0,"",I65/I68*100)</f>
        <v/>
      </c>
    </row>
    <row r="66" spans="1:10" ht="36.75" customHeight="1" x14ac:dyDescent="0.25">
      <c r="A66" s="121"/>
      <c r="B66" s="126" t="s">
        <v>74</v>
      </c>
      <c r="C66" s="184" t="s">
        <v>27</v>
      </c>
      <c r="D66" s="185"/>
      <c r="E66" s="185"/>
      <c r="F66" s="134" t="s">
        <v>74</v>
      </c>
      <c r="G66" s="127"/>
      <c r="H66" s="127"/>
      <c r="I66" s="127">
        <f>'00 00 Naklady'!G8</f>
        <v>0</v>
      </c>
      <c r="J66" s="132" t="str">
        <f>IF(I68=0,"",I66/I68*100)</f>
        <v/>
      </c>
    </row>
    <row r="67" spans="1:10" ht="36.75" customHeight="1" x14ac:dyDescent="0.25">
      <c r="A67" s="121"/>
      <c r="B67" s="126" t="s">
        <v>75</v>
      </c>
      <c r="C67" s="184" t="s">
        <v>28</v>
      </c>
      <c r="D67" s="185"/>
      <c r="E67" s="185"/>
      <c r="F67" s="134" t="s">
        <v>75</v>
      </c>
      <c r="G67" s="127"/>
      <c r="H67" s="127"/>
      <c r="I67" s="127">
        <f>'00 00 Naklady'!G17</f>
        <v>0</v>
      </c>
      <c r="J67" s="132" t="str">
        <f>IF(I68=0,"",I67/I68*100)</f>
        <v/>
      </c>
    </row>
    <row r="68" spans="1:10" ht="25.5" customHeight="1" x14ac:dyDescent="0.25">
      <c r="A68" s="122"/>
      <c r="B68" s="128" t="s">
        <v>1</v>
      </c>
      <c r="C68" s="129"/>
      <c r="D68" s="130"/>
      <c r="E68" s="130"/>
      <c r="F68" s="135"/>
      <c r="G68" s="131"/>
      <c r="H68" s="131"/>
      <c r="I68" s="131">
        <f>SUM(I57:I67)</f>
        <v>0</v>
      </c>
      <c r="J68" s="133">
        <f>SUM(J57:J67)</f>
        <v>0</v>
      </c>
    </row>
    <row r="69" spans="1:10" x14ac:dyDescent="0.25">
      <c r="F69" s="84"/>
      <c r="G69" s="84"/>
      <c r="H69" s="84"/>
      <c r="I69" s="84"/>
      <c r="J69" s="85"/>
    </row>
    <row r="70" spans="1:10" x14ac:dyDescent="0.25">
      <c r="F70" s="84"/>
      <c r="G70" s="84"/>
      <c r="H70" s="84"/>
      <c r="I70" s="84"/>
      <c r="J70" s="85"/>
    </row>
    <row r="71" spans="1:10" x14ac:dyDescent="0.25">
      <c r="F71" s="84"/>
      <c r="G71" s="84"/>
      <c r="H71" s="84"/>
      <c r="I71" s="84"/>
      <c r="J71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7" t="s">
        <v>6</v>
      </c>
      <c r="B1" s="237"/>
      <c r="C1" s="238"/>
      <c r="D1" s="237"/>
      <c r="E1" s="237"/>
      <c r="F1" s="237"/>
      <c r="G1" s="237"/>
    </row>
    <row r="2" spans="1:7" ht="24.9" customHeight="1" x14ac:dyDescent="0.25">
      <c r="A2" s="50" t="s">
        <v>7</v>
      </c>
      <c r="B2" s="49"/>
      <c r="C2" s="239"/>
      <c r="D2" s="239"/>
      <c r="E2" s="239"/>
      <c r="F2" s="239"/>
      <c r="G2" s="240"/>
    </row>
    <row r="3" spans="1:7" ht="24.9" customHeight="1" x14ac:dyDescent="0.25">
      <c r="A3" s="50" t="s">
        <v>8</v>
      </c>
      <c r="B3" s="49"/>
      <c r="C3" s="239"/>
      <c r="D3" s="239"/>
      <c r="E3" s="239"/>
      <c r="F3" s="239"/>
      <c r="G3" s="240"/>
    </row>
    <row r="4" spans="1:7" ht="24.9" customHeight="1" x14ac:dyDescent="0.25">
      <c r="A4" s="50" t="s">
        <v>9</v>
      </c>
      <c r="B4" s="49"/>
      <c r="C4" s="239"/>
      <c r="D4" s="239"/>
      <c r="E4" s="239"/>
      <c r="F4" s="239"/>
      <c r="G4" s="24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Z14" sqref="Z14"/>
    </sheetView>
  </sheetViews>
  <sheetFormatPr defaultRowHeight="13.2" outlineLevelRow="1" x14ac:dyDescent="0.25"/>
  <cols>
    <col min="1" max="1" width="3.44140625" customWidth="1"/>
    <col min="2" max="2" width="12.5546875" style="119" customWidth="1"/>
    <col min="3" max="3" width="63.33203125" style="11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76</v>
      </c>
      <c r="B1" s="243"/>
      <c r="C1" s="243"/>
      <c r="D1" s="243"/>
      <c r="E1" s="243"/>
      <c r="F1" s="243"/>
      <c r="G1" s="243"/>
      <c r="AG1" t="s">
        <v>77</v>
      </c>
    </row>
    <row r="2" spans="1:60" ht="24.9" customHeight="1" x14ac:dyDescent="0.25">
      <c r="A2" s="137" t="s">
        <v>7</v>
      </c>
      <c r="B2" s="49"/>
      <c r="C2" s="244" t="s">
        <v>294</v>
      </c>
      <c r="D2" s="245"/>
      <c r="E2" s="245"/>
      <c r="F2" s="245"/>
      <c r="G2" s="246"/>
      <c r="AG2" t="s">
        <v>78</v>
      </c>
    </row>
    <row r="3" spans="1:60" ht="24.9" customHeight="1" x14ac:dyDescent="0.25">
      <c r="A3" s="137" t="s">
        <v>8</v>
      </c>
      <c r="B3" s="49" t="s">
        <v>44</v>
      </c>
      <c r="C3" s="244" t="s">
        <v>45</v>
      </c>
      <c r="D3" s="245"/>
      <c r="E3" s="245"/>
      <c r="F3" s="245"/>
      <c r="G3" s="246"/>
      <c r="AC3" s="119" t="s">
        <v>79</v>
      </c>
      <c r="AG3" t="s">
        <v>80</v>
      </c>
    </row>
    <row r="4" spans="1:60" ht="24.9" customHeight="1" x14ac:dyDescent="0.25">
      <c r="A4" s="138" t="s">
        <v>9</v>
      </c>
      <c r="B4" s="139" t="s">
        <v>44</v>
      </c>
      <c r="C4" s="247" t="s">
        <v>45</v>
      </c>
      <c r="D4" s="248"/>
      <c r="E4" s="248"/>
      <c r="F4" s="248"/>
      <c r="G4" s="249"/>
      <c r="AG4" t="s">
        <v>81</v>
      </c>
    </row>
    <row r="5" spans="1:60" x14ac:dyDescent="0.25">
      <c r="D5" s="10"/>
    </row>
    <row r="6" spans="1:60" ht="39.6" x14ac:dyDescent="0.25">
      <c r="A6" s="141" t="s">
        <v>82</v>
      </c>
      <c r="B6" s="143" t="s">
        <v>83</v>
      </c>
      <c r="C6" s="143" t="s">
        <v>84</v>
      </c>
      <c r="D6" s="142" t="s">
        <v>85</v>
      </c>
      <c r="E6" s="141" t="s">
        <v>86</v>
      </c>
      <c r="F6" s="140" t="s">
        <v>87</v>
      </c>
      <c r="G6" s="141" t="s">
        <v>29</v>
      </c>
      <c r="H6" s="144" t="s">
        <v>30</v>
      </c>
      <c r="I6" s="144" t="s">
        <v>88</v>
      </c>
      <c r="J6" s="144" t="s">
        <v>31</v>
      </c>
      <c r="K6" s="144" t="s">
        <v>89</v>
      </c>
      <c r="L6" s="144" t="s">
        <v>90</v>
      </c>
      <c r="M6" s="144" t="s">
        <v>91</v>
      </c>
      <c r="N6" s="144" t="s">
        <v>92</v>
      </c>
      <c r="O6" s="144" t="s">
        <v>93</v>
      </c>
      <c r="P6" s="144" t="s">
        <v>94</v>
      </c>
      <c r="Q6" s="144" t="s">
        <v>95</v>
      </c>
      <c r="R6" s="144" t="s">
        <v>96</v>
      </c>
      <c r="S6" s="144" t="s">
        <v>97</v>
      </c>
      <c r="T6" s="144" t="s">
        <v>98</v>
      </c>
      <c r="U6" s="144" t="s">
        <v>99</v>
      </c>
      <c r="V6" s="144" t="s">
        <v>100</v>
      </c>
      <c r="W6" s="144" t="s">
        <v>101</v>
      </c>
      <c r="X6" s="144" t="s">
        <v>102</v>
      </c>
    </row>
    <row r="7" spans="1:60" hidden="1" x14ac:dyDescent="0.25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</row>
    <row r="8" spans="1:60" x14ac:dyDescent="0.25">
      <c r="A8" s="157" t="s">
        <v>103</v>
      </c>
      <c r="B8" s="158" t="s">
        <v>74</v>
      </c>
      <c r="C8" s="172" t="s">
        <v>27</v>
      </c>
      <c r="D8" s="159"/>
      <c r="E8" s="160"/>
      <c r="F8" s="161"/>
      <c r="G8" s="161">
        <f>SUMIF(AG9:AG16,"&lt;&gt;NOR",G9:G16)</f>
        <v>0</v>
      </c>
      <c r="H8" s="161"/>
      <c r="I8" s="161">
        <f>SUM(I9:I16)</f>
        <v>46984.7</v>
      </c>
      <c r="J8" s="161"/>
      <c r="K8" s="161">
        <f>SUM(K9:K16)</f>
        <v>48921.07</v>
      </c>
      <c r="L8" s="161"/>
      <c r="M8" s="161">
        <f>SUM(M9:M16)</f>
        <v>0</v>
      </c>
      <c r="N8" s="160"/>
      <c r="O8" s="160">
        <f>SUM(O9:O16)</f>
        <v>0</v>
      </c>
      <c r="P8" s="160"/>
      <c r="Q8" s="160">
        <f>SUM(Q9:Q16)</f>
        <v>0</v>
      </c>
      <c r="R8" s="161"/>
      <c r="S8" s="161"/>
      <c r="T8" s="162"/>
      <c r="U8" s="156"/>
      <c r="V8" s="156">
        <f>SUM(V9:V16)</f>
        <v>0</v>
      </c>
      <c r="W8" s="156"/>
      <c r="X8" s="156"/>
      <c r="AG8" t="s">
        <v>104</v>
      </c>
    </row>
    <row r="9" spans="1:60" outlineLevel="1" x14ac:dyDescent="0.25">
      <c r="A9" s="163">
        <v>1</v>
      </c>
      <c r="B9" s="164" t="s">
        <v>105</v>
      </c>
      <c r="C9" s="173" t="s">
        <v>106</v>
      </c>
      <c r="D9" s="165" t="s">
        <v>107</v>
      </c>
      <c r="E9" s="166">
        <v>1</v>
      </c>
      <c r="F9" s="167"/>
      <c r="G9" s="168">
        <f>ROUND(E9*F9,2)</f>
        <v>0</v>
      </c>
      <c r="H9" s="167">
        <v>5200.38</v>
      </c>
      <c r="I9" s="168">
        <f>ROUND(E9*H9,2)</f>
        <v>5200.38</v>
      </c>
      <c r="J9" s="167">
        <v>29620.87</v>
      </c>
      <c r="K9" s="168">
        <f>ROUND(E9*J9,2)</f>
        <v>29620.87</v>
      </c>
      <c r="L9" s="168">
        <v>20</v>
      </c>
      <c r="M9" s="168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8"/>
      <c r="S9" s="168" t="s">
        <v>108</v>
      </c>
      <c r="T9" s="169" t="s">
        <v>109</v>
      </c>
      <c r="U9" s="155">
        <v>0</v>
      </c>
      <c r="V9" s="155">
        <f>ROUND(E9*U9,2)</f>
        <v>0</v>
      </c>
      <c r="W9" s="155"/>
      <c r="X9" s="155" t="s">
        <v>110</v>
      </c>
      <c r="Y9" s="145"/>
      <c r="Z9" s="145"/>
      <c r="AA9" s="145"/>
      <c r="AB9" s="145"/>
      <c r="AC9" s="145"/>
      <c r="AD9" s="145"/>
      <c r="AE9" s="145"/>
      <c r="AF9" s="145"/>
      <c r="AG9" s="145" t="s">
        <v>111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ht="31.2" outlineLevel="1" x14ac:dyDescent="0.25">
      <c r="A10" s="152"/>
      <c r="B10" s="153"/>
      <c r="C10" s="250" t="s">
        <v>304</v>
      </c>
      <c r="D10" s="251"/>
      <c r="E10" s="251"/>
      <c r="F10" s="251"/>
      <c r="G10" s="251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45"/>
      <c r="Z10" s="145"/>
      <c r="AA10" s="145"/>
      <c r="AB10" s="145"/>
      <c r="AC10" s="145"/>
      <c r="AD10" s="145"/>
      <c r="AE10" s="145"/>
      <c r="AF10" s="145"/>
      <c r="AG10" s="145" t="s">
        <v>112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70" t="str">
        <f>C10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 ÚKZÚZ poskytne zhotoviteli připojení k ele.síti, skladovací prostory a sociální zázemí (WC, kuchyňku).</v>
      </c>
      <c r="BB10" s="145"/>
      <c r="BC10" s="145"/>
      <c r="BD10" s="145"/>
      <c r="BE10" s="145"/>
      <c r="BF10" s="145"/>
      <c r="BG10" s="145"/>
      <c r="BH10" s="145"/>
    </row>
    <row r="11" spans="1:60" outlineLevel="1" x14ac:dyDescent="0.25">
      <c r="A11" s="152"/>
      <c r="B11" s="153"/>
      <c r="C11" s="241"/>
      <c r="D11" s="242"/>
      <c r="E11" s="242"/>
      <c r="F11" s="242"/>
      <c r="G11" s="242"/>
      <c r="H11" s="155"/>
      <c r="I11" s="155"/>
      <c r="J11" s="155"/>
      <c r="K11" s="155"/>
      <c r="L11" s="155"/>
      <c r="M11" s="155"/>
      <c r="N11" s="154"/>
      <c r="O11" s="154"/>
      <c r="P11" s="154"/>
      <c r="Q11" s="154"/>
      <c r="R11" s="155"/>
      <c r="S11" s="155"/>
      <c r="T11" s="155"/>
      <c r="U11" s="155"/>
      <c r="V11" s="155"/>
      <c r="W11" s="155"/>
      <c r="X11" s="155"/>
      <c r="Y11" s="145"/>
      <c r="Z11" s="145"/>
      <c r="AA11" s="145"/>
      <c r="AB11" s="145"/>
      <c r="AC11" s="145"/>
      <c r="AD11" s="145"/>
      <c r="AE11" s="145"/>
      <c r="AF11" s="145"/>
      <c r="AG11" s="145" t="s">
        <v>113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5">
      <c r="A12" s="163">
        <v>2</v>
      </c>
      <c r="B12" s="164" t="s">
        <v>114</v>
      </c>
      <c r="C12" s="173" t="s">
        <v>115</v>
      </c>
      <c r="D12" s="165" t="s">
        <v>107</v>
      </c>
      <c r="E12" s="166">
        <v>1</v>
      </c>
      <c r="F12" s="167"/>
      <c r="G12" s="168">
        <f>ROUND(E12*F12,2)</f>
        <v>0</v>
      </c>
      <c r="H12" s="167">
        <v>0</v>
      </c>
      <c r="I12" s="168">
        <f>ROUND(E12*H12,2)</f>
        <v>0</v>
      </c>
      <c r="J12" s="167">
        <v>19300.2</v>
      </c>
      <c r="K12" s="168">
        <f>ROUND(E12*J12,2)</f>
        <v>19300.2</v>
      </c>
      <c r="L12" s="168">
        <v>20</v>
      </c>
      <c r="M12" s="168">
        <f>G12*(1+L12/100)</f>
        <v>0</v>
      </c>
      <c r="N12" s="166">
        <v>0</v>
      </c>
      <c r="O12" s="166">
        <f>ROUND(E12*N12,2)</f>
        <v>0</v>
      </c>
      <c r="P12" s="166">
        <v>0</v>
      </c>
      <c r="Q12" s="166">
        <f>ROUND(E12*P12,2)</f>
        <v>0</v>
      </c>
      <c r="R12" s="168"/>
      <c r="S12" s="168" t="s">
        <v>108</v>
      </c>
      <c r="T12" s="169" t="s">
        <v>109</v>
      </c>
      <c r="U12" s="155">
        <v>0</v>
      </c>
      <c r="V12" s="155">
        <f>ROUND(E12*U12,2)</f>
        <v>0</v>
      </c>
      <c r="W12" s="155"/>
      <c r="X12" s="155" t="s">
        <v>110</v>
      </c>
      <c r="Y12" s="145"/>
      <c r="Z12" s="145"/>
      <c r="AA12" s="145"/>
      <c r="AB12" s="145"/>
      <c r="AC12" s="145"/>
      <c r="AD12" s="145"/>
      <c r="AE12" s="145"/>
      <c r="AF12" s="145"/>
      <c r="AG12" s="145" t="s">
        <v>111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1" outlineLevel="1" x14ac:dyDescent="0.25">
      <c r="A13" s="152"/>
      <c r="B13" s="153"/>
      <c r="C13" s="250" t="s">
        <v>116</v>
      </c>
      <c r="D13" s="251"/>
      <c r="E13" s="251"/>
      <c r="F13" s="251"/>
      <c r="G13" s="251"/>
      <c r="H13" s="155"/>
      <c r="I13" s="155"/>
      <c r="J13" s="155"/>
      <c r="K13" s="155"/>
      <c r="L13" s="155"/>
      <c r="M13" s="155"/>
      <c r="N13" s="154"/>
      <c r="O13" s="154"/>
      <c r="P13" s="154"/>
      <c r="Q13" s="154"/>
      <c r="R13" s="155"/>
      <c r="S13" s="155"/>
      <c r="T13" s="155"/>
      <c r="U13" s="155"/>
      <c r="V13" s="155"/>
      <c r="W13" s="155"/>
      <c r="X13" s="155"/>
      <c r="Y13" s="145"/>
      <c r="Z13" s="145"/>
      <c r="AA13" s="145"/>
      <c r="AB13" s="145"/>
      <c r="AC13" s="145"/>
      <c r="AD13" s="145"/>
      <c r="AE13" s="145"/>
      <c r="AF13" s="145"/>
      <c r="AG13" s="145" t="s">
        <v>112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70" t="str">
        <f>C13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3" s="145"/>
      <c r="BC13" s="145"/>
      <c r="BD13" s="145"/>
      <c r="BE13" s="145"/>
      <c r="BF13" s="145"/>
      <c r="BG13" s="145"/>
      <c r="BH13" s="145"/>
    </row>
    <row r="14" spans="1:60" outlineLevel="1" x14ac:dyDescent="0.25">
      <c r="A14" s="152"/>
      <c r="B14" s="153"/>
      <c r="C14" s="241"/>
      <c r="D14" s="242"/>
      <c r="E14" s="242"/>
      <c r="F14" s="242"/>
      <c r="G14" s="242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45"/>
      <c r="Z14" s="145"/>
      <c r="AA14" s="145"/>
      <c r="AB14" s="145"/>
      <c r="AC14" s="145"/>
      <c r="AD14" s="145"/>
      <c r="AE14" s="145"/>
      <c r="AF14" s="145"/>
      <c r="AG14" s="145" t="s">
        <v>113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5">
      <c r="A15" s="163">
        <v>3</v>
      </c>
      <c r="B15" s="164" t="s">
        <v>117</v>
      </c>
      <c r="C15" s="173" t="s">
        <v>118</v>
      </c>
      <c r="D15" s="165" t="s">
        <v>107</v>
      </c>
      <c r="E15" s="166">
        <v>1</v>
      </c>
      <c r="F15" s="167"/>
      <c r="G15" s="168">
        <f>ROUND(E15*F15,2)</f>
        <v>0</v>
      </c>
      <c r="H15" s="167">
        <v>41784.32</v>
      </c>
      <c r="I15" s="168">
        <f>ROUND(E15*H15,2)</f>
        <v>41784.32</v>
      </c>
      <c r="J15" s="167">
        <v>0</v>
      </c>
      <c r="K15" s="168">
        <f>ROUND(E15*J15,2)</f>
        <v>0</v>
      </c>
      <c r="L15" s="168">
        <v>20</v>
      </c>
      <c r="M15" s="168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8"/>
      <c r="S15" s="168" t="s">
        <v>119</v>
      </c>
      <c r="T15" s="169" t="s">
        <v>109</v>
      </c>
      <c r="U15" s="155">
        <v>0</v>
      </c>
      <c r="V15" s="155">
        <f>ROUND(E15*U15,2)</f>
        <v>0</v>
      </c>
      <c r="W15" s="155"/>
      <c r="X15" s="155" t="s">
        <v>110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111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5">
      <c r="A16" s="152"/>
      <c r="B16" s="153"/>
      <c r="C16" s="252"/>
      <c r="D16" s="253"/>
      <c r="E16" s="253"/>
      <c r="F16" s="253"/>
      <c r="G16" s="253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45"/>
      <c r="Z16" s="145"/>
      <c r="AA16" s="145"/>
      <c r="AB16" s="145"/>
      <c r="AC16" s="145"/>
      <c r="AD16" s="145"/>
      <c r="AE16" s="145"/>
      <c r="AF16" s="145"/>
      <c r="AG16" s="145" t="s">
        <v>113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x14ac:dyDescent="0.25">
      <c r="A17" s="157" t="s">
        <v>103</v>
      </c>
      <c r="B17" s="158" t="s">
        <v>75</v>
      </c>
      <c r="C17" s="172" t="s">
        <v>28</v>
      </c>
      <c r="D17" s="159"/>
      <c r="E17" s="160"/>
      <c r="F17" s="161"/>
      <c r="G17" s="161">
        <f>SUMIF(AG18:AG22,"&lt;&gt;NOR",G18:G22)</f>
        <v>0</v>
      </c>
      <c r="H17" s="161"/>
      <c r="I17" s="161">
        <f>SUM(I18:I22)</f>
        <v>24910.629999999997</v>
      </c>
      <c r="J17" s="161"/>
      <c r="K17" s="161">
        <f>SUM(K18:K22)</f>
        <v>22763.510000000002</v>
      </c>
      <c r="L17" s="161"/>
      <c r="M17" s="161">
        <f>SUM(M18:M22)</f>
        <v>0</v>
      </c>
      <c r="N17" s="160"/>
      <c r="O17" s="160">
        <f>SUM(O18:O22)</f>
        <v>0</v>
      </c>
      <c r="P17" s="160"/>
      <c r="Q17" s="160">
        <f>SUM(Q18:Q22)</f>
        <v>0</v>
      </c>
      <c r="R17" s="161"/>
      <c r="S17" s="161"/>
      <c r="T17" s="162"/>
      <c r="U17" s="156"/>
      <c r="V17" s="156">
        <f>SUM(V18:V22)</f>
        <v>0</v>
      </c>
      <c r="W17" s="156"/>
      <c r="X17" s="156"/>
      <c r="AG17" t="s">
        <v>104</v>
      </c>
    </row>
    <row r="18" spans="1:60" outlineLevel="1" x14ac:dyDescent="0.25">
      <c r="A18" s="163">
        <v>4</v>
      </c>
      <c r="B18" s="164" t="s">
        <v>120</v>
      </c>
      <c r="C18" s="173" t="s">
        <v>121</v>
      </c>
      <c r="D18" s="165" t="s">
        <v>107</v>
      </c>
      <c r="E18" s="166">
        <v>1</v>
      </c>
      <c r="F18" s="167"/>
      <c r="G18" s="168"/>
      <c r="H18" s="167">
        <v>9249.1299999999992</v>
      </c>
      <c r="I18" s="168">
        <f>ROUND(E18*H18,2)</f>
        <v>9249.1299999999992</v>
      </c>
      <c r="J18" s="167">
        <v>11662.53</v>
      </c>
      <c r="K18" s="168">
        <f>ROUND(E18*J18,2)</f>
        <v>11662.53</v>
      </c>
      <c r="L18" s="168">
        <v>20</v>
      </c>
      <c r="M18" s="168">
        <f>G18*(1+L18/100)</f>
        <v>0</v>
      </c>
      <c r="N18" s="166">
        <v>0</v>
      </c>
      <c r="O18" s="166">
        <f>ROUND(E18*N18,2)</f>
        <v>0</v>
      </c>
      <c r="P18" s="166">
        <v>0</v>
      </c>
      <c r="Q18" s="166">
        <f>ROUND(E18*P18,2)</f>
        <v>0</v>
      </c>
      <c r="R18" s="168"/>
      <c r="S18" s="168" t="s">
        <v>108</v>
      </c>
      <c r="T18" s="169" t="s">
        <v>109</v>
      </c>
      <c r="U18" s="155">
        <v>0</v>
      </c>
      <c r="V18" s="155">
        <f>ROUND(E18*U18,2)</f>
        <v>0</v>
      </c>
      <c r="W18" s="155"/>
      <c r="X18" s="155" t="s">
        <v>110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111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5">
      <c r="A19" s="152"/>
      <c r="B19" s="153"/>
      <c r="C19" s="252"/>
      <c r="D19" s="253"/>
      <c r="E19" s="253"/>
      <c r="F19" s="253"/>
      <c r="G19" s="253"/>
      <c r="H19" s="155"/>
      <c r="I19" s="155"/>
      <c r="J19" s="155"/>
      <c r="K19" s="155"/>
      <c r="L19" s="155"/>
      <c r="M19" s="155"/>
      <c r="N19" s="154"/>
      <c r="O19" s="154"/>
      <c r="P19" s="154"/>
      <c r="Q19" s="154"/>
      <c r="R19" s="155"/>
      <c r="S19" s="155"/>
      <c r="T19" s="155"/>
      <c r="U19" s="155"/>
      <c r="V19" s="155"/>
      <c r="W19" s="155"/>
      <c r="X19" s="155"/>
      <c r="Y19" s="145"/>
      <c r="Z19" s="145"/>
      <c r="AA19" s="145"/>
      <c r="AB19" s="145"/>
      <c r="AC19" s="145"/>
      <c r="AD19" s="145"/>
      <c r="AE19" s="145"/>
      <c r="AF19" s="145"/>
      <c r="AG19" s="145" t="s">
        <v>113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5">
      <c r="A20" s="163">
        <v>5</v>
      </c>
      <c r="B20" s="164" t="s">
        <v>122</v>
      </c>
      <c r="C20" s="173" t="s">
        <v>123</v>
      </c>
      <c r="D20" s="165" t="s">
        <v>107</v>
      </c>
      <c r="E20" s="166">
        <v>1</v>
      </c>
      <c r="F20" s="167"/>
      <c r="G20" s="168">
        <f>ROUND(E20*F20,2)</f>
        <v>0</v>
      </c>
      <c r="H20" s="167">
        <v>15661.5</v>
      </c>
      <c r="I20" s="168">
        <f>ROUND(E20*H20,2)</f>
        <v>15661.5</v>
      </c>
      <c r="J20" s="167">
        <v>11100.98</v>
      </c>
      <c r="K20" s="168">
        <f>ROUND(E20*J20,2)</f>
        <v>11100.98</v>
      </c>
      <c r="L20" s="168">
        <v>20</v>
      </c>
      <c r="M20" s="168">
        <f>G20*(1+L20/100)</f>
        <v>0</v>
      </c>
      <c r="N20" s="166">
        <v>0</v>
      </c>
      <c r="O20" s="166">
        <f>ROUND(E20*N20,2)</f>
        <v>0</v>
      </c>
      <c r="P20" s="166">
        <v>0</v>
      </c>
      <c r="Q20" s="166">
        <f>ROUND(E20*P20,2)</f>
        <v>0</v>
      </c>
      <c r="R20" s="168"/>
      <c r="S20" s="168" t="s">
        <v>108</v>
      </c>
      <c r="T20" s="169" t="s">
        <v>109</v>
      </c>
      <c r="U20" s="155">
        <v>0</v>
      </c>
      <c r="V20" s="155">
        <f>ROUND(E20*U20,2)</f>
        <v>0</v>
      </c>
      <c r="W20" s="155"/>
      <c r="X20" s="155" t="s">
        <v>110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111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5">
      <c r="A21" s="152"/>
      <c r="B21" s="153"/>
      <c r="C21" s="250" t="s">
        <v>124</v>
      </c>
      <c r="D21" s="251"/>
      <c r="E21" s="251"/>
      <c r="F21" s="251"/>
      <c r="G21" s="251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45"/>
      <c r="Z21" s="145"/>
      <c r="AA21" s="145"/>
      <c r="AB21" s="145"/>
      <c r="AC21" s="145"/>
      <c r="AD21" s="145"/>
      <c r="AE21" s="145"/>
      <c r="AF21" s="145"/>
      <c r="AG21" s="145" t="s">
        <v>112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70" t="str">
        <f>C21</f>
        <v>Náklady na provedení skutečného zaměření stavby v rozsahu nezbytném pro zápis změny do katastru nemovitostí.</v>
      </c>
      <c r="BB21" s="145"/>
      <c r="BC21" s="145"/>
      <c r="BD21" s="145"/>
      <c r="BE21" s="145"/>
      <c r="BF21" s="145"/>
      <c r="BG21" s="145"/>
      <c r="BH21" s="145"/>
    </row>
    <row r="22" spans="1:60" outlineLevel="1" x14ac:dyDescent="0.25">
      <c r="A22" s="152"/>
      <c r="B22" s="153"/>
      <c r="C22" s="241"/>
      <c r="D22" s="242"/>
      <c r="E22" s="242"/>
      <c r="F22" s="242"/>
      <c r="G22" s="242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45"/>
      <c r="Z22" s="145"/>
      <c r="AA22" s="145"/>
      <c r="AB22" s="145"/>
      <c r="AC22" s="145"/>
      <c r="AD22" s="145"/>
      <c r="AE22" s="145"/>
      <c r="AF22" s="145"/>
      <c r="AG22" s="145" t="s">
        <v>113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x14ac:dyDescent="0.25">
      <c r="A23" s="3"/>
      <c r="B23" s="4"/>
      <c r="C23" s="17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14</v>
      </c>
      <c r="AF23">
        <v>20</v>
      </c>
      <c r="AG23" t="s">
        <v>90</v>
      </c>
    </row>
    <row r="24" spans="1:60" x14ac:dyDescent="0.25">
      <c r="A24" s="148"/>
      <c r="B24" s="149" t="s">
        <v>29</v>
      </c>
      <c r="C24" s="175"/>
      <c r="D24" s="150"/>
      <c r="E24" s="151"/>
      <c r="F24" s="151"/>
      <c r="G24" s="171">
        <f>G8+G17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125</v>
      </c>
    </row>
    <row r="25" spans="1:60" x14ac:dyDescent="0.25">
      <c r="C25" s="176"/>
      <c r="D25" s="10"/>
      <c r="AG25" t="s">
        <v>126</v>
      </c>
    </row>
    <row r="26" spans="1:60" x14ac:dyDescent="0.25">
      <c r="D26" s="10"/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2">
    <mergeCell ref="C22:G22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topLeftCell="B1" workbookViewId="0">
      <pane ySplit="7" topLeftCell="A14" activePane="bottomLeft" state="frozen"/>
      <selection pane="bottomLeft" activeCell="Z111" sqref="Z111"/>
    </sheetView>
  </sheetViews>
  <sheetFormatPr defaultRowHeight="13.2" outlineLevelRow="1" x14ac:dyDescent="0.25"/>
  <cols>
    <col min="1" max="1" width="3.44140625" customWidth="1"/>
    <col min="2" max="2" width="12.5546875" style="119" customWidth="1"/>
    <col min="3" max="3" width="63.33203125" style="11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127</v>
      </c>
      <c r="B1" s="243"/>
      <c r="C1" s="243"/>
      <c r="D1" s="243"/>
      <c r="E1" s="243"/>
      <c r="F1" s="243"/>
      <c r="G1" s="243"/>
      <c r="AG1" t="s">
        <v>77</v>
      </c>
    </row>
    <row r="2" spans="1:60" ht="24.9" customHeight="1" x14ac:dyDescent="0.25">
      <c r="A2" s="137" t="s">
        <v>7</v>
      </c>
      <c r="B2" s="49"/>
      <c r="C2" s="244" t="s">
        <v>294</v>
      </c>
      <c r="D2" s="245"/>
      <c r="E2" s="245"/>
      <c r="F2" s="245"/>
      <c r="G2" s="246"/>
      <c r="AG2" t="s">
        <v>78</v>
      </c>
    </row>
    <row r="3" spans="1:60" ht="24.9" customHeight="1" x14ac:dyDescent="0.25">
      <c r="A3" s="137" t="s">
        <v>8</v>
      </c>
      <c r="B3" s="49" t="s">
        <v>47</v>
      </c>
      <c r="C3" s="244" t="s">
        <v>294</v>
      </c>
      <c r="D3" s="245"/>
      <c r="E3" s="245"/>
      <c r="F3" s="245"/>
      <c r="G3" s="246"/>
      <c r="AC3" s="119" t="s">
        <v>78</v>
      </c>
      <c r="AG3" t="s">
        <v>80</v>
      </c>
    </row>
    <row r="4" spans="1:60" ht="24.9" customHeight="1" x14ac:dyDescent="0.25">
      <c r="A4" s="138" t="s">
        <v>9</v>
      </c>
      <c r="B4" s="139" t="s">
        <v>47</v>
      </c>
      <c r="C4" s="247" t="s">
        <v>294</v>
      </c>
      <c r="D4" s="248"/>
      <c r="E4" s="248"/>
      <c r="F4" s="248"/>
      <c r="G4" s="249"/>
      <c r="AG4" t="s">
        <v>81</v>
      </c>
    </row>
    <row r="5" spans="1:60" x14ac:dyDescent="0.25">
      <c r="D5" s="10"/>
    </row>
    <row r="6" spans="1:60" ht="39.6" x14ac:dyDescent="0.25">
      <c r="A6" s="141" t="s">
        <v>82</v>
      </c>
      <c r="B6" s="143" t="s">
        <v>83</v>
      </c>
      <c r="C6" s="143" t="s">
        <v>84</v>
      </c>
      <c r="D6" s="142" t="s">
        <v>85</v>
      </c>
      <c r="E6" s="141" t="s">
        <v>86</v>
      </c>
      <c r="F6" s="140" t="s">
        <v>87</v>
      </c>
      <c r="G6" s="141" t="s">
        <v>29</v>
      </c>
      <c r="H6" s="144" t="s">
        <v>30</v>
      </c>
      <c r="I6" s="144" t="s">
        <v>88</v>
      </c>
      <c r="J6" s="144" t="s">
        <v>31</v>
      </c>
      <c r="K6" s="144" t="s">
        <v>89</v>
      </c>
      <c r="L6" s="144" t="s">
        <v>90</v>
      </c>
      <c r="M6" s="144" t="s">
        <v>91</v>
      </c>
      <c r="N6" s="144" t="s">
        <v>92</v>
      </c>
      <c r="O6" s="144" t="s">
        <v>93</v>
      </c>
      <c r="P6" s="144" t="s">
        <v>94</v>
      </c>
      <c r="Q6" s="144" t="s">
        <v>95</v>
      </c>
      <c r="R6" s="144" t="s">
        <v>96</v>
      </c>
      <c r="S6" s="144" t="s">
        <v>97</v>
      </c>
      <c r="T6" s="144" t="s">
        <v>98</v>
      </c>
      <c r="U6" s="144" t="s">
        <v>99</v>
      </c>
      <c r="V6" s="144" t="s">
        <v>100</v>
      </c>
      <c r="W6" s="144" t="s">
        <v>101</v>
      </c>
      <c r="X6" s="144" t="s">
        <v>102</v>
      </c>
    </row>
    <row r="7" spans="1:60" hidden="1" x14ac:dyDescent="0.25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</row>
    <row r="8" spans="1:60" x14ac:dyDescent="0.25">
      <c r="A8" s="157" t="s">
        <v>103</v>
      </c>
      <c r="B8" s="158" t="s">
        <v>57</v>
      </c>
      <c r="C8" s="172" t="s">
        <v>58</v>
      </c>
      <c r="D8" s="159"/>
      <c r="E8" s="160"/>
      <c r="F8" s="161"/>
      <c r="G8" s="161">
        <f>SUMIF(AG9:AG18,"&lt;&gt;NOR",G9:G18)</f>
        <v>0</v>
      </c>
      <c r="H8" s="161"/>
      <c r="I8" s="161">
        <f>SUM(I9:I18)</f>
        <v>0</v>
      </c>
      <c r="J8" s="161"/>
      <c r="K8" s="161">
        <f>SUM(K9:K18)</f>
        <v>92680</v>
      </c>
      <c r="L8" s="161"/>
      <c r="M8" s="161">
        <f>SUM(M9:M18)</f>
        <v>0</v>
      </c>
      <c r="N8" s="160"/>
      <c r="O8" s="160">
        <f>SUM(O9:O18)</f>
        <v>0</v>
      </c>
      <c r="P8" s="160"/>
      <c r="Q8" s="160">
        <f>SUM(Q9:Q18)</f>
        <v>0</v>
      </c>
      <c r="R8" s="161"/>
      <c r="S8" s="161"/>
      <c r="T8" s="162"/>
      <c r="U8" s="156"/>
      <c r="V8" s="156">
        <f>SUM(V9:V18)</f>
        <v>0</v>
      </c>
      <c r="W8" s="156"/>
      <c r="X8" s="156"/>
      <c r="AG8" t="s">
        <v>104</v>
      </c>
    </row>
    <row r="9" spans="1:60" outlineLevel="1" x14ac:dyDescent="0.25">
      <c r="A9" s="163">
        <v>1</v>
      </c>
      <c r="B9" s="164" t="s">
        <v>128</v>
      </c>
      <c r="C9" s="173" t="s">
        <v>129</v>
      </c>
      <c r="D9" s="165" t="s">
        <v>130</v>
      </c>
      <c r="E9" s="166">
        <v>1</v>
      </c>
      <c r="F9" s="167"/>
      <c r="G9" s="168">
        <f>ROUND(E9*F9,2)</f>
        <v>0</v>
      </c>
      <c r="H9" s="167">
        <v>0</v>
      </c>
      <c r="I9" s="168">
        <f>ROUND(E9*H9,2)</f>
        <v>0</v>
      </c>
      <c r="J9" s="167">
        <v>3200</v>
      </c>
      <c r="K9" s="168">
        <f>ROUND(E9*J9,2)</f>
        <v>3200</v>
      </c>
      <c r="L9" s="168">
        <v>21</v>
      </c>
      <c r="M9" s="168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8"/>
      <c r="S9" s="168" t="s">
        <v>119</v>
      </c>
      <c r="T9" s="169" t="s">
        <v>109</v>
      </c>
      <c r="U9" s="155">
        <v>0</v>
      </c>
      <c r="V9" s="155">
        <f>ROUND(E9*U9,2)</f>
        <v>0</v>
      </c>
      <c r="W9" s="155"/>
      <c r="X9" s="155" t="s">
        <v>131</v>
      </c>
      <c r="Y9" s="145"/>
      <c r="Z9" s="145"/>
      <c r="AA9" s="145"/>
      <c r="AB9" s="145"/>
      <c r="AC9" s="145"/>
      <c r="AD9" s="145"/>
      <c r="AE9" s="145"/>
      <c r="AF9" s="145"/>
      <c r="AG9" s="145" t="s">
        <v>132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5">
      <c r="A10" s="152"/>
      <c r="B10" s="153"/>
      <c r="C10" s="252"/>
      <c r="D10" s="253"/>
      <c r="E10" s="253"/>
      <c r="F10" s="253"/>
      <c r="G10" s="253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45"/>
      <c r="Z10" s="145"/>
      <c r="AA10" s="145"/>
      <c r="AB10" s="145"/>
      <c r="AC10" s="145"/>
      <c r="AD10" s="145"/>
      <c r="AE10" s="145"/>
      <c r="AF10" s="145"/>
      <c r="AG10" s="145" t="s">
        <v>113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5">
      <c r="A11" s="163">
        <v>2</v>
      </c>
      <c r="B11" s="164" t="s">
        <v>133</v>
      </c>
      <c r="C11" s="173" t="s">
        <v>134</v>
      </c>
      <c r="D11" s="165" t="s">
        <v>130</v>
      </c>
      <c r="E11" s="166">
        <v>1</v>
      </c>
      <c r="F11" s="167"/>
      <c r="G11" s="168">
        <f>ROUND(E11*F11,2)</f>
        <v>0</v>
      </c>
      <c r="H11" s="167">
        <v>0</v>
      </c>
      <c r="I11" s="168">
        <f>ROUND(E11*H11,2)</f>
        <v>0</v>
      </c>
      <c r="J11" s="167">
        <v>20500</v>
      </c>
      <c r="K11" s="168">
        <f>ROUND(E11*J11,2)</f>
        <v>20500</v>
      </c>
      <c r="L11" s="168">
        <v>21</v>
      </c>
      <c r="M11" s="168">
        <f>G11*(1+L11/100)</f>
        <v>0</v>
      </c>
      <c r="N11" s="166">
        <v>0</v>
      </c>
      <c r="O11" s="166">
        <f>ROUND(E11*N11,2)</f>
        <v>0</v>
      </c>
      <c r="P11" s="166">
        <v>0</v>
      </c>
      <c r="Q11" s="166">
        <f>ROUND(E11*P11,2)</f>
        <v>0</v>
      </c>
      <c r="R11" s="168"/>
      <c r="S11" s="168" t="s">
        <v>119</v>
      </c>
      <c r="T11" s="169" t="s">
        <v>109</v>
      </c>
      <c r="U11" s="155">
        <v>0</v>
      </c>
      <c r="V11" s="155">
        <f>ROUND(E11*U11,2)</f>
        <v>0</v>
      </c>
      <c r="W11" s="155"/>
      <c r="X11" s="155" t="s">
        <v>131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132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5">
      <c r="A12" s="152"/>
      <c r="B12" s="153"/>
      <c r="C12" s="252"/>
      <c r="D12" s="253"/>
      <c r="E12" s="253"/>
      <c r="F12" s="253"/>
      <c r="G12" s="253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45"/>
      <c r="Z12" s="145"/>
      <c r="AA12" s="145"/>
      <c r="AB12" s="145"/>
      <c r="AC12" s="145"/>
      <c r="AD12" s="145"/>
      <c r="AE12" s="145"/>
      <c r="AF12" s="145"/>
      <c r="AG12" s="145" t="s">
        <v>113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5">
      <c r="A13" s="163">
        <v>3</v>
      </c>
      <c r="B13" s="164" t="s">
        <v>135</v>
      </c>
      <c r="C13" s="173" t="s">
        <v>136</v>
      </c>
      <c r="D13" s="165" t="s">
        <v>137</v>
      </c>
      <c r="E13" s="166">
        <v>1</v>
      </c>
      <c r="F13" s="167"/>
      <c r="G13" s="168">
        <f>ROUND(E13*F13,2)</f>
        <v>0</v>
      </c>
      <c r="H13" s="167">
        <v>0</v>
      </c>
      <c r="I13" s="168">
        <f>ROUND(E13*H13,2)</f>
        <v>0</v>
      </c>
      <c r="J13" s="167">
        <v>48900</v>
      </c>
      <c r="K13" s="168">
        <f>ROUND(E13*J13,2)</f>
        <v>48900</v>
      </c>
      <c r="L13" s="168">
        <v>21</v>
      </c>
      <c r="M13" s="168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8"/>
      <c r="S13" s="168" t="s">
        <v>119</v>
      </c>
      <c r="T13" s="169" t="s">
        <v>109</v>
      </c>
      <c r="U13" s="155">
        <v>0</v>
      </c>
      <c r="V13" s="155">
        <f>ROUND(E13*U13,2)</f>
        <v>0</v>
      </c>
      <c r="W13" s="155"/>
      <c r="X13" s="155" t="s">
        <v>131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132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5">
      <c r="A14" s="152"/>
      <c r="B14" s="153"/>
      <c r="C14" s="252"/>
      <c r="D14" s="253"/>
      <c r="E14" s="253"/>
      <c r="F14" s="253"/>
      <c r="G14" s="253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45"/>
      <c r="Z14" s="145"/>
      <c r="AA14" s="145"/>
      <c r="AB14" s="145"/>
      <c r="AC14" s="145"/>
      <c r="AD14" s="145"/>
      <c r="AE14" s="145"/>
      <c r="AF14" s="145"/>
      <c r="AG14" s="145" t="s">
        <v>113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5">
      <c r="A15" s="163">
        <v>4</v>
      </c>
      <c r="B15" s="164" t="s">
        <v>138</v>
      </c>
      <c r="C15" s="173" t="s">
        <v>139</v>
      </c>
      <c r="D15" s="165" t="s">
        <v>130</v>
      </c>
      <c r="E15" s="166">
        <v>1</v>
      </c>
      <c r="F15" s="167"/>
      <c r="G15" s="168">
        <f>ROUND(E15*F15,2)</f>
        <v>0</v>
      </c>
      <c r="H15" s="167">
        <v>0</v>
      </c>
      <c r="I15" s="168">
        <f>ROUND(E15*H15,2)</f>
        <v>0</v>
      </c>
      <c r="J15" s="167">
        <v>15500</v>
      </c>
      <c r="K15" s="168">
        <f>ROUND(E15*J15,2)</f>
        <v>15500</v>
      </c>
      <c r="L15" s="168">
        <v>21</v>
      </c>
      <c r="M15" s="168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8"/>
      <c r="S15" s="168" t="s">
        <v>119</v>
      </c>
      <c r="T15" s="169" t="s">
        <v>109</v>
      </c>
      <c r="U15" s="155">
        <v>0</v>
      </c>
      <c r="V15" s="155">
        <f>ROUND(E15*U15,2)</f>
        <v>0</v>
      </c>
      <c r="W15" s="155"/>
      <c r="X15" s="155" t="s">
        <v>131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132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5">
      <c r="A16" s="152"/>
      <c r="B16" s="153"/>
      <c r="C16" s="252"/>
      <c r="D16" s="253"/>
      <c r="E16" s="253"/>
      <c r="F16" s="253"/>
      <c r="G16" s="253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45"/>
      <c r="Z16" s="145"/>
      <c r="AA16" s="145"/>
      <c r="AB16" s="145"/>
      <c r="AC16" s="145"/>
      <c r="AD16" s="145"/>
      <c r="AE16" s="145"/>
      <c r="AF16" s="145"/>
      <c r="AG16" s="145" t="s">
        <v>113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5">
      <c r="A17" s="163">
        <v>5</v>
      </c>
      <c r="B17" s="164" t="s">
        <v>140</v>
      </c>
      <c r="C17" s="173" t="s">
        <v>141</v>
      </c>
      <c r="D17" s="165" t="s">
        <v>130</v>
      </c>
      <c r="E17" s="166">
        <v>1</v>
      </c>
      <c r="F17" s="167"/>
      <c r="G17" s="168">
        <f>ROUND(E17*F17,2)</f>
        <v>0</v>
      </c>
      <c r="H17" s="167">
        <v>0</v>
      </c>
      <c r="I17" s="168">
        <f>ROUND(E17*H17,2)</f>
        <v>0</v>
      </c>
      <c r="J17" s="167">
        <v>4580</v>
      </c>
      <c r="K17" s="168">
        <f>ROUND(E17*J17,2)</f>
        <v>4580</v>
      </c>
      <c r="L17" s="168">
        <v>21</v>
      </c>
      <c r="M17" s="168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8"/>
      <c r="S17" s="168" t="s">
        <v>119</v>
      </c>
      <c r="T17" s="169" t="s">
        <v>109</v>
      </c>
      <c r="U17" s="155">
        <v>0</v>
      </c>
      <c r="V17" s="155">
        <f>ROUND(E17*U17,2)</f>
        <v>0</v>
      </c>
      <c r="W17" s="155"/>
      <c r="X17" s="155" t="s">
        <v>131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132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5">
      <c r="A18" s="152"/>
      <c r="B18" s="153"/>
      <c r="C18" s="252"/>
      <c r="D18" s="253"/>
      <c r="E18" s="253"/>
      <c r="F18" s="253"/>
      <c r="G18" s="253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45"/>
      <c r="Z18" s="145"/>
      <c r="AA18" s="145"/>
      <c r="AB18" s="145"/>
      <c r="AC18" s="145"/>
      <c r="AD18" s="145"/>
      <c r="AE18" s="145"/>
      <c r="AF18" s="145"/>
      <c r="AG18" s="145" t="s">
        <v>113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x14ac:dyDescent="0.25">
      <c r="A19" s="157" t="s">
        <v>103</v>
      </c>
      <c r="B19" s="158" t="s">
        <v>59</v>
      </c>
      <c r="C19" s="172" t="s">
        <v>287</v>
      </c>
      <c r="D19" s="159"/>
      <c r="E19" s="160"/>
      <c r="F19" s="161"/>
      <c r="G19" s="161">
        <f>SUMIF(AG20:AG65,"&lt;&gt;NOR",G20:G65)</f>
        <v>0</v>
      </c>
      <c r="H19" s="161"/>
      <c r="I19" s="161">
        <f>SUM(I20:I65)</f>
        <v>13418.5</v>
      </c>
      <c r="J19" s="161"/>
      <c r="K19" s="161">
        <f>SUM(K20:K65)</f>
        <v>52155.7</v>
      </c>
      <c r="L19" s="161"/>
      <c r="M19" s="161">
        <f>SUM(M20:M65)</f>
        <v>0</v>
      </c>
      <c r="N19" s="160"/>
      <c r="O19" s="160">
        <f>SUM(O20:O65)</f>
        <v>0.08</v>
      </c>
      <c r="P19" s="160"/>
      <c r="Q19" s="160">
        <f>SUM(Q20:Q65)</f>
        <v>0</v>
      </c>
      <c r="R19" s="161"/>
      <c r="S19" s="161"/>
      <c r="T19" s="162"/>
      <c r="U19" s="156"/>
      <c r="V19" s="156">
        <f>SUM(V20:V65)</f>
        <v>4.09</v>
      </c>
      <c r="W19" s="156"/>
      <c r="X19" s="156"/>
      <c r="AG19" t="s">
        <v>104</v>
      </c>
    </row>
    <row r="20" spans="1:60" ht="20.399999999999999" outlineLevel="1" x14ac:dyDescent="0.25">
      <c r="A20" s="163">
        <v>6</v>
      </c>
      <c r="B20" s="164" t="s">
        <v>142</v>
      </c>
      <c r="C20" s="173" t="s">
        <v>143</v>
      </c>
      <c r="D20" s="165" t="s">
        <v>144</v>
      </c>
      <c r="E20" s="166">
        <v>18</v>
      </c>
      <c r="F20" s="167"/>
      <c r="G20" s="168">
        <f>ROUND(E20*F20,2)</f>
        <v>0</v>
      </c>
      <c r="H20" s="167">
        <v>0</v>
      </c>
      <c r="I20" s="168">
        <f>ROUND(E20*H20,2)</f>
        <v>0</v>
      </c>
      <c r="J20" s="167">
        <v>31</v>
      </c>
      <c r="K20" s="168">
        <f>ROUND(E20*J20,2)</f>
        <v>558</v>
      </c>
      <c r="L20" s="168">
        <v>21</v>
      </c>
      <c r="M20" s="168">
        <f>G20*(1+L20/100)</f>
        <v>0</v>
      </c>
      <c r="N20" s="166">
        <v>0</v>
      </c>
      <c r="O20" s="166">
        <f>ROUND(E20*N20,2)</f>
        <v>0</v>
      </c>
      <c r="P20" s="166">
        <v>0</v>
      </c>
      <c r="Q20" s="166">
        <f>ROUND(E20*P20,2)</f>
        <v>0</v>
      </c>
      <c r="R20" s="168" t="s">
        <v>145</v>
      </c>
      <c r="S20" s="168" t="s">
        <v>108</v>
      </c>
      <c r="T20" s="169" t="s">
        <v>108</v>
      </c>
      <c r="U20" s="155">
        <v>5.3999999999999999E-2</v>
      </c>
      <c r="V20" s="155">
        <f>ROUND(E20*U20,2)</f>
        <v>0.97</v>
      </c>
      <c r="W20" s="155"/>
      <c r="X20" s="155" t="s">
        <v>131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132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5">
      <c r="A21" s="152"/>
      <c r="B21" s="153"/>
      <c r="C21" s="254" t="s">
        <v>146</v>
      </c>
      <c r="D21" s="255"/>
      <c r="E21" s="255"/>
      <c r="F21" s="255"/>
      <c r="G21" s="2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45"/>
      <c r="Z21" s="145"/>
      <c r="AA21" s="145"/>
      <c r="AB21" s="145"/>
      <c r="AC21" s="145"/>
      <c r="AD21" s="145"/>
      <c r="AE21" s="145"/>
      <c r="AF21" s="145"/>
      <c r="AG21" s="145" t="s">
        <v>147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5">
      <c r="A22" s="152"/>
      <c r="B22" s="153"/>
      <c r="C22" s="241"/>
      <c r="D22" s="242"/>
      <c r="E22" s="242"/>
      <c r="F22" s="242"/>
      <c r="G22" s="242"/>
      <c r="H22" s="155"/>
      <c r="I22" s="155"/>
      <c r="J22" s="155"/>
      <c r="K22" s="155"/>
      <c r="L22" s="155"/>
      <c r="M22" s="155"/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45"/>
      <c r="Z22" s="145"/>
      <c r="AA22" s="145"/>
      <c r="AB22" s="145"/>
      <c r="AC22" s="145"/>
      <c r="AD22" s="145"/>
      <c r="AE22" s="145"/>
      <c r="AF22" s="145"/>
      <c r="AG22" s="145" t="s">
        <v>113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0.399999999999999" outlineLevel="1" x14ac:dyDescent="0.25">
      <c r="A23" s="163">
        <v>7</v>
      </c>
      <c r="B23" s="164" t="s">
        <v>148</v>
      </c>
      <c r="C23" s="173" t="s">
        <v>149</v>
      </c>
      <c r="D23" s="165" t="s">
        <v>144</v>
      </c>
      <c r="E23" s="166">
        <v>24</v>
      </c>
      <c r="F23" s="167"/>
      <c r="G23" s="168">
        <f>ROUND(E23*F23,2)</f>
        <v>0</v>
      </c>
      <c r="H23" s="167">
        <v>0</v>
      </c>
      <c r="I23" s="168">
        <f>ROUND(E23*H23,2)</f>
        <v>0</v>
      </c>
      <c r="J23" s="167">
        <v>67.3</v>
      </c>
      <c r="K23" s="168">
        <f>ROUND(E23*J23,2)</f>
        <v>1615.2</v>
      </c>
      <c r="L23" s="168">
        <v>21</v>
      </c>
      <c r="M23" s="168">
        <f>G23*(1+L23/100)</f>
        <v>0</v>
      </c>
      <c r="N23" s="166">
        <v>0</v>
      </c>
      <c r="O23" s="166">
        <f>ROUND(E23*N23,2)</f>
        <v>0</v>
      </c>
      <c r="P23" s="166">
        <v>0</v>
      </c>
      <c r="Q23" s="166">
        <f>ROUND(E23*P23,2)</f>
        <v>0</v>
      </c>
      <c r="R23" s="168" t="s">
        <v>145</v>
      </c>
      <c r="S23" s="168" t="s">
        <v>108</v>
      </c>
      <c r="T23" s="169" t="s">
        <v>108</v>
      </c>
      <c r="U23" s="155">
        <v>0.13</v>
      </c>
      <c r="V23" s="155">
        <f>ROUND(E23*U23,2)</f>
        <v>3.12</v>
      </c>
      <c r="W23" s="155"/>
      <c r="X23" s="155" t="s">
        <v>131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132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5">
      <c r="A24" s="152"/>
      <c r="B24" s="153"/>
      <c r="C24" s="254" t="s">
        <v>146</v>
      </c>
      <c r="D24" s="255"/>
      <c r="E24" s="255"/>
      <c r="F24" s="255"/>
      <c r="G24" s="255"/>
      <c r="H24" s="155"/>
      <c r="I24" s="155"/>
      <c r="J24" s="155"/>
      <c r="K24" s="155"/>
      <c r="L24" s="155"/>
      <c r="M24" s="155"/>
      <c r="N24" s="154"/>
      <c r="O24" s="154"/>
      <c r="P24" s="154"/>
      <c r="Q24" s="154"/>
      <c r="R24" s="155"/>
      <c r="S24" s="155"/>
      <c r="T24" s="155"/>
      <c r="U24" s="155"/>
      <c r="V24" s="155"/>
      <c r="W24" s="155"/>
      <c r="X24" s="155"/>
      <c r="Y24" s="145"/>
      <c r="Z24" s="145"/>
      <c r="AA24" s="145"/>
      <c r="AB24" s="145"/>
      <c r="AC24" s="145"/>
      <c r="AD24" s="145"/>
      <c r="AE24" s="145"/>
      <c r="AF24" s="145"/>
      <c r="AG24" s="145" t="s">
        <v>147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5">
      <c r="A25" s="152"/>
      <c r="B25" s="153"/>
      <c r="C25" s="241"/>
      <c r="D25" s="242"/>
      <c r="E25" s="242"/>
      <c r="F25" s="242"/>
      <c r="G25" s="242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45"/>
      <c r="Z25" s="145"/>
      <c r="AA25" s="145"/>
      <c r="AB25" s="145"/>
      <c r="AC25" s="145"/>
      <c r="AD25" s="145"/>
      <c r="AE25" s="145"/>
      <c r="AF25" s="145"/>
      <c r="AG25" s="145" t="s">
        <v>113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5">
      <c r="A26" s="163">
        <v>8</v>
      </c>
      <c r="B26" s="164" t="s">
        <v>150</v>
      </c>
      <c r="C26" s="180" t="s">
        <v>151</v>
      </c>
      <c r="D26" s="165" t="s">
        <v>152</v>
      </c>
      <c r="E26" s="166">
        <v>1</v>
      </c>
      <c r="F26" s="167"/>
      <c r="G26" s="168">
        <f>ROUND(E26*F26,2)</f>
        <v>0</v>
      </c>
      <c r="H26" s="167">
        <v>0</v>
      </c>
      <c r="I26" s="168">
        <f>ROUND(E26*H26,2)</f>
        <v>0</v>
      </c>
      <c r="J26" s="167">
        <v>495.6</v>
      </c>
      <c r="K26" s="168">
        <f>ROUND(E26*J26,2)</f>
        <v>495.6</v>
      </c>
      <c r="L26" s="168">
        <v>21</v>
      </c>
      <c r="M26" s="168">
        <f>G26*(1+L26/100)</f>
        <v>0</v>
      </c>
      <c r="N26" s="166">
        <v>0</v>
      </c>
      <c r="O26" s="166">
        <f>ROUND(E26*N26,2)</f>
        <v>0</v>
      </c>
      <c r="P26" s="166">
        <v>0</v>
      </c>
      <c r="Q26" s="166">
        <f>ROUND(E26*P26,2)</f>
        <v>0</v>
      </c>
      <c r="R26" s="168"/>
      <c r="S26" s="168" t="s">
        <v>119</v>
      </c>
      <c r="T26" s="169" t="s">
        <v>109</v>
      </c>
      <c r="U26" s="155">
        <v>0</v>
      </c>
      <c r="V26" s="155">
        <f>ROUND(E26*U26,2)</f>
        <v>0</v>
      </c>
      <c r="W26" s="155"/>
      <c r="X26" s="155" t="s">
        <v>131</v>
      </c>
      <c r="Y26" s="145"/>
      <c r="Z26" s="145"/>
      <c r="AA26" s="145"/>
      <c r="AB26" s="145"/>
      <c r="AC26" s="145"/>
      <c r="AD26" s="145"/>
      <c r="AE26" s="145"/>
      <c r="AF26" s="145"/>
      <c r="AG26" s="145" t="s">
        <v>132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5">
      <c r="A27" s="152"/>
      <c r="B27" s="153"/>
      <c r="C27" s="252"/>
      <c r="D27" s="253"/>
      <c r="E27" s="253"/>
      <c r="F27" s="253"/>
      <c r="G27" s="253"/>
      <c r="H27" s="155"/>
      <c r="I27" s="155"/>
      <c r="J27" s="155"/>
      <c r="K27" s="155"/>
      <c r="L27" s="155"/>
      <c r="M27" s="155"/>
      <c r="N27" s="154"/>
      <c r="O27" s="154"/>
      <c r="P27" s="154"/>
      <c r="Q27" s="154"/>
      <c r="R27" s="155"/>
      <c r="S27" s="155"/>
      <c r="T27" s="155"/>
      <c r="U27" s="155"/>
      <c r="V27" s="155"/>
      <c r="W27" s="155"/>
      <c r="X27" s="155"/>
      <c r="Y27" s="145"/>
      <c r="Z27" s="145"/>
      <c r="AA27" s="145"/>
      <c r="AB27" s="145"/>
      <c r="AC27" s="145"/>
      <c r="AD27" s="145"/>
      <c r="AE27" s="145"/>
      <c r="AF27" s="145"/>
      <c r="AG27" s="145" t="s">
        <v>113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5">
      <c r="A28" s="163">
        <v>9</v>
      </c>
      <c r="B28" s="164" t="s">
        <v>153</v>
      </c>
      <c r="C28" s="180" t="s">
        <v>154</v>
      </c>
      <c r="D28" s="165" t="s">
        <v>152</v>
      </c>
      <c r="E28" s="166">
        <v>2</v>
      </c>
      <c r="F28" s="167"/>
      <c r="G28" s="168">
        <f>ROUND(E28*F28,2)</f>
        <v>0</v>
      </c>
      <c r="H28" s="167">
        <v>0</v>
      </c>
      <c r="I28" s="168">
        <f>ROUND(E28*H28,2)</f>
        <v>0</v>
      </c>
      <c r="J28" s="167">
        <v>896</v>
      </c>
      <c r="K28" s="168">
        <f>ROUND(E28*J28,2)</f>
        <v>1792</v>
      </c>
      <c r="L28" s="168">
        <v>21</v>
      </c>
      <c r="M28" s="168">
        <f>G28*(1+L28/100)</f>
        <v>0</v>
      </c>
      <c r="N28" s="166">
        <v>0</v>
      </c>
      <c r="O28" s="166">
        <f>ROUND(E28*N28,2)</f>
        <v>0</v>
      </c>
      <c r="P28" s="166">
        <v>0</v>
      </c>
      <c r="Q28" s="166">
        <f>ROUND(E28*P28,2)</f>
        <v>0</v>
      </c>
      <c r="R28" s="168"/>
      <c r="S28" s="168" t="s">
        <v>119</v>
      </c>
      <c r="T28" s="169" t="s">
        <v>109</v>
      </c>
      <c r="U28" s="155">
        <v>0</v>
      </c>
      <c r="V28" s="155">
        <f>ROUND(E28*U28,2)</f>
        <v>0</v>
      </c>
      <c r="W28" s="155"/>
      <c r="X28" s="155" t="s">
        <v>131</v>
      </c>
      <c r="Y28" s="145"/>
      <c r="Z28" s="145"/>
      <c r="AA28" s="145"/>
      <c r="AB28" s="145"/>
      <c r="AC28" s="145"/>
      <c r="AD28" s="145"/>
      <c r="AE28" s="145"/>
      <c r="AF28" s="145"/>
      <c r="AG28" s="145" t="s">
        <v>132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5">
      <c r="A29" s="152"/>
      <c r="B29" s="153"/>
      <c r="C29" s="252"/>
      <c r="D29" s="253"/>
      <c r="E29" s="253"/>
      <c r="F29" s="253"/>
      <c r="G29" s="253"/>
      <c r="H29" s="155"/>
      <c r="I29" s="155"/>
      <c r="J29" s="155"/>
      <c r="K29" s="155"/>
      <c r="L29" s="155"/>
      <c r="M29" s="155"/>
      <c r="N29" s="154"/>
      <c r="O29" s="154"/>
      <c r="P29" s="154"/>
      <c r="Q29" s="154"/>
      <c r="R29" s="155"/>
      <c r="S29" s="155"/>
      <c r="T29" s="155"/>
      <c r="U29" s="155"/>
      <c r="V29" s="155"/>
      <c r="W29" s="155"/>
      <c r="X29" s="155"/>
      <c r="Y29" s="145"/>
      <c r="Z29" s="145"/>
      <c r="AA29" s="145"/>
      <c r="AB29" s="145"/>
      <c r="AC29" s="145"/>
      <c r="AD29" s="145"/>
      <c r="AE29" s="145"/>
      <c r="AF29" s="145"/>
      <c r="AG29" s="145" t="s">
        <v>113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5">
      <c r="A30" s="163">
        <v>10</v>
      </c>
      <c r="B30" s="181" t="s">
        <v>155</v>
      </c>
      <c r="C30" s="173" t="s">
        <v>156</v>
      </c>
      <c r="D30" s="165" t="s">
        <v>152</v>
      </c>
      <c r="E30" s="166">
        <v>1</v>
      </c>
      <c r="F30" s="167"/>
      <c r="G30" s="168">
        <f>ROUND(E30*F30,2)</f>
        <v>0</v>
      </c>
      <c r="H30" s="167">
        <v>0</v>
      </c>
      <c r="I30" s="168">
        <f>ROUND(E30*H30,2)</f>
        <v>0</v>
      </c>
      <c r="J30" s="167">
        <v>1270</v>
      </c>
      <c r="K30" s="168">
        <f>ROUND(E30*J30,2)</f>
        <v>1270</v>
      </c>
      <c r="L30" s="168">
        <v>21</v>
      </c>
      <c r="M30" s="168">
        <f>G30*(1+L30/100)</f>
        <v>0</v>
      </c>
      <c r="N30" s="166">
        <v>0</v>
      </c>
      <c r="O30" s="166">
        <f>ROUND(E30*N30,2)</f>
        <v>0</v>
      </c>
      <c r="P30" s="166">
        <v>0</v>
      </c>
      <c r="Q30" s="166">
        <f>ROUND(E30*P30,2)</f>
        <v>0</v>
      </c>
      <c r="R30" s="168"/>
      <c r="S30" s="168" t="s">
        <v>119</v>
      </c>
      <c r="T30" s="169" t="s">
        <v>109</v>
      </c>
      <c r="U30" s="155">
        <v>0</v>
      </c>
      <c r="V30" s="155">
        <f>ROUND(E30*U30,2)</f>
        <v>0</v>
      </c>
      <c r="W30" s="155"/>
      <c r="X30" s="155" t="s">
        <v>131</v>
      </c>
      <c r="Y30" s="145"/>
      <c r="Z30" s="145"/>
      <c r="AA30" s="145"/>
      <c r="AB30" s="145"/>
      <c r="AC30" s="145"/>
      <c r="AD30" s="145"/>
      <c r="AE30" s="145"/>
      <c r="AF30" s="145"/>
      <c r="AG30" s="145" t="s">
        <v>132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5">
      <c r="A31" s="152"/>
      <c r="B31" s="182"/>
      <c r="C31" s="252"/>
      <c r="D31" s="253"/>
      <c r="E31" s="253"/>
      <c r="F31" s="253"/>
      <c r="G31" s="253"/>
      <c r="H31" s="155"/>
      <c r="I31" s="155"/>
      <c r="J31" s="155"/>
      <c r="K31" s="155"/>
      <c r="L31" s="155"/>
      <c r="M31" s="155"/>
      <c r="N31" s="154"/>
      <c r="O31" s="154"/>
      <c r="P31" s="154"/>
      <c r="Q31" s="154"/>
      <c r="R31" s="155"/>
      <c r="S31" s="155"/>
      <c r="T31" s="155"/>
      <c r="U31" s="155"/>
      <c r="V31" s="155"/>
      <c r="W31" s="155"/>
      <c r="X31" s="155"/>
      <c r="Y31" s="145"/>
      <c r="Z31" s="145"/>
      <c r="AA31" s="145"/>
      <c r="AB31" s="145"/>
      <c r="AC31" s="145"/>
      <c r="AD31" s="145"/>
      <c r="AE31" s="145"/>
      <c r="AF31" s="145"/>
      <c r="AG31" s="145" t="s">
        <v>113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5">
      <c r="A32" s="163">
        <v>11</v>
      </c>
      <c r="B32" s="181" t="s">
        <v>157</v>
      </c>
      <c r="C32" s="173" t="s">
        <v>158</v>
      </c>
      <c r="D32" s="165" t="s">
        <v>152</v>
      </c>
      <c r="E32" s="166">
        <v>1</v>
      </c>
      <c r="F32" s="167"/>
      <c r="G32" s="168">
        <f>ROUND(E32*F32,2)</f>
        <v>0</v>
      </c>
      <c r="H32" s="167">
        <v>0</v>
      </c>
      <c r="I32" s="168">
        <f>ROUND(E32*H32,2)</f>
        <v>0</v>
      </c>
      <c r="J32" s="167">
        <v>859</v>
      </c>
      <c r="K32" s="168">
        <f>ROUND(E32*J32,2)</f>
        <v>859</v>
      </c>
      <c r="L32" s="168">
        <v>21</v>
      </c>
      <c r="M32" s="168">
        <f>G32*(1+L32/100)</f>
        <v>0</v>
      </c>
      <c r="N32" s="166">
        <v>0</v>
      </c>
      <c r="O32" s="166">
        <f>ROUND(E32*N32,2)</f>
        <v>0</v>
      </c>
      <c r="P32" s="166">
        <v>0</v>
      </c>
      <c r="Q32" s="166">
        <f>ROUND(E32*P32,2)</f>
        <v>0</v>
      </c>
      <c r="R32" s="168"/>
      <c r="S32" s="168" t="s">
        <v>119</v>
      </c>
      <c r="T32" s="169" t="s">
        <v>109</v>
      </c>
      <c r="U32" s="155">
        <v>0</v>
      </c>
      <c r="V32" s="155">
        <f>ROUND(E32*U32,2)</f>
        <v>0</v>
      </c>
      <c r="W32" s="155"/>
      <c r="X32" s="155" t="s">
        <v>131</v>
      </c>
      <c r="Y32" s="145"/>
      <c r="Z32" s="145"/>
      <c r="AA32" s="145"/>
      <c r="AB32" s="145"/>
      <c r="AC32" s="145"/>
      <c r="AD32" s="145"/>
      <c r="AE32" s="145"/>
      <c r="AF32" s="145"/>
      <c r="AG32" s="145" t="s">
        <v>132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5">
      <c r="A33" s="152"/>
      <c r="B33" s="182"/>
      <c r="C33" s="252"/>
      <c r="D33" s="253"/>
      <c r="E33" s="253"/>
      <c r="F33" s="253"/>
      <c r="G33" s="253"/>
      <c r="H33" s="155"/>
      <c r="I33" s="155"/>
      <c r="J33" s="155"/>
      <c r="K33" s="155"/>
      <c r="L33" s="155"/>
      <c r="M33" s="155"/>
      <c r="N33" s="154"/>
      <c r="O33" s="154"/>
      <c r="P33" s="154"/>
      <c r="Q33" s="154"/>
      <c r="R33" s="155"/>
      <c r="S33" s="155"/>
      <c r="T33" s="155"/>
      <c r="U33" s="155"/>
      <c r="V33" s="155"/>
      <c r="W33" s="155"/>
      <c r="X33" s="155"/>
      <c r="Y33" s="145"/>
      <c r="Z33" s="145"/>
      <c r="AA33" s="145"/>
      <c r="AB33" s="145"/>
      <c r="AC33" s="145"/>
      <c r="AD33" s="145"/>
      <c r="AE33" s="145"/>
      <c r="AF33" s="145"/>
      <c r="AG33" s="145" t="s">
        <v>113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5">
      <c r="A34" s="163">
        <v>12</v>
      </c>
      <c r="B34" s="181" t="s">
        <v>159</v>
      </c>
      <c r="C34" s="173" t="s">
        <v>160</v>
      </c>
      <c r="D34" s="165" t="s">
        <v>152</v>
      </c>
      <c r="E34" s="166">
        <v>1</v>
      </c>
      <c r="F34" s="167"/>
      <c r="G34" s="168">
        <f>ROUND(E34*F34,2)</f>
        <v>0</v>
      </c>
      <c r="H34" s="167">
        <v>0</v>
      </c>
      <c r="I34" s="168">
        <f>ROUND(E34*H34,2)</f>
        <v>0</v>
      </c>
      <c r="J34" s="167">
        <v>243.9</v>
      </c>
      <c r="K34" s="168">
        <f>ROUND(E34*J34,2)</f>
        <v>243.9</v>
      </c>
      <c r="L34" s="168">
        <v>21</v>
      </c>
      <c r="M34" s="168">
        <f>G34*(1+L34/100)</f>
        <v>0</v>
      </c>
      <c r="N34" s="166">
        <v>0</v>
      </c>
      <c r="O34" s="166">
        <f>ROUND(E34*N34,2)</f>
        <v>0</v>
      </c>
      <c r="P34" s="166">
        <v>0</v>
      </c>
      <c r="Q34" s="166">
        <f>ROUND(E34*P34,2)</f>
        <v>0</v>
      </c>
      <c r="R34" s="168"/>
      <c r="S34" s="168" t="s">
        <v>119</v>
      </c>
      <c r="T34" s="169" t="s">
        <v>109</v>
      </c>
      <c r="U34" s="155">
        <v>0</v>
      </c>
      <c r="V34" s="155">
        <f>ROUND(E34*U34,2)</f>
        <v>0</v>
      </c>
      <c r="W34" s="155"/>
      <c r="X34" s="155" t="s">
        <v>131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132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5">
      <c r="A35" s="152"/>
      <c r="B35" s="182"/>
      <c r="C35" s="252"/>
      <c r="D35" s="253"/>
      <c r="E35" s="253"/>
      <c r="F35" s="253"/>
      <c r="G35" s="253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45"/>
      <c r="Z35" s="145"/>
      <c r="AA35" s="145"/>
      <c r="AB35" s="145"/>
      <c r="AC35" s="145"/>
      <c r="AD35" s="145"/>
      <c r="AE35" s="145"/>
      <c r="AF35" s="145"/>
      <c r="AG35" s="145" t="s">
        <v>113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5">
      <c r="A36" s="163">
        <v>13</v>
      </c>
      <c r="B36" s="181" t="s">
        <v>161</v>
      </c>
      <c r="C36" s="173" t="s">
        <v>289</v>
      </c>
      <c r="D36" s="165" t="s">
        <v>144</v>
      </c>
      <c r="E36" s="166">
        <v>35</v>
      </c>
      <c r="F36" s="167"/>
      <c r="G36" s="168">
        <f>ROUND(E36*F36,2)</f>
        <v>0</v>
      </c>
      <c r="H36" s="167">
        <v>0</v>
      </c>
      <c r="I36" s="168">
        <f>ROUND(E36*H36,2)</f>
        <v>0</v>
      </c>
      <c r="J36" s="167">
        <v>282.5</v>
      </c>
      <c r="K36" s="168">
        <f>ROUND(E36*J36,2)</f>
        <v>9887.5</v>
      </c>
      <c r="L36" s="168">
        <v>21</v>
      </c>
      <c r="M36" s="168">
        <f>G36*(1+L36/100)</f>
        <v>0</v>
      </c>
      <c r="N36" s="166">
        <v>0</v>
      </c>
      <c r="O36" s="166">
        <f>ROUND(E36*N36,2)</f>
        <v>0</v>
      </c>
      <c r="P36" s="166">
        <v>0</v>
      </c>
      <c r="Q36" s="166">
        <f>ROUND(E36*P36,2)</f>
        <v>0</v>
      </c>
      <c r="R36" s="168"/>
      <c r="S36" s="168" t="s">
        <v>119</v>
      </c>
      <c r="T36" s="169" t="s">
        <v>109</v>
      </c>
      <c r="U36" s="155">
        <v>0</v>
      </c>
      <c r="V36" s="155">
        <f>ROUND(E36*U36,2)</f>
        <v>0</v>
      </c>
      <c r="W36" s="155"/>
      <c r="X36" s="155" t="s">
        <v>131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132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5">
      <c r="A37" s="152"/>
      <c r="B37" s="182"/>
      <c r="C37" s="252"/>
      <c r="D37" s="253"/>
      <c r="E37" s="253"/>
      <c r="F37" s="253"/>
      <c r="G37" s="253"/>
      <c r="H37" s="155"/>
      <c r="I37" s="155"/>
      <c r="J37" s="155"/>
      <c r="K37" s="155"/>
      <c r="L37" s="155"/>
      <c r="M37" s="155"/>
      <c r="N37" s="154"/>
      <c r="O37" s="154"/>
      <c r="P37" s="154"/>
      <c r="Q37" s="154"/>
      <c r="R37" s="155"/>
      <c r="S37" s="155"/>
      <c r="T37" s="155"/>
      <c r="U37" s="155"/>
      <c r="V37" s="155"/>
      <c r="W37" s="155"/>
      <c r="X37" s="155"/>
      <c r="Y37" s="145"/>
      <c r="Z37" s="145"/>
      <c r="AA37" s="145"/>
      <c r="AB37" s="145"/>
      <c r="AC37" s="145"/>
      <c r="AD37" s="145"/>
      <c r="AE37" s="145"/>
      <c r="AF37" s="145"/>
      <c r="AG37" s="145" t="s">
        <v>113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5">
      <c r="A38" s="163">
        <v>14</v>
      </c>
      <c r="B38" s="181" t="s">
        <v>162</v>
      </c>
      <c r="C38" s="173" t="s">
        <v>290</v>
      </c>
      <c r="D38" s="165" t="s">
        <v>152</v>
      </c>
      <c r="E38" s="166">
        <v>1</v>
      </c>
      <c r="F38" s="167"/>
      <c r="G38" s="168">
        <f>ROUND(E38*F38,2)</f>
        <v>0</v>
      </c>
      <c r="H38" s="167">
        <v>0</v>
      </c>
      <c r="I38" s="168">
        <f>ROUND(E38*H38,2)</f>
        <v>0</v>
      </c>
      <c r="J38" s="167">
        <v>177.5</v>
      </c>
      <c r="K38" s="168">
        <f>ROUND(E38*J38,2)</f>
        <v>177.5</v>
      </c>
      <c r="L38" s="168">
        <v>21</v>
      </c>
      <c r="M38" s="168">
        <f>G38*(1+L38/100)</f>
        <v>0</v>
      </c>
      <c r="N38" s="166">
        <v>0</v>
      </c>
      <c r="O38" s="166">
        <f>ROUND(E38*N38,2)</f>
        <v>0</v>
      </c>
      <c r="P38" s="166">
        <v>0</v>
      </c>
      <c r="Q38" s="166">
        <f>ROUND(E38*P38,2)</f>
        <v>0</v>
      </c>
      <c r="R38" s="168"/>
      <c r="S38" s="168" t="s">
        <v>119</v>
      </c>
      <c r="T38" s="169" t="s">
        <v>109</v>
      </c>
      <c r="U38" s="155">
        <v>0</v>
      </c>
      <c r="V38" s="155">
        <f>ROUND(E38*U38,2)</f>
        <v>0</v>
      </c>
      <c r="W38" s="155"/>
      <c r="X38" s="155" t="s">
        <v>131</v>
      </c>
      <c r="Y38" s="145"/>
      <c r="Z38" s="145"/>
      <c r="AA38" s="145"/>
      <c r="AB38" s="145"/>
      <c r="AC38" s="145"/>
      <c r="AD38" s="145"/>
      <c r="AE38" s="145"/>
      <c r="AF38" s="145"/>
      <c r="AG38" s="145" t="s">
        <v>132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5">
      <c r="A39" s="152"/>
      <c r="B39" s="182"/>
      <c r="C39" s="252"/>
      <c r="D39" s="253"/>
      <c r="E39" s="253"/>
      <c r="F39" s="253"/>
      <c r="G39" s="253"/>
      <c r="H39" s="155"/>
      <c r="I39" s="155"/>
      <c r="J39" s="155"/>
      <c r="K39" s="155"/>
      <c r="L39" s="155"/>
      <c r="M39" s="155"/>
      <c r="N39" s="154"/>
      <c r="O39" s="154"/>
      <c r="P39" s="154"/>
      <c r="Q39" s="154"/>
      <c r="R39" s="155"/>
      <c r="S39" s="155"/>
      <c r="T39" s="155"/>
      <c r="U39" s="155"/>
      <c r="V39" s="155"/>
      <c r="W39" s="155"/>
      <c r="X39" s="155"/>
      <c r="Y39" s="145"/>
      <c r="Z39" s="145"/>
      <c r="AA39" s="145"/>
      <c r="AB39" s="145"/>
      <c r="AC39" s="145"/>
      <c r="AD39" s="145"/>
      <c r="AE39" s="145"/>
      <c r="AF39" s="145"/>
      <c r="AG39" s="145" t="s">
        <v>113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5">
      <c r="A40" s="163">
        <v>15</v>
      </c>
      <c r="B40" s="181" t="s">
        <v>163</v>
      </c>
      <c r="C40" s="173" t="s">
        <v>291</v>
      </c>
      <c r="D40" s="165" t="s">
        <v>152</v>
      </c>
      <c r="E40" s="166">
        <v>6</v>
      </c>
      <c r="F40" s="167"/>
      <c r="G40" s="168">
        <f>ROUND(E40*F40,2)</f>
        <v>0</v>
      </c>
      <c r="H40" s="167">
        <v>0</v>
      </c>
      <c r="I40" s="168">
        <f>ROUND(E40*H40,2)</f>
        <v>0</v>
      </c>
      <c r="J40" s="167">
        <v>3285</v>
      </c>
      <c r="K40" s="168">
        <f>ROUND(E40*J40,2)</f>
        <v>19710</v>
      </c>
      <c r="L40" s="168">
        <v>21</v>
      </c>
      <c r="M40" s="168">
        <f>G40*(1+L40/100)</f>
        <v>0</v>
      </c>
      <c r="N40" s="166">
        <v>0</v>
      </c>
      <c r="O40" s="166">
        <f>ROUND(E40*N40,2)</f>
        <v>0</v>
      </c>
      <c r="P40" s="166">
        <v>0</v>
      </c>
      <c r="Q40" s="166">
        <f>ROUND(E40*P40,2)</f>
        <v>0</v>
      </c>
      <c r="R40" s="168"/>
      <c r="S40" s="168" t="s">
        <v>119</v>
      </c>
      <c r="T40" s="169" t="s">
        <v>109</v>
      </c>
      <c r="U40" s="155">
        <v>0</v>
      </c>
      <c r="V40" s="155">
        <f>ROUND(E40*U40,2)</f>
        <v>0</v>
      </c>
      <c r="W40" s="155"/>
      <c r="X40" s="155" t="s">
        <v>131</v>
      </c>
      <c r="Y40" s="145"/>
      <c r="Z40" s="145"/>
      <c r="AA40" s="145"/>
      <c r="AB40" s="145"/>
      <c r="AC40" s="145"/>
      <c r="AD40" s="145"/>
      <c r="AE40" s="145"/>
      <c r="AF40" s="145"/>
      <c r="AG40" s="145" t="s">
        <v>132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5">
      <c r="A41" s="152"/>
      <c r="B41" s="182"/>
      <c r="C41" s="252"/>
      <c r="D41" s="253"/>
      <c r="E41" s="253"/>
      <c r="F41" s="253"/>
      <c r="G41" s="253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45"/>
      <c r="Z41" s="145"/>
      <c r="AA41" s="145"/>
      <c r="AB41" s="145"/>
      <c r="AC41" s="145"/>
      <c r="AD41" s="145"/>
      <c r="AE41" s="145"/>
      <c r="AF41" s="145"/>
      <c r="AG41" s="145" t="s">
        <v>113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5">
      <c r="A42" s="163">
        <v>16</v>
      </c>
      <c r="B42" s="181" t="s">
        <v>164</v>
      </c>
      <c r="C42" s="173" t="s">
        <v>292</v>
      </c>
      <c r="D42" s="165" t="s">
        <v>152</v>
      </c>
      <c r="E42" s="166">
        <v>2</v>
      </c>
      <c r="F42" s="167"/>
      <c r="G42" s="168">
        <f>ROUND(E42*F42,2)</f>
        <v>0</v>
      </c>
      <c r="H42" s="167">
        <v>0</v>
      </c>
      <c r="I42" s="168">
        <f>ROUND(E42*H42,2)</f>
        <v>0</v>
      </c>
      <c r="J42" s="167">
        <v>1290</v>
      </c>
      <c r="K42" s="168">
        <f>ROUND(E42*J42,2)</f>
        <v>2580</v>
      </c>
      <c r="L42" s="168">
        <v>21</v>
      </c>
      <c r="M42" s="168">
        <f>G42*(1+L42/100)</f>
        <v>0</v>
      </c>
      <c r="N42" s="166">
        <v>0</v>
      </c>
      <c r="O42" s="166">
        <f>ROUND(E42*N42,2)</f>
        <v>0</v>
      </c>
      <c r="P42" s="166">
        <v>0</v>
      </c>
      <c r="Q42" s="166">
        <f>ROUND(E42*P42,2)</f>
        <v>0</v>
      </c>
      <c r="R42" s="168"/>
      <c r="S42" s="168" t="s">
        <v>119</v>
      </c>
      <c r="T42" s="169" t="s">
        <v>109</v>
      </c>
      <c r="U42" s="155">
        <v>0</v>
      </c>
      <c r="V42" s="155">
        <f>ROUND(E42*U42,2)</f>
        <v>0</v>
      </c>
      <c r="W42" s="155"/>
      <c r="X42" s="155" t="s">
        <v>131</v>
      </c>
      <c r="Y42" s="145"/>
      <c r="Z42" s="145"/>
      <c r="AA42" s="145"/>
      <c r="AB42" s="145"/>
      <c r="AC42" s="145"/>
      <c r="AD42" s="145"/>
      <c r="AE42" s="145"/>
      <c r="AF42" s="145"/>
      <c r="AG42" s="145" t="s">
        <v>132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5">
      <c r="A43" s="152"/>
      <c r="B43" s="182"/>
      <c r="C43" s="252"/>
      <c r="D43" s="253"/>
      <c r="E43" s="253"/>
      <c r="F43" s="253"/>
      <c r="G43" s="253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45"/>
      <c r="Z43" s="145"/>
      <c r="AA43" s="145"/>
      <c r="AB43" s="145"/>
      <c r="AC43" s="145"/>
      <c r="AD43" s="145"/>
      <c r="AE43" s="145"/>
      <c r="AF43" s="145"/>
      <c r="AG43" s="145" t="s">
        <v>113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5">
      <c r="A44" s="163">
        <v>17</v>
      </c>
      <c r="B44" s="181" t="s">
        <v>165</v>
      </c>
      <c r="C44" s="173" t="s">
        <v>293</v>
      </c>
      <c r="D44" s="165" t="s">
        <v>152</v>
      </c>
      <c r="E44" s="166">
        <v>2</v>
      </c>
      <c r="F44" s="167"/>
      <c r="G44" s="168">
        <f>ROUND(E44*F44,2)</f>
        <v>0</v>
      </c>
      <c r="H44" s="167">
        <v>0</v>
      </c>
      <c r="I44" s="168">
        <f>ROUND(E44*H44,2)</f>
        <v>0</v>
      </c>
      <c r="J44" s="167">
        <v>177.5</v>
      </c>
      <c r="K44" s="168">
        <f>ROUND(E44*J44,2)</f>
        <v>355</v>
      </c>
      <c r="L44" s="168">
        <v>21</v>
      </c>
      <c r="M44" s="168">
        <f>G44*(1+L44/100)</f>
        <v>0</v>
      </c>
      <c r="N44" s="166">
        <v>0</v>
      </c>
      <c r="O44" s="166">
        <f>ROUND(E44*N44,2)</f>
        <v>0</v>
      </c>
      <c r="P44" s="166">
        <v>0</v>
      </c>
      <c r="Q44" s="166">
        <f>ROUND(E44*P44,2)</f>
        <v>0</v>
      </c>
      <c r="R44" s="168"/>
      <c r="S44" s="168" t="s">
        <v>119</v>
      </c>
      <c r="T44" s="169" t="s">
        <v>109</v>
      </c>
      <c r="U44" s="155">
        <v>0</v>
      </c>
      <c r="V44" s="155">
        <f>ROUND(E44*U44,2)</f>
        <v>0</v>
      </c>
      <c r="W44" s="155"/>
      <c r="X44" s="155" t="s">
        <v>131</v>
      </c>
      <c r="Y44" s="145"/>
      <c r="Z44" s="145"/>
      <c r="AA44" s="145"/>
      <c r="AB44" s="145"/>
      <c r="AC44" s="145"/>
      <c r="AD44" s="145"/>
      <c r="AE44" s="145"/>
      <c r="AF44" s="145"/>
      <c r="AG44" s="145" t="s">
        <v>132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5">
      <c r="A45" s="152"/>
      <c r="B45" s="153"/>
      <c r="C45" s="252"/>
      <c r="D45" s="253"/>
      <c r="E45" s="253"/>
      <c r="F45" s="253"/>
      <c r="G45" s="253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45"/>
      <c r="Z45" s="145"/>
      <c r="AA45" s="145"/>
      <c r="AB45" s="145"/>
      <c r="AC45" s="145"/>
      <c r="AD45" s="145"/>
      <c r="AE45" s="145"/>
      <c r="AF45" s="145"/>
      <c r="AG45" s="145" t="s">
        <v>113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5">
      <c r="A46" s="163">
        <v>18</v>
      </c>
      <c r="B46" s="164" t="s">
        <v>166</v>
      </c>
      <c r="C46" s="173" t="s">
        <v>167</v>
      </c>
      <c r="D46" s="165" t="s">
        <v>152</v>
      </c>
      <c r="E46" s="166">
        <v>1</v>
      </c>
      <c r="F46" s="167"/>
      <c r="G46" s="168">
        <f>ROUND(E46*F46,2)</f>
        <v>0</v>
      </c>
      <c r="H46" s="167">
        <v>0</v>
      </c>
      <c r="I46" s="168">
        <f>ROUND(E46*H46,2)</f>
        <v>0</v>
      </c>
      <c r="J46" s="167">
        <v>2225</v>
      </c>
      <c r="K46" s="168">
        <f>ROUND(E46*J46,2)</f>
        <v>2225</v>
      </c>
      <c r="L46" s="168">
        <v>21</v>
      </c>
      <c r="M46" s="168">
        <f>G46*(1+L46/100)</f>
        <v>0</v>
      </c>
      <c r="N46" s="166">
        <v>0</v>
      </c>
      <c r="O46" s="166">
        <f>ROUND(E46*N46,2)</f>
        <v>0</v>
      </c>
      <c r="P46" s="166">
        <v>0</v>
      </c>
      <c r="Q46" s="166">
        <f>ROUND(E46*P46,2)</f>
        <v>0</v>
      </c>
      <c r="R46" s="168"/>
      <c r="S46" s="168" t="s">
        <v>119</v>
      </c>
      <c r="T46" s="169" t="s">
        <v>109</v>
      </c>
      <c r="U46" s="155">
        <v>0</v>
      </c>
      <c r="V46" s="155">
        <f>ROUND(E46*U46,2)</f>
        <v>0</v>
      </c>
      <c r="W46" s="155"/>
      <c r="X46" s="155" t="s">
        <v>131</v>
      </c>
      <c r="Y46" s="145"/>
      <c r="Z46" s="145"/>
      <c r="AA46" s="145"/>
      <c r="AB46" s="145"/>
      <c r="AC46" s="145"/>
      <c r="AD46" s="145"/>
      <c r="AE46" s="145"/>
      <c r="AF46" s="145"/>
      <c r="AG46" s="145" t="s">
        <v>132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5">
      <c r="A47" s="152"/>
      <c r="B47" s="153"/>
      <c r="C47" s="252"/>
      <c r="D47" s="253"/>
      <c r="E47" s="253"/>
      <c r="F47" s="253"/>
      <c r="G47" s="253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45"/>
      <c r="Z47" s="145"/>
      <c r="AA47" s="145"/>
      <c r="AB47" s="145"/>
      <c r="AC47" s="145"/>
      <c r="AD47" s="145"/>
      <c r="AE47" s="145"/>
      <c r="AF47" s="145"/>
      <c r="AG47" s="145" t="s">
        <v>113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5">
      <c r="A48" s="163">
        <v>19</v>
      </c>
      <c r="B48" s="164" t="s">
        <v>168</v>
      </c>
      <c r="C48" s="173" t="s">
        <v>169</v>
      </c>
      <c r="D48" s="165" t="s">
        <v>130</v>
      </c>
      <c r="E48" s="166">
        <v>1</v>
      </c>
      <c r="F48" s="167"/>
      <c r="G48" s="168">
        <f>ROUND(E48*F48,2)</f>
        <v>0</v>
      </c>
      <c r="H48" s="167">
        <v>0</v>
      </c>
      <c r="I48" s="168">
        <f>ROUND(E48*H48,2)</f>
        <v>0</v>
      </c>
      <c r="J48" s="167">
        <v>758</v>
      </c>
      <c r="K48" s="168">
        <f>ROUND(E48*J48,2)</f>
        <v>758</v>
      </c>
      <c r="L48" s="168">
        <v>21</v>
      </c>
      <c r="M48" s="168">
        <f>G48*(1+L48/100)</f>
        <v>0</v>
      </c>
      <c r="N48" s="166">
        <v>0</v>
      </c>
      <c r="O48" s="166">
        <f>ROUND(E48*N48,2)</f>
        <v>0</v>
      </c>
      <c r="P48" s="166">
        <v>0</v>
      </c>
      <c r="Q48" s="166">
        <f>ROUND(E48*P48,2)</f>
        <v>0</v>
      </c>
      <c r="R48" s="168"/>
      <c r="S48" s="168" t="s">
        <v>119</v>
      </c>
      <c r="T48" s="169" t="s">
        <v>109</v>
      </c>
      <c r="U48" s="155">
        <v>0</v>
      </c>
      <c r="V48" s="155">
        <f>ROUND(E48*U48,2)</f>
        <v>0</v>
      </c>
      <c r="W48" s="155"/>
      <c r="X48" s="155" t="s">
        <v>131</v>
      </c>
      <c r="Y48" s="145"/>
      <c r="Z48" s="145"/>
      <c r="AA48" s="145"/>
      <c r="AB48" s="145"/>
      <c r="AC48" s="145"/>
      <c r="AD48" s="145"/>
      <c r="AE48" s="145"/>
      <c r="AF48" s="145"/>
      <c r="AG48" s="145" t="s">
        <v>132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5">
      <c r="A49" s="152"/>
      <c r="B49" s="153"/>
      <c r="C49" s="252"/>
      <c r="D49" s="253"/>
      <c r="E49" s="253"/>
      <c r="F49" s="253"/>
      <c r="G49" s="253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45"/>
      <c r="Z49" s="145"/>
      <c r="AA49" s="145"/>
      <c r="AB49" s="145"/>
      <c r="AC49" s="145"/>
      <c r="AD49" s="145"/>
      <c r="AE49" s="145"/>
      <c r="AF49" s="145"/>
      <c r="AG49" s="145" t="s">
        <v>113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5">
      <c r="A50" s="163">
        <v>20</v>
      </c>
      <c r="B50" s="164" t="s">
        <v>170</v>
      </c>
      <c r="C50" s="173" t="s">
        <v>171</v>
      </c>
      <c r="D50" s="165" t="s">
        <v>152</v>
      </c>
      <c r="E50" s="166">
        <v>1</v>
      </c>
      <c r="F50" s="167"/>
      <c r="G50" s="168">
        <f>ROUND(E50*F50,2)</f>
        <v>0</v>
      </c>
      <c r="H50" s="167">
        <v>0</v>
      </c>
      <c r="I50" s="168">
        <f>ROUND(E50*H50,2)</f>
        <v>0</v>
      </c>
      <c r="J50" s="167">
        <v>440</v>
      </c>
      <c r="K50" s="168">
        <f>ROUND(E50*J50,2)</f>
        <v>440</v>
      </c>
      <c r="L50" s="168">
        <v>21</v>
      </c>
      <c r="M50" s="168">
        <f>G50*(1+L50/100)</f>
        <v>0</v>
      </c>
      <c r="N50" s="166">
        <v>0</v>
      </c>
      <c r="O50" s="166">
        <f>ROUND(E50*N50,2)</f>
        <v>0</v>
      </c>
      <c r="P50" s="166">
        <v>0</v>
      </c>
      <c r="Q50" s="166">
        <f>ROUND(E50*P50,2)</f>
        <v>0</v>
      </c>
      <c r="R50" s="168"/>
      <c r="S50" s="168" t="s">
        <v>119</v>
      </c>
      <c r="T50" s="169" t="s">
        <v>109</v>
      </c>
      <c r="U50" s="155">
        <v>0</v>
      </c>
      <c r="V50" s="155">
        <f>ROUND(E50*U50,2)</f>
        <v>0</v>
      </c>
      <c r="W50" s="155"/>
      <c r="X50" s="155" t="s">
        <v>131</v>
      </c>
      <c r="Y50" s="145"/>
      <c r="Z50" s="145"/>
      <c r="AA50" s="145"/>
      <c r="AB50" s="145"/>
      <c r="AC50" s="145"/>
      <c r="AD50" s="145"/>
      <c r="AE50" s="145"/>
      <c r="AF50" s="145"/>
      <c r="AG50" s="145" t="s">
        <v>132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5">
      <c r="A51" s="152"/>
      <c r="B51" s="153"/>
      <c r="C51" s="252"/>
      <c r="D51" s="253"/>
      <c r="E51" s="253"/>
      <c r="F51" s="253"/>
      <c r="G51" s="253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55"/>
      <c r="S51" s="155"/>
      <c r="T51" s="155"/>
      <c r="U51" s="155"/>
      <c r="V51" s="155"/>
      <c r="W51" s="155"/>
      <c r="X51" s="155"/>
      <c r="Y51" s="145"/>
      <c r="Z51" s="145"/>
      <c r="AA51" s="145"/>
      <c r="AB51" s="145"/>
      <c r="AC51" s="145"/>
      <c r="AD51" s="145"/>
      <c r="AE51" s="145"/>
      <c r="AF51" s="145"/>
      <c r="AG51" s="145" t="s">
        <v>113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5">
      <c r="A52" s="163">
        <v>21</v>
      </c>
      <c r="B52" s="164" t="s">
        <v>172</v>
      </c>
      <c r="C52" s="173" t="s">
        <v>173</v>
      </c>
      <c r="D52" s="165" t="s">
        <v>130</v>
      </c>
      <c r="E52" s="166">
        <v>1</v>
      </c>
      <c r="F52" s="167"/>
      <c r="G52" s="168">
        <f>ROUND(E52*F52,2)</f>
        <v>0</v>
      </c>
      <c r="H52" s="167">
        <v>0</v>
      </c>
      <c r="I52" s="168">
        <f>ROUND(E52*H52,2)</f>
        <v>0</v>
      </c>
      <c r="J52" s="167">
        <v>689</v>
      </c>
      <c r="K52" s="168">
        <f>ROUND(E52*J52,2)</f>
        <v>689</v>
      </c>
      <c r="L52" s="168">
        <v>21</v>
      </c>
      <c r="M52" s="168">
        <f>G52*(1+L52/100)</f>
        <v>0</v>
      </c>
      <c r="N52" s="166">
        <v>0</v>
      </c>
      <c r="O52" s="166">
        <f>ROUND(E52*N52,2)</f>
        <v>0</v>
      </c>
      <c r="P52" s="166">
        <v>0</v>
      </c>
      <c r="Q52" s="166">
        <f>ROUND(E52*P52,2)</f>
        <v>0</v>
      </c>
      <c r="R52" s="168"/>
      <c r="S52" s="168" t="s">
        <v>119</v>
      </c>
      <c r="T52" s="169" t="s">
        <v>109</v>
      </c>
      <c r="U52" s="155">
        <v>0</v>
      </c>
      <c r="V52" s="155">
        <f>ROUND(E52*U52,2)</f>
        <v>0</v>
      </c>
      <c r="W52" s="155"/>
      <c r="X52" s="155" t="s">
        <v>131</v>
      </c>
      <c r="Y52" s="145"/>
      <c r="Z52" s="145"/>
      <c r="AA52" s="145"/>
      <c r="AB52" s="145"/>
      <c r="AC52" s="145"/>
      <c r="AD52" s="145"/>
      <c r="AE52" s="145"/>
      <c r="AF52" s="145"/>
      <c r="AG52" s="145" t="s">
        <v>132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5">
      <c r="A53" s="152"/>
      <c r="B53" s="153"/>
      <c r="C53" s="252"/>
      <c r="D53" s="253"/>
      <c r="E53" s="253"/>
      <c r="F53" s="253"/>
      <c r="G53" s="253"/>
      <c r="H53" s="155"/>
      <c r="I53" s="155"/>
      <c r="J53" s="155"/>
      <c r="K53" s="155"/>
      <c r="L53" s="155"/>
      <c r="M53" s="155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45"/>
      <c r="Z53" s="145"/>
      <c r="AA53" s="145"/>
      <c r="AB53" s="145"/>
      <c r="AC53" s="145"/>
      <c r="AD53" s="145"/>
      <c r="AE53" s="145"/>
      <c r="AF53" s="145"/>
      <c r="AG53" s="145" t="s">
        <v>113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5">
      <c r="A54" s="163">
        <v>22</v>
      </c>
      <c r="B54" s="164" t="s">
        <v>174</v>
      </c>
      <c r="C54" s="173" t="s">
        <v>175</v>
      </c>
      <c r="D54" s="165" t="s">
        <v>130</v>
      </c>
      <c r="E54" s="166">
        <v>1</v>
      </c>
      <c r="F54" s="167"/>
      <c r="G54" s="168">
        <f>ROUND(E54*F54,2)</f>
        <v>0</v>
      </c>
      <c r="H54" s="167">
        <v>0</v>
      </c>
      <c r="I54" s="168">
        <f>ROUND(E54*H54,2)</f>
        <v>0</v>
      </c>
      <c r="J54" s="167">
        <v>8500</v>
      </c>
      <c r="K54" s="168">
        <f>ROUND(E54*J54,2)</f>
        <v>8500</v>
      </c>
      <c r="L54" s="168">
        <v>21</v>
      </c>
      <c r="M54" s="168">
        <f>G54*(1+L54/100)</f>
        <v>0</v>
      </c>
      <c r="N54" s="166">
        <v>0</v>
      </c>
      <c r="O54" s="166">
        <f>ROUND(E54*N54,2)</f>
        <v>0</v>
      </c>
      <c r="P54" s="166">
        <v>0</v>
      </c>
      <c r="Q54" s="166">
        <f>ROUND(E54*P54,2)</f>
        <v>0</v>
      </c>
      <c r="R54" s="168"/>
      <c r="S54" s="168" t="s">
        <v>119</v>
      </c>
      <c r="T54" s="169" t="s">
        <v>109</v>
      </c>
      <c r="U54" s="155">
        <v>0</v>
      </c>
      <c r="V54" s="155">
        <f>ROUND(E54*U54,2)</f>
        <v>0</v>
      </c>
      <c r="W54" s="155"/>
      <c r="X54" s="155" t="s">
        <v>131</v>
      </c>
      <c r="Y54" s="145"/>
      <c r="Z54" s="145"/>
      <c r="AA54" s="145"/>
      <c r="AB54" s="145"/>
      <c r="AC54" s="145"/>
      <c r="AD54" s="145"/>
      <c r="AE54" s="145"/>
      <c r="AF54" s="145"/>
      <c r="AG54" s="145" t="s">
        <v>132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5">
      <c r="A55" s="152"/>
      <c r="B55" s="153"/>
      <c r="C55" s="252"/>
      <c r="D55" s="253"/>
      <c r="E55" s="253"/>
      <c r="F55" s="253"/>
      <c r="G55" s="253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45"/>
      <c r="Z55" s="145"/>
      <c r="AA55" s="145"/>
      <c r="AB55" s="145"/>
      <c r="AC55" s="145"/>
      <c r="AD55" s="145"/>
      <c r="AE55" s="145"/>
      <c r="AF55" s="145"/>
      <c r="AG55" s="145" t="s">
        <v>113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ht="20.399999999999999" outlineLevel="1" x14ac:dyDescent="0.25">
      <c r="A56" s="163">
        <v>23</v>
      </c>
      <c r="B56" s="164" t="s">
        <v>176</v>
      </c>
      <c r="C56" s="173" t="s">
        <v>177</v>
      </c>
      <c r="D56" s="165" t="s">
        <v>144</v>
      </c>
      <c r="E56" s="166">
        <v>24</v>
      </c>
      <c r="F56" s="167"/>
      <c r="G56" s="168">
        <f>ROUND(E56*F56,2)</f>
        <v>0</v>
      </c>
      <c r="H56" s="167">
        <v>240</v>
      </c>
      <c r="I56" s="168">
        <f>ROUND(E56*H56,2)</f>
        <v>5760</v>
      </c>
      <c r="J56" s="167">
        <v>0</v>
      </c>
      <c r="K56" s="168">
        <f>ROUND(E56*J56,2)</f>
        <v>0</v>
      </c>
      <c r="L56" s="168">
        <v>21</v>
      </c>
      <c r="M56" s="168">
        <f>G56*(1+L56/100)</f>
        <v>0</v>
      </c>
      <c r="N56" s="166">
        <v>1.4599999999999999E-3</v>
      </c>
      <c r="O56" s="166">
        <f>ROUND(E56*N56,2)</f>
        <v>0.04</v>
      </c>
      <c r="P56" s="166">
        <v>0</v>
      </c>
      <c r="Q56" s="166">
        <f>ROUND(E56*P56,2)</f>
        <v>0</v>
      </c>
      <c r="R56" s="168" t="s">
        <v>178</v>
      </c>
      <c r="S56" s="168" t="s">
        <v>108</v>
      </c>
      <c r="T56" s="169" t="s">
        <v>108</v>
      </c>
      <c r="U56" s="155">
        <v>0</v>
      </c>
      <c r="V56" s="155">
        <f>ROUND(E56*U56,2)</f>
        <v>0</v>
      </c>
      <c r="W56" s="155"/>
      <c r="X56" s="155" t="s">
        <v>179</v>
      </c>
      <c r="Y56" s="145"/>
      <c r="Z56" s="145"/>
      <c r="AA56" s="145"/>
      <c r="AB56" s="145"/>
      <c r="AC56" s="145"/>
      <c r="AD56" s="145"/>
      <c r="AE56" s="145"/>
      <c r="AF56" s="145"/>
      <c r="AG56" s="145" t="s">
        <v>180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5">
      <c r="A57" s="152"/>
      <c r="B57" s="153"/>
      <c r="C57" s="179"/>
      <c r="D57" s="177"/>
      <c r="E57" s="178"/>
      <c r="F57" s="155"/>
      <c r="G57" s="15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45"/>
      <c r="Z57" s="145"/>
      <c r="AA57" s="145"/>
      <c r="AB57" s="145"/>
      <c r="AC57" s="145"/>
      <c r="AD57" s="145"/>
      <c r="AE57" s="145"/>
      <c r="AF57" s="145"/>
      <c r="AG57" s="145" t="s">
        <v>181</v>
      </c>
      <c r="AH57" s="145">
        <v>0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5">
      <c r="A58" s="152"/>
      <c r="B58" s="153"/>
      <c r="C58" s="241"/>
      <c r="D58" s="242"/>
      <c r="E58" s="242"/>
      <c r="F58" s="242"/>
      <c r="G58" s="242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45"/>
      <c r="Z58" s="145"/>
      <c r="AA58" s="145"/>
      <c r="AB58" s="145"/>
      <c r="AC58" s="145"/>
      <c r="AD58" s="145"/>
      <c r="AE58" s="145"/>
      <c r="AF58" s="145"/>
      <c r="AG58" s="145" t="s">
        <v>113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ht="20.399999999999999" outlineLevel="1" x14ac:dyDescent="0.25">
      <c r="A59" s="163">
        <v>24</v>
      </c>
      <c r="B59" s="164" t="s">
        <v>182</v>
      </c>
      <c r="C59" s="173" t="s">
        <v>183</v>
      </c>
      <c r="D59" s="165" t="s">
        <v>144</v>
      </c>
      <c r="E59" s="166">
        <v>35</v>
      </c>
      <c r="F59" s="167"/>
      <c r="G59" s="168">
        <f>ROUND(E59*F59,2)</f>
        <v>0</v>
      </c>
      <c r="H59" s="167">
        <v>116.5</v>
      </c>
      <c r="I59" s="168">
        <f>ROUND(E59*H59,2)</f>
        <v>4077.5</v>
      </c>
      <c r="J59" s="167">
        <v>0</v>
      </c>
      <c r="K59" s="168">
        <f>ROUND(E59*J59,2)</f>
        <v>0</v>
      </c>
      <c r="L59" s="168">
        <v>21</v>
      </c>
      <c r="M59" s="168">
        <f>G59*(1+L59/100)</f>
        <v>0</v>
      </c>
      <c r="N59" s="166">
        <v>1.06E-3</v>
      </c>
      <c r="O59" s="166">
        <f>ROUND(E59*N59,2)</f>
        <v>0.04</v>
      </c>
      <c r="P59" s="166">
        <v>0</v>
      </c>
      <c r="Q59" s="166">
        <f>ROUND(E59*P59,2)</f>
        <v>0</v>
      </c>
      <c r="R59" s="168" t="s">
        <v>178</v>
      </c>
      <c r="S59" s="168" t="s">
        <v>108</v>
      </c>
      <c r="T59" s="169" t="s">
        <v>108</v>
      </c>
      <c r="U59" s="155">
        <v>0</v>
      </c>
      <c r="V59" s="155">
        <f>ROUND(E59*U59,2)</f>
        <v>0</v>
      </c>
      <c r="W59" s="155"/>
      <c r="X59" s="155" t="s">
        <v>179</v>
      </c>
      <c r="Y59" s="145"/>
      <c r="Z59" s="145"/>
      <c r="AA59" s="145"/>
      <c r="AB59" s="145"/>
      <c r="AC59" s="145"/>
      <c r="AD59" s="145"/>
      <c r="AE59" s="145"/>
      <c r="AF59" s="145"/>
      <c r="AG59" s="145" t="s">
        <v>180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5">
      <c r="A60" s="152"/>
      <c r="B60" s="153"/>
      <c r="C60" s="179"/>
      <c r="D60" s="177"/>
      <c r="E60" s="178"/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45"/>
      <c r="Z60" s="145"/>
      <c r="AA60" s="145"/>
      <c r="AB60" s="145"/>
      <c r="AC60" s="145"/>
      <c r="AD60" s="145"/>
      <c r="AE60" s="145"/>
      <c r="AF60" s="145"/>
      <c r="AG60" s="145" t="s">
        <v>181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1" x14ac:dyDescent="0.25">
      <c r="A61" s="152"/>
      <c r="B61" s="153"/>
      <c r="C61" s="241"/>
      <c r="D61" s="242"/>
      <c r="E61" s="242"/>
      <c r="F61" s="242"/>
      <c r="G61" s="242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45"/>
      <c r="Z61" s="145"/>
      <c r="AA61" s="145"/>
      <c r="AB61" s="145"/>
      <c r="AC61" s="145"/>
      <c r="AD61" s="145"/>
      <c r="AE61" s="145"/>
      <c r="AF61" s="145"/>
      <c r="AG61" s="145" t="s">
        <v>113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5">
      <c r="A62" s="163">
        <v>25</v>
      </c>
      <c r="B62" s="164" t="s">
        <v>184</v>
      </c>
      <c r="C62" s="173" t="s">
        <v>185</v>
      </c>
      <c r="D62" s="165" t="s">
        <v>152</v>
      </c>
      <c r="E62" s="166">
        <v>3</v>
      </c>
      <c r="F62" s="167"/>
      <c r="G62" s="168">
        <f>ROUND(E62*F62,2)</f>
        <v>0</v>
      </c>
      <c r="H62" s="167">
        <v>897</v>
      </c>
      <c r="I62" s="168">
        <f>ROUND(E62*H62,2)</f>
        <v>2691</v>
      </c>
      <c r="J62" s="167">
        <v>0</v>
      </c>
      <c r="K62" s="168">
        <f>ROUND(E62*J62,2)</f>
        <v>0</v>
      </c>
      <c r="L62" s="168">
        <v>21</v>
      </c>
      <c r="M62" s="168">
        <f>G62*(1+L62/100)</f>
        <v>0</v>
      </c>
      <c r="N62" s="166">
        <v>0</v>
      </c>
      <c r="O62" s="166">
        <f>ROUND(E62*N62,2)</f>
        <v>0</v>
      </c>
      <c r="P62" s="166">
        <v>0</v>
      </c>
      <c r="Q62" s="166">
        <f>ROUND(E62*P62,2)</f>
        <v>0</v>
      </c>
      <c r="R62" s="168"/>
      <c r="S62" s="168" t="s">
        <v>119</v>
      </c>
      <c r="T62" s="169" t="s">
        <v>109</v>
      </c>
      <c r="U62" s="155">
        <v>0</v>
      </c>
      <c r="V62" s="155">
        <f>ROUND(E62*U62,2)</f>
        <v>0</v>
      </c>
      <c r="W62" s="155"/>
      <c r="X62" s="155" t="s">
        <v>179</v>
      </c>
      <c r="Y62" s="145"/>
      <c r="Z62" s="145"/>
      <c r="AA62" s="145"/>
      <c r="AB62" s="145"/>
      <c r="AC62" s="145"/>
      <c r="AD62" s="145"/>
      <c r="AE62" s="145"/>
      <c r="AF62" s="145"/>
      <c r="AG62" s="145" t="s">
        <v>186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5">
      <c r="A63" s="152"/>
      <c r="B63" s="153"/>
      <c r="C63" s="252" t="s">
        <v>70</v>
      </c>
      <c r="D63" s="253"/>
      <c r="E63" s="253"/>
      <c r="F63" s="253"/>
      <c r="G63" s="253"/>
      <c r="H63" s="155"/>
      <c r="I63" s="155"/>
      <c r="J63" s="155"/>
      <c r="K63" s="155"/>
      <c r="L63" s="155"/>
      <c r="M63" s="155"/>
      <c r="N63" s="154"/>
      <c r="O63" s="154"/>
      <c r="P63" s="154"/>
      <c r="Q63" s="154"/>
      <c r="R63" s="155"/>
      <c r="S63" s="155"/>
      <c r="T63" s="155"/>
      <c r="U63" s="155"/>
      <c r="V63" s="155"/>
      <c r="W63" s="155"/>
      <c r="X63" s="155"/>
      <c r="Y63" s="145"/>
      <c r="Z63" s="145"/>
      <c r="AA63" s="145"/>
      <c r="AB63" s="145"/>
      <c r="AC63" s="145"/>
      <c r="AD63" s="145"/>
      <c r="AE63" s="145"/>
      <c r="AF63" s="145"/>
      <c r="AG63" s="145" t="s">
        <v>113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5">
      <c r="A64" s="163">
        <v>26</v>
      </c>
      <c r="B64" s="164" t="s">
        <v>187</v>
      </c>
      <c r="C64" s="173" t="s">
        <v>188</v>
      </c>
      <c r="D64" s="165" t="s">
        <v>152</v>
      </c>
      <c r="E64" s="166">
        <v>1</v>
      </c>
      <c r="F64" s="167"/>
      <c r="G64" s="168">
        <f>ROUND(E64*F64,2)</f>
        <v>0</v>
      </c>
      <c r="H64" s="167">
        <v>890</v>
      </c>
      <c r="I64" s="168">
        <f>ROUND(E64*H64,2)</f>
        <v>890</v>
      </c>
      <c r="J64" s="167">
        <v>0</v>
      </c>
      <c r="K64" s="168">
        <f>ROUND(E64*J64,2)</f>
        <v>0</v>
      </c>
      <c r="L64" s="168">
        <v>21</v>
      </c>
      <c r="M64" s="168">
        <f>G64*(1+L64/100)</f>
        <v>0</v>
      </c>
      <c r="N64" s="166">
        <v>0</v>
      </c>
      <c r="O64" s="166">
        <f>ROUND(E64*N64,2)</f>
        <v>0</v>
      </c>
      <c r="P64" s="166">
        <v>0</v>
      </c>
      <c r="Q64" s="166">
        <f>ROUND(E64*P64,2)</f>
        <v>0</v>
      </c>
      <c r="R64" s="168"/>
      <c r="S64" s="168" t="s">
        <v>119</v>
      </c>
      <c r="T64" s="169" t="s">
        <v>109</v>
      </c>
      <c r="U64" s="155">
        <v>0</v>
      </c>
      <c r="V64" s="155">
        <f>ROUND(E64*U64,2)</f>
        <v>0</v>
      </c>
      <c r="W64" s="155"/>
      <c r="X64" s="155" t="s">
        <v>179</v>
      </c>
      <c r="Y64" s="145"/>
      <c r="Z64" s="145"/>
      <c r="AA64" s="145"/>
      <c r="AB64" s="145"/>
      <c r="AC64" s="145"/>
      <c r="AD64" s="145"/>
      <c r="AE64" s="145"/>
      <c r="AF64" s="145"/>
      <c r="AG64" s="145" t="s">
        <v>186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5">
      <c r="A65" s="152"/>
      <c r="B65" s="153"/>
      <c r="C65" s="252"/>
      <c r="D65" s="253"/>
      <c r="E65" s="253"/>
      <c r="F65" s="253"/>
      <c r="G65" s="253"/>
      <c r="H65" s="155"/>
      <c r="I65" s="155"/>
      <c r="J65" s="155"/>
      <c r="K65" s="155"/>
      <c r="L65" s="155"/>
      <c r="M65" s="155"/>
      <c r="N65" s="154"/>
      <c r="O65" s="154"/>
      <c r="P65" s="154"/>
      <c r="Q65" s="154"/>
      <c r="R65" s="155"/>
      <c r="S65" s="155"/>
      <c r="T65" s="155"/>
      <c r="U65" s="155"/>
      <c r="V65" s="155"/>
      <c r="W65" s="155"/>
      <c r="X65" s="155"/>
      <c r="Y65" s="145"/>
      <c r="Z65" s="145"/>
      <c r="AA65" s="145"/>
      <c r="AB65" s="145"/>
      <c r="AC65" s="145"/>
      <c r="AD65" s="145"/>
      <c r="AE65" s="145"/>
      <c r="AF65" s="145"/>
      <c r="AG65" s="145" t="s">
        <v>113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x14ac:dyDescent="0.25">
      <c r="A66" s="157" t="s">
        <v>103</v>
      </c>
      <c r="B66" s="158" t="s">
        <v>60</v>
      </c>
      <c r="C66" s="172" t="s">
        <v>61</v>
      </c>
      <c r="D66" s="159"/>
      <c r="E66" s="160"/>
      <c r="F66" s="161"/>
      <c r="G66" s="161">
        <f>SUMIF(AG67:AG89,"&lt;&gt;NOR",G67:G89)</f>
        <v>0</v>
      </c>
      <c r="H66" s="161"/>
      <c r="I66" s="161">
        <f>SUM(I67:I89)</f>
        <v>29904.14</v>
      </c>
      <c r="J66" s="161"/>
      <c r="K66" s="161">
        <f>SUM(K67:K89)</f>
        <v>318998.2</v>
      </c>
      <c r="L66" s="161"/>
      <c r="M66" s="161">
        <f>SUM(M67:M89)</f>
        <v>0</v>
      </c>
      <c r="N66" s="160"/>
      <c r="O66" s="160">
        <f>SUM(O67:O89)</f>
        <v>3.47</v>
      </c>
      <c r="P66" s="160"/>
      <c r="Q66" s="160">
        <f>SUM(Q67:Q89)</f>
        <v>0</v>
      </c>
      <c r="R66" s="161"/>
      <c r="S66" s="161"/>
      <c r="T66" s="162"/>
      <c r="U66" s="156"/>
      <c r="V66" s="156">
        <f>SUM(V67:V89)</f>
        <v>2.62</v>
      </c>
      <c r="W66" s="156"/>
      <c r="X66" s="156"/>
      <c r="AG66" t="s">
        <v>104</v>
      </c>
    </row>
    <row r="67" spans="1:60" ht="20.399999999999999" outlineLevel="1" x14ac:dyDescent="0.25">
      <c r="A67" s="163">
        <v>27</v>
      </c>
      <c r="B67" s="164" t="s">
        <v>189</v>
      </c>
      <c r="C67" s="173" t="s">
        <v>190</v>
      </c>
      <c r="D67" s="165" t="s">
        <v>191</v>
      </c>
      <c r="E67" s="166">
        <v>6.5415000000000001</v>
      </c>
      <c r="F67" s="167"/>
      <c r="G67" s="168">
        <f>ROUND(E67*F67,2)</f>
        <v>0</v>
      </c>
      <c r="H67" s="167">
        <v>149.41999999999999</v>
      </c>
      <c r="I67" s="168">
        <f>ROUND(E67*H67,2)</f>
        <v>977.43</v>
      </c>
      <c r="J67" s="167">
        <v>27.08</v>
      </c>
      <c r="K67" s="168">
        <f>ROUND(E67*J67,2)</f>
        <v>177.14</v>
      </c>
      <c r="L67" s="168">
        <v>21</v>
      </c>
      <c r="M67" s="168">
        <f>G67*(1+L67/100)</f>
        <v>0</v>
      </c>
      <c r="N67" s="166">
        <v>0.378</v>
      </c>
      <c r="O67" s="166">
        <f>ROUND(E67*N67,2)</f>
        <v>2.4700000000000002</v>
      </c>
      <c r="P67" s="166">
        <v>0</v>
      </c>
      <c r="Q67" s="166">
        <f>ROUND(E67*P67,2)</f>
        <v>0</v>
      </c>
      <c r="R67" s="168" t="s">
        <v>192</v>
      </c>
      <c r="S67" s="168" t="s">
        <v>108</v>
      </c>
      <c r="T67" s="169" t="s">
        <v>108</v>
      </c>
      <c r="U67" s="155">
        <v>2.5999999999999999E-2</v>
      </c>
      <c r="V67" s="155">
        <f>ROUND(E67*U67,2)</f>
        <v>0.17</v>
      </c>
      <c r="W67" s="155"/>
      <c r="X67" s="155" t="s">
        <v>131</v>
      </c>
      <c r="Y67" s="145"/>
      <c r="Z67" s="145"/>
      <c r="AA67" s="145"/>
      <c r="AB67" s="145"/>
      <c r="AC67" s="145"/>
      <c r="AD67" s="145"/>
      <c r="AE67" s="145"/>
      <c r="AF67" s="145"/>
      <c r="AG67" s="145" t="s">
        <v>193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5">
      <c r="A68" s="152"/>
      <c r="B68" s="153"/>
      <c r="C68" s="179" t="s">
        <v>194</v>
      </c>
      <c r="D68" s="177"/>
      <c r="E68" s="178">
        <v>6.5415000000000001</v>
      </c>
      <c r="F68" s="155"/>
      <c r="G68" s="155"/>
      <c r="H68" s="155"/>
      <c r="I68" s="155"/>
      <c r="J68" s="155"/>
      <c r="K68" s="155"/>
      <c r="L68" s="155"/>
      <c r="M68" s="155"/>
      <c r="N68" s="154"/>
      <c r="O68" s="154"/>
      <c r="P68" s="154"/>
      <c r="Q68" s="154"/>
      <c r="R68" s="155"/>
      <c r="S68" s="155"/>
      <c r="T68" s="155"/>
      <c r="U68" s="155"/>
      <c r="V68" s="155"/>
      <c r="W68" s="155"/>
      <c r="X68" s="155"/>
      <c r="Y68" s="145"/>
      <c r="Z68" s="145"/>
      <c r="AA68" s="145"/>
      <c r="AB68" s="145"/>
      <c r="AC68" s="145"/>
      <c r="AD68" s="145"/>
      <c r="AE68" s="145"/>
      <c r="AF68" s="145"/>
      <c r="AG68" s="145" t="s">
        <v>181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5">
      <c r="A69" s="152"/>
      <c r="B69" s="153"/>
      <c r="C69" s="241"/>
      <c r="D69" s="242"/>
      <c r="E69" s="242"/>
      <c r="F69" s="242"/>
      <c r="G69" s="242"/>
      <c r="H69" s="155"/>
      <c r="I69" s="155"/>
      <c r="J69" s="155"/>
      <c r="K69" s="155"/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45"/>
      <c r="Z69" s="145"/>
      <c r="AA69" s="145"/>
      <c r="AB69" s="145"/>
      <c r="AC69" s="145"/>
      <c r="AD69" s="145"/>
      <c r="AE69" s="145"/>
      <c r="AF69" s="145"/>
      <c r="AG69" s="145" t="s">
        <v>113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0.399999999999999" outlineLevel="1" x14ac:dyDescent="0.25">
      <c r="A70" s="163">
        <v>28</v>
      </c>
      <c r="B70" s="164" t="s">
        <v>195</v>
      </c>
      <c r="C70" s="173" t="s">
        <v>196</v>
      </c>
      <c r="D70" s="165" t="s">
        <v>191</v>
      </c>
      <c r="E70" s="166">
        <v>6.5415000000000001</v>
      </c>
      <c r="F70" s="167"/>
      <c r="G70" s="168">
        <f>ROUND(E70*F70,2)</f>
        <v>0</v>
      </c>
      <c r="H70" s="167">
        <v>477.98</v>
      </c>
      <c r="I70" s="168">
        <f>ROUND(E70*H70,2)</f>
        <v>3126.71</v>
      </c>
      <c r="J70" s="167">
        <v>179.02</v>
      </c>
      <c r="K70" s="168">
        <f>ROUND(E70*J70,2)</f>
        <v>1171.06</v>
      </c>
      <c r="L70" s="168">
        <v>21</v>
      </c>
      <c r="M70" s="168">
        <f>G70*(1+L70/100)</f>
        <v>0</v>
      </c>
      <c r="N70" s="166">
        <v>0.15279999999999999</v>
      </c>
      <c r="O70" s="166">
        <f>ROUND(E70*N70,2)</f>
        <v>1</v>
      </c>
      <c r="P70" s="166">
        <v>0</v>
      </c>
      <c r="Q70" s="166">
        <f>ROUND(E70*P70,2)</f>
        <v>0</v>
      </c>
      <c r="R70" s="168" t="s">
        <v>192</v>
      </c>
      <c r="S70" s="168" t="s">
        <v>108</v>
      </c>
      <c r="T70" s="169" t="s">
        <v>108</v>
      </c>
      <c r="U70" s="155">
        <v>0.375</v>
      </c>
      <c r="V70" s="155">
        <f>ROUND(E70*U70,2)</f>
        <v>2.4500000000000002</v>
      </c>
      <c r="W70" s="155"/>
      <c r="X70" s="155" t="s">
        <v>131</v>
      </c>
      <c r="Y70" s="145"/>
      <c r="Z70" s="145"/>
      <c r="AA70" s="145"/>
      <c r="AB70" s="145"/>
      <c r="AC70" s="145"/>
      <c r="AD70" s="145"/>
      <c r="AE70" s="145"/>
      <c r="AF70" s="145"/>
      <c r="AG70" s="145" t="s">
        <v>132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ht="21" outlineLevel="1" x14ac:dyDescent="0.25">
      <c r="A71" s="152"/>
      <c r="B71" s="153"/>
      <c r="C71" s="254" t="s">
        <v>197</v>
      </c>
      <c r="D71" s="255"/>
      <c r="E71" s="255"/>
      <c r="F71" s="255"/>
      <c r="G71" s="2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45"/>
      <c r="Z71" s="145"/>
      <c r="AA71" s="145"/>
      <c r="AB71" s="145"/>
      <c r="AC71" s="145"/>
      <c r="AD71" s="145"/>
      <c r="AE71" s="145"/>
      <c r="AF71" s="145"/>
      <c r="AG71" s="145" t="s">
        <v>147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70" t="str">
        <f>C71</f>
        <v>komunikací pro pěší do velikosti dlaždic 0,25 m2 s provedením lože do tl. 30 mm, s vyplněním spár a se smetením přebytečného materiálu na vzdálenost do 3 m</v>
      </c>
      <c r="BB71" s="145"/>
      <c r="BC71" s="145"/>
      <c r="BD71" s="145"/>
      <c r="BE71" s="145"/>
      <c r="BF71" s="145"/>
      <c r="BG71" s="145"/>
      <c r="BH71" s="145"/>
    </row>
    <row r="72" spans="1:60" outlineLevel="1" x14ac:dyDescent="0.25">
      <c r="A72" s="152"/>
      <c r="B72" s="153"/>
      <c r="C72" s="179" t="s">
        <v>194</v>
      </c>
      <c r="D72" s="177"/>
      <c r="E72" s="178">
        <v>6.5415000000000001</v>
      </c>
      <c r="F72" s="155"/>
      <c r="G72" s="155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45"/>
      <c r="Z72" s="145"/>
      <c r="AA72" s="145"/>
      <c r="AB72" s="145"/>
      <c r="AC72" s="145"/>
      <c r="AD72" s="145"/>
      <c r="AE72" s="145"/>
      <c r="AF72" s="145"/>
      <c r="AG72" s="145" t="s">
        <v>181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5">
      <c r="A73" s="152"/>
      <c r="B73" s="153"/>
      <c r="C73" s="241"/>
      <c r="D73" s="242"/>
      <c r="E73" s="242"/>
      <c r="F73" s="242"/>
      <c r="G73" s="242"/>
      <c r="H73" s="155"/>
      <c r="I73" s="155"/>
      <c r="J73" s="155"/>
      <c r="K73" s="155"/>
      <c r="L73" s="155"/>
      <c r="M73" s="155"/>
      <c r="N73" s="154"/>
      <c r="O73" s="154"/>
      <c r="P73" s="154"/>
      <c r="Q73" s="154"/>
      <c r="R73" s="155"/>
      <c r="S73" s="155"/>
      <c r="T73" s="155"/>
      <c r="U73" s="155"/>
      <c r="V73" s="155"/>
      <c r="W73" s="155"/>
      <c r="X73" s="155"/>
      <c r="Y73" s="145"/>
      <c r="Z73" s="145"/>
      <c r="AA73" s="145"/>
      <c r="AB73" s="145"/>
      <c r="AC73" s="145"/>
      <c r="AD73" s="145"/>
      <c r="AE73" s="145"/>
      <c r="AF73" s="145"/>
      <c r="AG73" s="145" t="s">
        <v>113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5">
      <c r="A74" s="163">
        <v>29</v>
      </c>
      <c r="B74" s="164" t="s">
        <v>198</v>
      </c>
      <c r="C74" s="173" t="s">
        <v>199</v>
      </c>
      <c r="D74" s="165" t="s">
        <v>152</v>
      </c>
      <c r="E74" s="166">
        <v>1</v>
      </c>
      <c r="F74" s="167"/>
      <c r="G74" s="168">
        <f>ROUND(E74*F74,2)</f>
        <v>0</v>
      </c>
      <c r="H74" s="167">
        <v>0</v>
      </c>
      <c r="I74" s="168">
        <f>ROUND(E74*H74,2)</f>
        <v>0</v>
      </c>
      <c r="J74" s="167">
        <v>135950</v>
      </c>
      <c r="K74" s="168">
        <f>ROUND(E74*J74,2)</f>
        <v>135950</v>
      </c>
      <c r="L74" s="168">
        <v>21</v>
      </c>
      <c r="M74" s="168">
        <f>G74*(1+L74/100)</f>
        <v>0</v>
      </c>
      <c r="N74" s="166">
        <v>0</v>
      </c>
      <c r="O74" s="166">
        <f>ROUND(E74*N74,2)</f>
        <v>0</v>
      </c>
      <c r="P74" s="166">
        <v>0</v>
      </c>
      <c r="Q74" s="166">
        <f>ROUND(E74*P74,2)</f>
        <v>0</v>
      </c>
      <c r="R74" s="168"/>
      <c r="S74" s="168" t="s">
        <v>119</v>
      </c>
      <c r="T74" s="169" t="s">
        <v>109</v>
      </c>
      <c r="U74" s="155">
        <v>0</v>
      </c>
      <c r="V74" s="155">
        <f>ROUND(E74*U74,2)</f>
        <v>0</v>
      </c>
      <c r="W74" s="155"/>
      <c r="X74" s="155" t="s">
        <v>131</v>
      </c>
      <c r="Y74" s="145"/>
      <c r="Z74" s="145"/>
      <c r="AA74" s="145"/>
      <c r="AB74" s="145"/>
      <c r="AC74" s="145"/>
      <c r="AD74" s="145"/>
      <c r="AE74" s="145"/>
      <c r="AF74" s="145"/>
      <c r="AG74" s="145" t="s">
        <v>132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5">
      <c r="A75" s="152"/>
      <c r="B75" s="153"/>
      <c r="C75" s="252"/>
      <c r="D75" s="253"/>
      <c r="E75" s="253"/>
      <c r="F75" s="253"/>
      <c r="G75" s="253"/>
      <c r="H75" s="155"/>
      <c r="I75" s="155"/>
      <c r="J75" s="155"/>
      <c r="K75" s="155"/>
      <c r="L75" s="155"/>
      <c r="M75" s="155"/>
      <c r="N75" s="154"/>
      <c r="O75" s="154"/>
      <c r="P75" s="154"/>
      <c r="Q75" s="154"/>
      <c r="R75" s="155"/>
      <c r="S75" s="155"/>
      <c r="T75" s="155"/>
      <c r="U75" s="155"/>
      <c r="V75" s="155"/>
      <c r="W75" s="155"/>
      <c r="X75" s="155"/>
      <c r="Y75" s="145"/>
      <c r="Z75" s="145"/>
      <c r="AA75" s="145"/>
      <c r="AB75" s="145"/>
      <c r="AC75" s="145"/>
      <c r="AD75" s="145"/>
      <c r="AE75" s="145"/>
      <c r="AF75" s="145"/>
      <c r="AG75" s="145" t="s">
        <v>113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5">
      <c r="A76" s="163">
        <v>30</v>
      </c>
      <c r="B76" s="164" t="s">
        <v>200</v>
      </c>
      <c r="C76" s="173" t="s">
        <v>201</v>
      </c>
      <c r="D76" s="165" t="s">
        <v>152</v>
      </c>
      <c r="E76" s="166">
        <v>1</v>
      </c>
      <c r="F76" s="167"/>
      <c r="G76" s="168">
        <f>ROUND(E76*F76,2)</f>
        <v>0</v>
      </c>
      <c r="H76" s="167">
        <v>0</v>
      </c>
      <c r="I76" s="168">
        <f>ROUND(E76*H76,2)</f>
        <v>0</v>
      </c>
      <c r="J76" s="167">
        <v>16800</v>
      </c>
      <c r="K76" s="168">
        <f>ROUND(E76*J76,2)</f>
        <v>16800</v>
      </c>
      <c r="L76" s="168">
        <v>21</v>
      </c>
      <c r="M76" s="168">
        <f>G76*(1+L76/100)</f>
        <v>0</v>
      </c>
      <c r="N76" s="166">
        <v>0</v>
      </c>
      <c r="O76" s="166">
        <f>ROUND(E76*N76,2)</f>
        <v>0</v>
      </c>
      <c r="P76" s="166">
        <v>0</v>
      </c>
      <c r="Q76" s="166">
        <f>ROUND(E76*P76,2)</f>
        <v>0</v>
      </c>
      <c r="R76" s="168"/>
      <c r="S76" s="168" t="s">
        <v>119</v>
      </c>
      <c r="T76" s="169" t="s">
        <v>109</v>
      </c>
      <c r="U76" s="155">
        <v>0</v>
      </c>
      <c r="V76" s="155">
        <f>ROUND(E76*U76,2)</f>
        <v>0</v>
      </c>
      <c r="W76" s="155"/>
      <c r="X76" s="155" t="s">
        <v>131</v>
      </c>
      <c r="Y76" s="145"/>
      <c r="Z76" s="145"/>
      <c r="AA76" s="145"/>
      <c r="AB76" s="145"/>
      <c r="AC76" s="145"/>
      <c r="AD76" s="145"/>
      <c r="AE76" s="145"/>
      <c r="AF76" s="145"/>
      <c r="AG76" s="145" t="s">
        <v>132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5">
      <c r="A77" s="152"/>
      <c r="B77" s="153"/>
      <c r="C77" s="252"/>
      <c r="D77" s="253"/>
      <c r="E77" s="253"/>
      <c r="F77" s="253"/>
      <c r="G77" s="253"/>
      <c r="H77" s="155"/>
      <c r="I77" s="155"/>
      <c r="J77" s="155"/>
      <c r="K77" s="155"/>
      <c r="L77" s="155"/>
      <c r="M77" s="155"/>
      <c r="N77" s="154"/>
      <c r="O77" s="154"/>
      <c r="P77" s="154"/>
      <c r="Q77" s="154"/>
      <c r="R77" s="155"/>
      <c r="S77" s="155"/>
      <c r="T77" s="155"/>
      <c r="U77" s="155"/>
      <c r="V77" s="155"/>
      <c r="W77" s="155"/>
      <c r="X77" s="155"/>
      <c r="Y77" s="145"/>
      <c r="Z77" s="145"/>
      <c r="AA77" s="145"/>
      <c r="AB77" s="145"/>
      <c r="AC77" s="145"/>
      <c r="AD77" s="145"/>
      <c r="AE77" s="145"/>
      <c r="AF77" s="145"/>
      <c r="AG77" s="145" t="s">
        <v>113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5">
      <c r="A78" s="163">
        <v>31</v>
      </c>
      <c r="B78" s="164" t="s">
        <v>202</v>
      </c>
      <c r="C78" s="173" t="s">
        <v>203</v>
      </c>
      <c r="D78" s="165" t="s">
        <v>152</v>
      </c>
      <c r="E78" s="166">
        <v>1</v>
      </c>
      <c r="F78" s="167"/>
      <c r="G78" s="168">
        <f>ROUND(E78*F78,2)</f>
        <v>0</v>
      </c>
      <c r="H78" s="167">
        <v>0</v>
      </c>
      <c r="I78" s="168">
        <f>ROUND(E78*H78,2)</f>
        <v>0</v>
      </c>
      <c r="J78" s="167">
        <v>74560</v>
      </c>
      <c r="K78" s="168">
        <f>ROUND(E78*J78,2)</f>
        <v>74560</v>
      </c>
      <c r="L78" s="168">
        <v>21</v>
      </c>
      <c r="M78" s="168">
        <f>G78*(1+L78/100)</f>
        <v>0</v>
      </c>
      <c r="N78" s="166">
        <v>0</v>
      </c>
      <c r="O78" s="166">
        <f>ROUND(E78*N78,2)</f>
        <v>0</v>
      </c>
      <c r="P78" s="166">
        <v>0</v>
      </c>
      <c r="Q78" s="166">
        <f>ROUND(E78*P78,2)</f>
        <v>0</v>
      </c>
      <c r="R78" s="168"/>
      <c r="S78" s="168" t="s">
        <v>119</v>
      </c>
      <c r="T78" s="169" t="s">
        <v>109</v>
      </c>
      <c r="U78" s="155">
        <v>0</v>
      </c>
      <c r="V78" s="155">
        <f>ROUND(E78*U78,2)</f>
        <v>0</v>
      </c>
      <c r="W78" s="155"/>
      <c r="X78" s="155" t="s">
        <v>131</v>
      </c>
      <c r="Y78" s="145"/>
      <c r="Z78" s="145"/>
      <c r="AA78" s="145"/>
      <c r="AB78" s="145"/>
      <c r="AC78" s="145"/>
      <c r="AD78" s="145"/>
      <c r="AE78" s="145"/>
      <c r="AF78" s="145"/>
      <c r="AG78" s="145" t="s">
        <v>132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5">
      <c r="A79" s="152"/>
      <c r="B79" s="153"/>
      <c r="C79" s="252"/>
      <c r="D79" s="253"/>
      <c r="E79" s="253"/>
      <c r="F79" s="253"/>
      <c r="G79" s="253"/>
      <c r="H79" s="155"/>
      <c r="I79" s="155"/>
      <c r="J79" s="155"/>
      <c r="K79" s="155"/>
      <c r="L79" s="155"/>
      <c r="M79" s="155"/>
      <c r="N79" s="154"/>
      <c r="O79" s="154"/>
      <c r="P79" s="154"/>
      <c r="Q79" s="154"/>
      <c r="R79" s="155"/>
      <c r="S79" s="155"/>
      <c r="T79" s="155"/>
      <c r="U79" s="155"/>
      <c r="V79" s="155"/>
      <c r="W79" s="155"/>
      <c r="X79" s="155"/>
      <c r="Y79" s="145"/>
      <c r="Z79" s="145"/>
      <c r="AA79" s="145"/>
      <c r="AB79" s="145"/>
      <c r="AC79" s="145"/>
      <c r="AD79" s="145"/>
      <c r="AE79" s="145"/>
      <c r="AF79" s="145"/>
      <c r="AG79" s="145" t="s">
        <v>113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5">
      <c r="A80" s="163">
        <v>32</v>
      </c>
      <c r="B80" s="164" t="s">
        <v>204</v>
      </c>
      <c r="C80" s="173" t="s">
        <v>205</v>
      </c>
      <c r="D80" s="165" t="s">
        <v>152</v>
      </c>
      <c r="E80" s="166">
        <v>1</v>
      </c>
      <c r="F80" s="167"/>
      <c r="G80" s="168">
        <f>ROUND(E80*F80,2)</f>
        <v>0</v>
      </c>
      <c r="H80" s="167">
        <v>0</v>
      </c>
      <c r="I80" s="168">
        <f>ROUND(E80*H80,2)</f>
        <v>0</v>
      </c>
      <c r="J80" s="167">
        <v>12340</v>
      </c>
      <c r="K80" s="168">
        <f>ROUND(E80*J80,2)</f>
        <v>12340</v>
      </c>
      <c r="L80" s="168">
        <v>21</v>
      </c>
      <c r="M80" s="168">
        <f>G80*(1+L80/100)</f>
        <v>0</v>
      </c>
      <c r="N80" s="166">
        <v>0</v>
      </c>
      <c r="O80" s="166">
        <f>ROUND(E80*N80,2)</f>
        <v>0</v>
      </c>
      <c r="P80" s="166">
        <v>0</v>
      </c>
      <c r="Q80" s="166">
        <f>ROUND(E80*P80,2)</f>
        <v>0</v>
      </c>
      <c r="R80" s="168"/>
      <c r="S80" s="168" t="s">
        <v>119</v>
      </c>
      <c r="T80" s="169" t="s">
        <v>109</v>
      </c>
      <c r="U80" s="155">
        <v>0</v>
      </c>
      <c r="V80" s="155">
        <f>ROUND(E80*U80,2)</f>
        <v>0</v>
      </c>
      <c r="W80" s="155"/>
      <c r="X80" s="155" t="s">
        <v>131</v>
      </c>
      <c r="Y80" s="145"/>
      <c r="Z80" s="145"/>
      <c r="AA80" s="145"/>
      <c r="AB80" s="145"/>
      <c r="AC80" s="145"/>
      <c r="AD80" s="145"/>
      <c r="AE80" s="145"/>
      <c r="AF80" s="145"/>
      <c r="AG80" s="145" t="s">
        <v>132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5">
      <c r="A81" s="152"/>
      <c r="B81" s="153"/>
      <c r="C81" s="252"/>
      <c r="D81" s="253"/>
      <c r="E81" s="253"/>
      <c r="F81" s="253"/>
      <c r="G81" s="253"/>
      <c r="H81" s="155"/>
      <c r="I81" s="155"/>
      <c r="J81" s="155"/>
      <c r="K81" s="155"/>
      <c r="L81" s="155"/>
      <c r="M81" s="155"/>
      <c r="N81" s="154"/>
      <c r="O81" s="154"/>
      <c r="P81" s="154"/>
      <c r="Q81" s="154"/>
      <c r="R81" s="155"/>
      <c r="S81" s="155"/>
      <c r="T81" s="155"/>
      <c r="U81" s="155"/>
      <c r="V81" s="155"/>
      <c r="W81" s="155"/>
      <c r="X81" s="155"/>
      <c r="Y81" s="145"/>
      <c r="Z81" s="145"/>
      <c r="AA81" s="145"/>
      <c r="AB81" s="145"/>
      <c r="AC81" s="145"/>
      <c r="AD81" s="145"/>
      <c r="AE81" s="145"/>
      <c r="AF81" s="145"/>
      <c r="AG81" s="145" t="s">
        <v>113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5">
      <c r="A82" s="163">
        <v>33</v>
      </c>
      <c r="B82" s="164" t="s">
        <v>206</v>
      </c>
      <c r="C82" s="173" t="s">
        <v>207</v>
      </c>
      <c r="D82" s="165" t="s">
        <v>130</v>
      </c>
      <c r="E82" s="166">
        <v>1</v>
      </c>
      <c r="F82" s="167"/>
      <c r="G82" s="168">
        <f>ROUND(E82*F82,2)</f>
        <v>0</v>
      </c>
      <c r="H82" s="167">
        <v>0</v>
      </c>
      <c r="I82" s="168">
        <f>ROUND(E82*H82,2)</f>
        <v>0</v>
      </c>
      <c r="J82" s="167">
        <v>32200</v>
      </c>
      <c r="K82" s="168">
        <f>ROUND(E82*J82,2)</f>
        <v>32200</v>
      </c>
      <c r="L82" s="168">
        <v>21</v>
      </c>
      <c r="M82" s="168">
        <f>G82*(1+L82/100)</f>
        <v>0</v>
      </c>
      <c r="N82" s="166">
        <v>0</v>
      </c>
      <c r="O82" s="166">
        <f>ROUND(E82*N82,2)</f>
        <v>0</v>
      </c>
      <c r="P82" s="166">
        <v>0</v>
      </c>
      <c r="Q82" s="166">
        <f>ROUND(E82*P82,2)</f>
        <v>0</v>
      </c>
      <c r="R82" s="168"/>
      <c r="S82" s="168" t="s">
        <v>119</v>
      </c>
      <c r="T82" s="169" t="s">
        <v>109</v>
      </c>
      <c r="U82" s="155">
        <v>0</v>
      </c>
      <c r="V82" s="155">
        <f>ROUND(E82*U82,2)</f>
        <v>0</v>
      </c>
      <c r="W82" s="155"/>
      <c r="X82" s="155" t="s">
        <v>131</v>
      </c>
      <c r="Y82" s="145"/>
      <c r="Z82" s="145"/>
      <c r="AA82" s="145"/>
      <c r="AB82" s="145"/>
      <c r="AC82" s="145"/>
      <c r="AD82" s="145"/>
      <c r="AE82" s="145"/>
      <c r="AF82" s="145"/>
      <c r="AG82" s="145" t="s">
        <v>132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5">
      <c r="A83" s="152"/>
      <c r="B83" s="153"/>
      <c r="C83" s="252"/>
      <c r="D83" s="253"/>
      <c r="E83" s="253"/>
      <c r="F83" s="253"/>
      <c r="G83" s="253"/>
      <c r="H83" s="155"/>
      <c r="I83" s="155"/>
      <c r="J83" s="155"/>
      <c r="K83" s="155"/>
      <c r="L83" s="155"/>
      <c r="M83" s="155"/>
      <c r="N83" s="154"/>
      <c r="O83" s="154"/>
      <c r="P83" s="154"/>
      <c r="Q83" s="154"/>
      <c r="R83" s="155"/>
      <c r="S83" s="155"/>
      <c r="T83" s="155"/>
      <c r="U83" s="155"/>
      <c r="V83" s="155"/>
      <c r="W83" s="155"/>
      <c r="X83" s="155"/>
      <c r="Y83" s="145"/>
      <c r="Z83" s="145"/>
      <c r="AA83" s="145"/>
      <c r="AB83" s="145"/>
      <c r="AC83" s="145"/>
      <c r="AD83" s="145"/>
      <c r="AE83" s="145"/>
      <c r="AF83" s="145"/>
      <c r="AG83" s="145" t="s">
        <v>113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5">
      <c r="A84" s="163">
        <v>34</v>
      </c>
      <c r="B84" s="164" t="s">
        <v>208</v>
      </c>
      <c r="C84" s="173" t="s">
        <v>209</v>
      </c>
      <c r="D84" s="165" t="s">
        <v>152</v>
      </c>
      <c r="E84" s="166">
        <v>1</v>
      </c>
      <c r="F84" s="167"/>
      <c r="G84" s="168">
        <f>ROUND(E84*F84,2)</f>
        <v>0</v>
      </c>
      <c r="H84" s="167">
        <v>0</v>
      </c>
      <c r="I84" s="168">
        <f>ROUND(E84*H84,2)</f>
        <v>0</v>
      </c>
      <c r="J84" s="167">
        <v>31500</v>
      </c>
      <c r="K84" s="168">
        <f>ROUND(E84*J84,2)</f>
        <v>31500</v>
      </c>
      <c r="L84" s="168">
        <v>21</v>
      </c>
      <c r="M84" s="168">
        <f>G84*(1+L84/100)</f>
        <v>0</v>
      </c>
      <c r="N84" s="166">
        <v>0</v>
      </c>
      <c r="O84" s="166">
        <f>ROUND(E84*N84,2)</f>
        <v>0</v>
      </c>
      <c r="P84" s="166">
        <v>0</v>
      </c>
      <c r="Q84" s="166">
        <f>ROUND(E84*P84,2)</f>
        <v>0</v>
      </c>
      <c r="R84" s="168"/>
      <c r="S84" s="168" t="s">
        <v>119</v>
      </c>
      <c r="T84" s="169" t="s">
        <v>109</v>
      </c>
      <c r="U84" s="155">
        <v>0</v>
      </c>
      <c r="V84" s="155">
        <f>ROUND(E84*U84,2)</f>
        <v>0</v>
      </c>
      <c r="W84" s="155"/>
      <c r="X84" s="155" t="s">
        <v>131</v>
      </c>
      <c r="Y84" s="145"/>
      <c r="Z84" s="145"/>
      <c r="AA84" s="145"/>
      <c r="AB84" s="145"/>
      <c r="AC84" s="145"/>
      <c r="AD84" s="145"/>
      <c r="AE84" s="145"/>
      <c r="AF84" s="145"/>
      <c r="AG84" s="145" t="s">
        <v>132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5">
      <c r="A85" s="152"/>
      <c r="B85" s="153"/>
      <c r="C85" s="252"/>
      <c r="D85" s="253"/>
      <c r="E85" s="253"/>
      <c r="F85" s="253"/>
      <c r="G85" s="253"/>
      <c r="H85" s="155"/>
      <c r="I85" s="155"/>
      <c r="J85" s="155"/>
      <c r="K85" s="155"/>
      <c r="L85" s="155"/>
      <c r="M85" s="155"/>
      <c r="N85" s="154"/>
      <c r="O85" s="154"/>
      <c r="P85" s="154"/>
      <c r="Q85" s="154"/>
      <c r="R85" s="155"/>
      <c r="S85" s="155"/>
      <c r="T85" s="155"/>
      <c r="U85" s="155"/>
      <c r="V85" s="155"/>
      <c r="W85" s="155"/>
      <c r="X85" s="155"/>
      <c r="Y85" s="145"/>
      <c r="Z85" s="145"/>
      <c r="AA85" s="145"/>
      <c r="AB85" s="145"/>
      <c r="AC85" s="145"/>
      <c r="AD85" s="145"/>
      <c r="AE85" s="145"/>
      <c r="AF85" s="145"/>
      <c r="AG85" s="145" t="s">
        <v>113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5">
      <c r="A86" s="163">
        <v>35</v>
      </c>
      <c r="B86" s="164" t="s">
        <v>210</v>
      </c>
      <c r="C86" s="173" t="s">
        <v>134</v>
      </c>
      <c r="D86" s="165" t="s">
        <v>130</v>
      </c>
      <c r="E86" s="166">
        <v>1</v>
      </c>
      <c r="F86" s="167"/>
      <c r="G86" s="168">
        <f>ROUND(E86*F86,2)</f>
        <v>0</v>
      </c>
      <c r="H86" s="167">
        <v>0</v>
      </c>
      <c r="I86" s="168">
        <f>ROUND(E86*H86,2)</f>
        <v>0</v>
      </c>
      <c r="J86" s="167">
        <v>14300</v>
      </c>
      <c r="K86" s="168">
        <f>ROUND(E86*J86,2)</f>
        <v>14300</v>
      </c>
      <c r="L86" s="168">
        <v>21</v>
      </c>
      <c r="M86" s="168">
        <f>G86*(1+L86/100)</f>
        <v>0</v>
      </c>
      <c r="N86" s="166">
        <v>0</v>
      </c>
      <c r="O86" s="166">
        <f>ROUND(E86*N86,2)</f>
        <v>0</v>
      </c>
      <c r="P86" s="166">
        <v>0</v>
      </c>
      <c r="Q86" s="166">
        <f>ROUND(E86*P86,2)</f>
        <v>0</v>
      </c>
      <c r="R86" s="168"/>
      <c r="S86" s="168" t="s">
        <v>119</v>
      </c>
      <c r="T86" s="169" t="s">
        <v>109</v>
      </c>
      <c r="U86" s="155">
        <v>0</v>
      </c>
      <c r="V86" s="155">
        <f>ROUND(E86*U86,2)</f>
        <v>0</v>
      </c>
      <c r="W86" s="155"/>
      <c r="X86" s="155" t="s">
        <v>131</v>
      </c>
      <c r="Y86" s="145"/>
      <c r="Z86" s="145"/>
      <c r="AA86" s="145"/>
      <c r="AB86" s="145"/>
      <c r="AC86" s="145"/>
      <c r="AD86" s="145"/>
      <c r="AE86" s="145"/>
      <c r="AF86" s="145"/>
      <c r="AG86" s="145" t="s">
        <v>132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1" x14ac:dyDescent="0.25">
      <c r="A87" s="152"/>
      <c r="B87" s="153"/>
      <c r="C87" s="252"/>
      <c r="D87" s="253"/>
      <c r="E87" s="253"/>
      <c r="F87" s="253"/>
      <c r="G87" s="253"/>
      <c r="H87" s="155"/>
      <c r="I87" s="155"/>
      <c r="J87" s="155"/>
      <c r="K87" s="155"/>
      <c r="L87" s="155"/>
      <c r="M87" s="155"/>
      <c r="N87" s="154"/>
      <c r="O87" s="154"/>
      <c r="P87" s="154"/>
      <c r="Q87" s="154"/>
      <c r="R87" s="155"/>
      <c r="S87" s="155"/>
      <c r="T87" s="155"/>
      <c r="U87" s="155"/>
      <c r="V87" s="155"/>
      <c r="W87" s="155"/>
      <c r="X87" s="155"/>
      <c r="Y87" s="145"/>
      <c r="Z87" s="145"/>
      <c r="AA87" s="145"/>
      <c r="AB87" s="145"/>
      <c r="AC87" s="145"/>
      <c r="AD87" s="145"/>
      <c r="AE87" s="145"/>
      <c r="AF87" s="145"/>
      <c r="AG87" s="145" t="s">
        <v>113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1" x14ac:dyDescent="0.25">
      <c r="A88" s="163">
        <v>36</v>
      </c>
      <c r="B88" s="164" t="s">
        <v>211</v>
      </c>
      <c r="C88" s="173" t="s">
        <v>212</v>
      </c>
      <c r="D88" s="165" t="s">
        <v>130</v>
      </c>
      <c r="E88" s="166">
        <v>1</v>
      </c>
      <c r="F88" s="167"/>
      <c r="G88" s="168">
        <f>ROUND(E88*F88,2)</f>
        <v>0</v>
      </c>
      <c r="H88" s="167">
        <v>25800</v>
      </c>
      <c r="I88" s="168">
        <f>ROUND(E88*H88,2)</f>
        <v>25800</v>
      </c>
      <c r="J88" s="167">
        <v>0</v>
      </c>
      <c r="K88" s="168">
        <f>ROUND(E88*J88,2)</f>
        <v>0</v>
      </c>
      <c r="L88" s="168">
        <v>21</v>
      </c>
      <c r="M88" s="168">
        <f>G88*(1+L88/100)</f>
        <v>0</v>
      </c>
      <c r="N88" s="166">
        <v>0</v>
      </c>
      <c r="O88" s="166">
        <f>ROUND(E88*N88,2)</f>
        <v>0</v>
      </c>
      <c r="P88" s="166">
        <v>0</v>
      </c>
      <c r="Q88" s="166">
        <f>ROUND(E88*P88,2)</f>
        <v>0</v>
      </c>
      <c r="R88" s="168"/>
      <c r="S88" s="168" t="s">
        <v>119</v>
      </c>
      <c r="T88" s="169" t="s">
        <v>109</v>
      </c>
      <c r="U88" s="155">
        <v>0</v>
      </c>
      <c r="V88" s="155">
        <f>ROUND(E88*U88,2)</f>
        <v>0</v>
      </c>
      <c r="W88" s="155"/>
      <c r="X88" s="155" t="s">
        <v>179</v>
      </c>
      <c r="Y88" s="145"/>
      <c r="Z88" s="145"/>
      <c r="AA88" s="145"/>
      <c r="AB88" s="145"/>
      <c r="AC88" s="145"/>
      <c r="AD88" s="145"/>
      <c r="AE88" s="145"/>
      <c r="AF88" s="145"/>
      <c r="AG88" s="145" t="s">
        <v>186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1" x14ac:dyDescent="0.25">
      <c r="A89" s="152"/>
      <c r="B89" s="153"/>
      <c r="C89" s="252"/>
      <c r="D89" s="253"/>
      <c r="E89" s="253"/>
      <c r="F89" s="253"/>
      <c r="G89" s="253"/>
      <c r="H89" s="155"/>
      <c r="I89" s="155"/>
      <c r="J89" s="155"/>
      <c r="K89" s="155"/>
      <c r="L89" s="155"/>
      <c r="M89" s="155"/>
      <c r="N89" s="154"/>
      <c r="O89" s="154"/>
      <c r="P89" s="154"/>
      <c r="Q89" s="154"/>
      <c r="R89" s="155"/>
      <c r="S89" s="155"/>
      <c r="T89" s="155"/>
      <c r="U89" s="155"/>
      <c r="V89" s="155"/>
      <c r="W89" s="155"/>
      <c r="X89" s="155"/>
      <c r="Y89" s="145"/>
      <c r="Z89" s="145"/>
      <c r="AA89" s="145"/>
      <c r="AB89" s="145"/>
      <c r="AC89" s="145"/>
      <c r="AD89" s="145"/>
      <c r="AE89" s="145"/>
      <c r="AF89" s="145"/>
      <c r="AG89" s="145" t="s">
        <v>113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x14ac:dyDescent="0.25">
      <c r="A90" s="157" t="s">
        <v>103</v>
      </c>
      <c r="B90" s="158" t="s">
        <v>62</v>
      </c>
      <c r="C90" s="172" t="s">
        <v>63</v>
      </c>
      <c r="D90" s="159"/>
      <c r="E90" s="160"/>
      <c r="F90" s="161"/>
      <c r="G90" s="161">
        <f>SUMIF(AG91:AG106,"&lt;&gt;NOR",G91:G106)</f>
        <v>0</v>
      </c>
      <c r="H90" s="161"/>
      <c r="I90" s="161">
        <f>SUM(I91:I106)</f>
        <v>13978.81</v>
      </c>
      <c r="J90" s="161"/>
      <c r="K90" s="161">
        <f>SUM(K91:K106)</f>
        <v>6721.48</v>
      </c>
      <c r="L90" s="161"/>
      <c r="M90" s="161">
        <f>SUM(M91:M106)</f>
        <v>0</v>
      </c>
      <c r="N90" s="160"/>
      <c r="O90" s="160">
        <f>SUM(O91:O106)</f>
        <v>6.5</v>
      </c>
      <c r="P90" s="160"/>
      <c r="Q90" s="160">
        <f>SUM(Q91:Q106)</f>
        <v>0</v>
      </c>
      <c r="R90" s="161"/>
      <c r="S90" s="161"/>
      <c r="T90" s="162"/>
      <c r="U90" s="156"/>
      <c r="V90" s="156">
        <f>SUM(V91:V106)</f>
        <v>14.07</v>
      </c>
      <c r="W90" s="156"/>
      <c r="X90" s="156"/>
      <c r="AG90" t="s">
        <v>104</v>
      </c>
    </row>
    <row r="91" spans="1:60" outlineLevel="1" x14ac:dyDescent="0.25">
      <c r="A91" s="163">
        <v>37</v>
      </c>
      <c r="B91" s="164" t="s">
        <v>213</v>
      </c>
      <c r="C91" s="173" t="s">
        <v>214</v>
      </c>
      <c r="D91" s="165" t="s">
        <v>191</v>
      </c>
      <c r="E91" s="166">
        <v>27.808</v>
      </c>
      <c r="F91" s="167"/>
      <c r="G91" s="168">
        <f>ROUND(E91*F91,2)</f>
        <v>0</v>
      </c>
      <c r="H91" s="167">
        <v>0</v>
      </c>
      <c r="I91" s="168">
        <f>ROUND(E91*H91,2)</f>
        <v>0</v>
      </c>
      <c r="J91" s="167">
        <v>13.8</v>
      </c>
      <c r="K91" s="168">
        <f>ROUND(E91*J91,2)</f>
        <v>383.75</v>
      </c>
      <c r="L91" s="168">
        <v>21</v>
      </c>
      <c r="M91" s="168">
        <f>G91*(1+L91/100)</f>
        <v>0</v>
      </c>
      <c r="N91" s="166">
        <v>0</v>
      </c>
      <c r="O91" s="166">
        <f>ROUND(E91*N91,2)</f>
        <v>0</v>
      </c>
      <c r="P91" s="166">
        <v>0</v>
      </c>
      <c r="Q91" s="166">
        <f>ROUND(E91*P91,2)</f>
        <v>0</v>
      </c>
      <c r="R91" s="168" t="s">
        <v>215</v>
      </c>
      <c r="S91" s="168" t="s">
        <v>108</v>
      </c>
      <c r="T91" s="169" t="s">
        <v>108</v>
      </c>
      <c r="U91" s="155">
        <v>1.7999999999999999E-2</v>
      </c>
      <c r="V91" s="155">
        <f>ROUND(E91*U91,2)</f>
        <v>0.5</v>
      </c>
      <c r="W91" s="155"/>
      <c r="X91" s="155" t="s">
        <v>131</v>
      </c>
      <c r="Y91" s="145"/>
      <c r="Z91" s="145"/>
      <c r="AA91" s="145"/>
      <c r="AB91" s="145"/>
      <c r="AC91" s="145"/>
      <c r="AD91" s="145"/>
      <c r="AE91" s="145"/>
      <c r="AF91" s="145"/>
      <c r="AG91" s="145" t="s">
        <v>132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1" x14ac:dyDescent="0.25">
      <c r="A92" s="152"/>
      <c r="B92" s="153"/>
      <c r="C92" s="254" t="s">
        <v>216</v>
      </c>
      <c r="D92" s="255"/>
      <c r="E92" s="255"/>
      <c r="F92" s="255"/>
      <c r="G92" s="255"/>
      <c r="H92" s="155"/>
      <c r="I92" s="155"/>
      <c r="J92" s="155"/>
      <c r="K92" s="155"/>
      <c r="L92" s="155"/>
      <c r="M92" s="155"/>
      <c r="N92" s="154"/>
      <c r="O92" s="154"/>
      <c r="P92" s="154"/>
      <c r="Q92" s="154"/>
      <c r="R92" s="155"/>
      <c r="S92" s="155"/>
      <c r="T92" s="155"/>
      <c r="U92" s="155"/>
      <c r="V92" s="155"/>
      <c r="W92" s="155"/>
      <c r="X92" s="155"/>
      <c r="Y92" s="145"/>
      <c r="Z92" s="145"/>
      <c r="AA92" s="145"/>
      <c r="AB92" s="145"/>
      <c r="AC92" s="145"/>
      <c r="AD92" s="145"/>
      <c r="AE92" s="145"/>
      <c r="AF92" s="145"/>
      <c r="AG92" s="145" t="s">
        <v>147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5">
      <c r="A93" s="152"/>
      <c r="B93" s="153"/>
      <c r="C93" s="179" t="s">
        <v>217</v>
      </c>
      <c r="D93" s="177"/>
      <c r="E93" s="178">
        <v>27.808</v>
      </c>
      <c r="F93" s="155"/>
      <c r="G93" s="155"/>
      <c r="H93" s="155"/>
      <c r="I93" s="155"/>
      <c r="J93" s="155"/>
      <c r="K93" s="155"/>
      <c r="L93" s="155"/>
      <c r="M93" s="155"/>
      <c r="N93" s="154"/>
      <c r="O93" s="154"/>
      <c r="P93" s="154"/>
      <c r="Q93" s="154"/>
      <c r="R93" s="155"/>
      <c r="S93" s="155"/>
      <c r="T93" s="155"/>
      <c r="U93" s="155"/>
      <c r="V93" s="155"/>
      <c r="W93" s="155"/>
      <c r="X93" s="155"/>
      <c r="Y93" s="145"/>
      <c r="Z93" s="145"/>
      <c r="AA93" s="145"/>
      <c r="AB93" s="145"/>
      <c r="AC93" s="145"/>
      <c r="AD93" s="145"/>
      <c r="AE93" s="145"/>
      <c r="AF93" s="145"/>
      <c r="AG93" s="145" t="s">
        <v>181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5">
      <c r="A94" s="152"/>
      <c r="B94" s="153"/>
      <c r="C94" s="241"/>
      <c r="D94" s="242"/>
      <c r="E94" s="242"/>
      <c r="F94" s="242"/>
      <c r="G94" s="242"/>
      <c r="H94" s="155"/>
      <c r="I94" s="155"/>
      <c r="J94" s="155"/>
      <c r="K94" s="155"/>
      <c r="L94" s="155"/>
      <c r="M94" s="155"/>
      <c r="N94" s="154"/>
      <c r="O94" s="154"/>
      <c r="P94" s="154"/>
      <c r="Q94" s="154"/>
      <c r="R94" s="155"/>
      <c r="S94" s="155"/>
      <c r="T94" s="155"/>
      <c r="U94" s="155"/>
      <c r="V94" s="155"/>
      <c r="W94" s="155"/>
      <c r="X94" s="155"/>
      <c r="Y94" s="145"/>
      <c r="Z94" s="145"/>
      <c r="AA94" s="145"/>
      <c r="AB94" s="145"/>
      <c r="AC94" s="145"/>
      <c r="AD94" s="145"/>
      <c r="AE94" s="145"/>
      <c r="AF94" s="145"/>
      <c r="AG94" s="145" t="s">
        <v>113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ht="20.399999999999999" outlineLevel="1" x14ac:dyDescent="0.25">
      <c r="A95" s="163">
        <v>38</v>
      </c>
      <c r="B95" s="164" t="s">
        <v>218</v>
      </c>
      <c r="C95" s="173" t="s">
        <v>219</v>
      </c>
      <c r="D95" s="165" t="s">
        <v>191</v>
      </c>
      <c r="E95" s="166">
        <v>27.808</v>
      </c>
      <c r="F95" s="167"/>
      <c r="G95" s="168">
        <f>ROUND(E95*F95,2)</f>
        <v>0</v>
      </c>
      <c r="H95" s="167">
        <v>0</v>
      </c>
      <c r="I95" s="168">
        <f>ROUND(E95*H95,2)</f>
        <v>0</v>
      </c>
      <c r="J95" s="167">
        <v>35.9</v>
      </c>
      <c r="K95" s="168">
        <f>ROUND(E95*J95,2)</f>
        <v>998.31</v>
      </c>
      <c r="L95" s="168">
        <v>21</v>
      </c>
      <c r="M95" s="168">
        <f>G95*(1+L95/100)</f>
        <v>0</v>
      </c>
      <c r="N95" s="166">
        <v>0</v>
      </c>
      <c r="O95" s="166">
        <f>ROUND(E95*N95,2)</f>
        <v>0</v>
      </c>
      <c r="P95" s="166">
        <v>0</v>
      </c>
      <c r="Q95" s="166">
        <f>ROUND(E95*P95,2)</f>
        <v>0</v>
      </c>
      <c r="R95" s="168" t="s">
        <v>220</v>
      </c>
      <c r="S95" s="168" t="s">
        <v>108</v>
      </c>
      <c r="T95" s="169" t="s">
        <v>108</v>
      </c>
      <c r="U95" s="155">
        <v>0.09</v>
      </c>
      <c r="V95" s="155">
        <f>ROUND(E95*U95,2)</f>
        <v>2.5</v>
      </c>
      <c r="W95" s="155"/>
      <c r="X95" s="155" t="s">
        <v>131</v>
      </c>
      <c r="Y95" s="145"/>
      <c r="Z95" s="145"/>
      <c r="AA95" s="145"/>
      <c r="AB95" s="145"/>
      <c r="AC95" s="145"/>
      <c r="AD95" s="145"/>
      <c r="AE95" s="145"/>
      <c r="AF95" s="145"/>
      <c r="AG95" s="145" t="s">
        <v>132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5">
      <c r="A96" s="152"/>
      <c r="B96" s="153"/>
      <c r="C96" s="254" t="s">
        <v>221</v>
      </c>
      <c r="D96" s="255"/>
      <c r="E96" s="255"/>
      <c r="F96" s="255"/>
      <c r="G96" s="255"/>
      <c r="H96" s="155"/>
      <c r="I96" s="155"/>
      <c r="J96" s="155"/>
      <c r="K96" s="155"/>
      <c r="L96" s="155"/>
      <c r="M96" s="155"/>
      <c r="N96" s="154"/>
      <c r="O96" s="154"/>
      <c r="P96" s="154"/>
      <c r="Q96" s="154"/>
      <c r="R96" s="155"/>
      <c r="S96" s="155"/>
      <c r="T96" s="155"/>
      <c r="U96" s="155"/>
      <c r="V96" s="155"/>
      <c r="W96" s="155"/>
      <c r="X96" s="155"/>
      <c r="Y96" s="145"/>
      <c r="Z96" s="145"/>
      <c r="AA96" s="145"/>
      <c r="AB96" s="145"/>
      <c r="AC96" s="145"/>
      <c r="AD96" s="145"/>
      <c r="AE96" s="145"/>
      <c r="AF96" s="145"/>
      <c r="AG96" s="145" t="s">
        <v>147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1" x14ac:dyDescent="0.25">
      <c r="A97" s="152"/>
      <c r="B97" s="153"/>
      <c r="C97" s="179" t="s">
        <v>217</v>
      </c>
      <c r="D97" s="177"/>
      <c r="E97" s="178">
        <v>27.808</v>
      </c>
      <c r="F97" s="155"/>
      <c r="G97" s="155"/>
      <c r="H97" s="155"/>
      <c r="I97" s="155"/>
      <c r="J97" s="155"/>
      <c r="K97" s="155"/>
      <c r="L97" s="155"/>
      <c r="M97" s="155"/>
      <c r="N97" s="154"/>
      <c r="O97" s="154"/>
      <c r="P97" s="154"/>
      <c r="Q97" s="154"/>
      <c r="R97" s="155"/>
      <c r="S97" s="155"/>
      <c r="T97" s="155"/>
      <c r="U97" s="155"/>
      <c r="V97" s="155"/>
      <c r="W97" s="155"/>
      <c r="X97" s="155"/>
      <c r="Y97" s="145"/>
      <c r="Z97" s="145"/>
      <c r="AA97" s="145"/>
      <c r="AB97" s="145"/>
      <c r="AC97" s="145"/>
      <c r="AD97" s="145"/>
      <c r="AE97" s="145"/>
      <c r="AF97" s="145"/>
      <c r="AG97" s="145" t="s">
        <v>181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5">
      <c r="A98" s="152"/>
      <c r="B98" s="153"/>
      <c r="C98" s="241"/>
      <c r="D98" s="242"/>
      <c r="E98" s="242"/>
      <c r="F98" s="242"/>
      <c r="G98" s="242"/>
      <c r="H98" s="155"/>
      <c r="I98" s="155"/>
      <c r="J98" s="155"/>
      <c r="K98" s="155"/>
      <c r="L98" s="155"/>
      <c r="M98" s="155"/>
      <c r="N98" s="154"/>
      <c r="O98" s="154"/>
      <c r="P98" s="154"/>
      <c r="Q98" s="154"/>
      <c r="R98" s="155"/>
      <c r="S98" s="155"/>
      <c r="T98" s="155"/>
      <c r="U98" s="155"/>
      <c r="V98" s="155"/>
      <c r="W98" s="155"/>
      <c r="X98" s="155"/>
      <c r="Y98" s="145"/>
      <c r="Z98" s="145"/>
      <c r="AA98" s="145"/>
      <c r="AB98" s="145"/>
      <c r="AC98" s="145"/>
      <c r="AD98" s="145"/>
      <c r="AE98" s="145"/>
      <c r="AF98" s="145"/>
      <c r="AG98" s="145" t="s">
        <v>113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1" x14ac:dyDescent="0.25">
      <c r="A99" s="163">
        <v>39</v>
      </c>
      <c r="B99" s="164" t="s">
        <v>222</v>
      </c>
      <c r="C99" s="173" t="s">
        <v>223</v>
      </c>
      <c r="D99" s="165" t="s">
        <v>191</v>
      </c>
      <c r="E99" s="166">
        <v>27.808</v>
      </c>
      <c r="F99" s="167"/>
      <c r="G99" s="168">
        <f>ROUND(E99*F99,2)</f>
        <v>0</v>
      </c>
      <c r="H99" s="167">
        <v>24.71</v>
      </c>
      <c r="I99" s="168">
        <f>ROUND(E99*H99,2)</f>
        <v>687.14</v>
      </c>
      <c r="J99" s="167">
        <v>12.99</v>
      </c>
      <c r="K99" s="168">
        <f>ROUND(E99*J99,2)</f>
        <v>361.23</v>
      </c>
      <c r="L99" s="168">
        <v>21</v>
      </c>
      <c r="M99" s="168">
        <f>G99*(1+L99/100)</f>
        <v>0</v>
      </c>
      <c r="N99" s="166">
        <v>8.0960000000000004E-2</v>
      </c>
      <c r="O99" s="166">
        <f>ROUND(E99*N99,2)</f>
        <v>2.25</v>
      </c>
      <c r="P99" s="166">
        <v>0</v>
      </c>
      <c r="Q99" s="166">
        <f>ROUND(E99*P99,2)</f>
        <v>0</v>
      </c>
      <c r="R99" s="168" t="s">
        <v>192</v>
      </c>
      <c r="S99" s="168" t="s">
        <v>108</v>
      </c>
      <c r="T99" s="169" t="s">
        <v>108</v>
      </c>
      <c r="U99" s="155">
        <v>2.3E-2</v>
      </c>
      <c r="V99" s="155">
        <f>ROUND(E99*U99,2)</f>
        <v>0.64</v>
      </c>
      <c r="W99" s="155"/>
      <c r="X99" s="155" t="s">
        <v>131</v>
      </c>
      <c r="Y99" s="145"/>
      <c r="Z99" s="145"/>
      <c r="AA99" s="145"/>
      <c r="AB99" s="145"/>
      <c r="AC99" s="145"/>
      <c r="AD99" s="145"/>
      <c r="AE99" s="145"/>
      <c r="AF99" s="145"/>
      <c r="AG99" s="145" t="s">
        <v>193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5">
      <c r="A100" s="152"/>
      <c r="B100" s="153"/>
      <c r="C100" s="254" t="s">
        <v>224</v>
      </c>
      <c r="D100" s="255"/>
      <c r="E100" s="255"/>
      <c r="F100" s="255"/>
      <c r="G100" s="255"/>
      <c r="H100" s="155"/>
      <c r="I100" s="155"/>
      <c r="J100" s="155"/>
      <c r="K100" s="155"/>
      <c r="L100" s="155"/>
      <c r="M100" s="155"/>
      <c r="N100" s="154"/>
      <c r="O100" s="154"/>
      <c r="P100" s="154"/>
      <c r="Q100" s="154"/>
      <c r="R100" s="155"/>
      <c r="S100" s="155"/>
      <c r="T100" s="155"/>
      <c r="U100" s="155"/>
      <c r="V100" s="155"/>
      <c r="W100" s="155"/>
      <c r="X100" s="155"/>
      <c r="Y100" s="145"/>
      <c r="Z100" s="145"/>
      <c r="AA100" s="145"/>
      <c r="AB100" s="145"/>
      <c r="AC100" s="145"/>
      <c r="AD100" s="145"/>
      <c r="AE100" s="145"/>
      <c r="AF100" s="145"/>
      <c r="AG100" s="145" t="s">
        <v>147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5">
      <c r="A101" s="152"/>
      <c r="B101" s="153"/>
      <c r="C101" s="179" t="s">
        <v>217</v>
      </c>
      <c r="D101" s="177"/>
      <c r="E101" s="178">
        <v>27.808</v>
      </c>
      <c r="F101" s="155"/>
      <c r="G101" s="155"/>
      <c r="H101" s="155"/>
      <c r="I101" s="155"/>
      <c r="J101" s="155"/>
      <c r="K101" s="155"/>
      <c r="L101" s="155"/>
      <c r="M101" s="155"/>
      <c r="N101" s="154"/>
      <c r="O101" s="154"/>
      <c r="P101" s="154"/>
      <c r="Q101" s="154"/>
      <c r="R101" s="155"/>
      <c r="S101" s="155"/>
      <c r="T101" s="155"/>
      <c r="U101" s="155"/>
      <c r="V101" s="155"/>
      <c r="W101" s="155"/>
      <c r="X101" s="155"/>
      <c r="Y101" s="145"/>
      <c r="Z101" s="145"/>
      <c r="AA101" s="145"/>
      <c r="AB101" s="145"/>
      <c r="AC101" s="145"/>
      <c r="AD101" s="145"/>
      <c r="AE101" s="145"/>
      <c r="AF101" s="145"/>
      <c r="AG101" s="145" t="s">
        <v>181</v>
      </c>
      <c r="AH101" s="145">
        <v>0</v>
      </c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5">
      <c r="A102" s="152"/>
      <c r="B102" s="153"/>
      <c r="C102" s="241"/>
      <c r="D102" s="242"/>
      <c r="E102" s="242"/>
      <c r="F102" s="242"/>
      <c r="G102" s="242"/>
      <c r="H102" s="155"/>
      <c r="I102" s="155"/>
      <c r="J102" s="155"/>
      <c r="K102" s="155"/>
      <c r="L102" s="155"/>
      <c r="M102" s="155"/>
      <c r="N102" s="154"/>
      <c r="O102" s="154"/>
      <c r="P102" s="154"/>
      <c r="Q102" s="154"/>
      <c r="R102" s="155"/>
      <c r="S102" s="155"/>
      <c r="T102" s="155"/>
      <c r="U102" s="155"/>
      <c r="V102" s="155"/>
      <c r="W102" s="155"/>
      <c r="X102" s="155"/>
      <c r="Y102" s="145"/>
      <c r="Z102" s="145"/>
      <c r="AA102" s="145"/>
      <c r="AB102" s="145"/>
      <c r="AC102" s="145"/>
      <c r="AD102" s="145"/>
      <c r="AE102" s="145"/>
      <c r="AF102" s="145"/>
      <c r="AG102" s="145" t="s">
        <v>113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ht="20.399999999999999" outlineLevel="1" x14ac:dyDescent="0.25">
      <c r="A103" s="163">
        <v>40</v>
      </c>
      <c r="B103" s="164" t="s">
        <v>195</v>
      </c>
      <c r="C103" s="173" t="s">
        <v>196</v>
      </c>
      <c r="D103" s="165" t="s">
        <v>191</v>
      </c>
      <c r="E103" s="166">
        <v>27.808</v>
      </c>
      <c r="F103" s="167"/>
      <c r="G103" s="168">
        <f>ROUND(E103*F103,2)</f>
        <v>0</v>
      </c>
      <c r="H103" s="167">
        <v>477.98</v>
      </c>
      <c r="I103" s="168">
        <f>ROUND(E103*H103,2)</f>
        <v>13291.67</v>
      </c>
      <c r="J103" s="167">
        <v>179.02</v>
      </c>
      <c r="K103" s="168">
        <f>ROUND(E103*J103,2)</f>
        <v>4978.1899999999996</v>
      </c>
      <c r="L103" s="168">
        <v>21</v>
      </c>
      <c r="M103" s="168">
        <f>G103*(1+L103/100)</f>
        <v>0</v>
      </c>
      <c r="N103" s="166">
        <v>0.15279999999999999</v>
      </c>
      <c r="O103" s="166">
        <f>ROUND(E103*N103,2)</f>
        <v>4.25</v>
      </c>
      <c r="P103" s="166">
        <v>0</v>
      </c>
      <c r="Q103" s="166">
        <f>ROUND(E103*P103,2)</f>
        <v>0</v>
      </c>
      <c r="R103" s="168" t="s">
        <v>192</v>
      </c>
      <c r="S103" s="168" t="s">
        <v>108</v>
      </c>
      <c r="T103" s="169" t="s">
        <v>108</v>
      </c>
      <c r="U103" s="155">
        <v>0.375</v>
      </c>
      <c r="V103" s="155">
        <f>ROUND(E103*U103,2)</f>
        <v>10.43</v>
      </c>
      <c r="W103" s="155"/>
      <c r="X103" s="155" t="s">
        <v>131</v>
      </c>
      <c r="Y103" s="145"/>
      <c r="Z103" s="145"/>
      <c r="AA103" s="145"/>
      <c r="AB103" s="145"/>
      <c r="AC103" s="145"/>
      <c r="AD103" s="145"/>
      <c r="AE103" s="145"/>
      <c r="AF103" s="145"/>
      <c r="AG103" s="145" t="s">
        <v>132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ht="21" outlineLevel="1" x14ac:dyDescent="0.25">
      <c r="A104" s="152"/>
      <c r="B104" s="153"/>
      <c r="C104" s="254" t="s">
        <v>197</v>
      </c>
      <c r="D104" s="255"/>
      <c r="E104" s="255"/>
      <c r="F104" s="255"/>
      <c r="G104" s="255"/>
      <c r="H104" s="155"/>
      <c r="I104" s="155"/>
      <c r="J104" s="155"/>
      <c r="K104" s="155"/>
      <c r="L104" s="155"/>
      <c r="M104" s="155"/>
      <c r="N104" s="154"/>
      <c r="O104" s="154"/>
      <c r="P104" s="154"/>
      <c r="Q104" s="154"/>
      <c r="R104" s="155"/>
      <c r="S104" s="155"/>
      <c r="T104" s="155"/>
      <c r="U104" s="155"/>
      <c r="V104" s="155"/>
      <c r="W104" s="155"/>
      <c r="X104" s="155"/>
      <c r="Y104" s="145"/>
      <c r="Z104" s="145"/>
      <c r="AA104" s="145"/>
      <c r="AB104" s="145"/>
      <c r="AC104" s="145"/>
      <c r="AD104" s="145"/>
      <c r="AE104" s="145"/>
      <c r="AF104" s="145"/>
      <c r="AG104" s="145" t="s">
        <v>147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70" t="str">
        <f>C104</f>
        <v>komunikací pro pěší do velikosti dlaždic 0,25 m2 s provedením lože do tl. 30 mm, s vyplněním spár a se smetením přebytečného materiálu na vzdálenost do 3 m</v>
      </c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5">
      <c r="A105" s="152"/>
      <c r="B105" s="153"/>
      <c r="C105" s="179" t="s">
        <v>217</v>
      </c>
      <c r="D105" s="177"/>
      <c r="E105" s="178">
        <v>27.808</v>
      </c>
      <c r="F105" s="155"/>
      <c r="G105" s="155"/>
      <c r="H105" s="155"/>
      <c r="I105" s="155"/>
      <c r="J105" s="155"/>
      <c r="K105" s="155"/>
      <c r="L105" s="155"/>
      <c r="M105" s="155"/>
      <c r="N105" s="154"/>
      <c r="O105" s="154"/>
      <c r="P105" s="154"/>
      <c r="Q105" s="154"/>
      <c r="R105" s="155"/>
      <c r="S105" s="155"/>
      <c r="T105" s="155"/>
      <c r="U105" s="155"/>
      <c r="V105" s="155"/>
      <c r="W105" s="155"/>
      <c r="X105" s="155"/>
      <c r="Y105" s="145"/>
      <c r="Z105" s="145"/>
      <c r="AA105" s="145"/>
      <c r="AB105" s="145"/>
      <c r="AC105" s="145"/>
      <c r="AD105" s="145"/>
      <c r="AE105" s="145"/>
      <c r="AF105" s="145"/>
      <c r="AG105" s="145" t="s">
        <v>181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5">
      <c r="A106" s="152"/>
      <c r="B106" s="153"/>
      <c r="C106" s="241"/>
      <c r="D106" s="242"/>
      <c r="E106" s="242"/>
      <c r="F106" s="242"/>
      <c r="G106" s="242"/>
      <c r="H106" s="155"/>
      <c r="I106" s="155"/>
      <c r="J106" s="155"/>
      <c r="K106" s="155"/>
      <c r="L106" s="155"/>
      <c r="M106" s="155"/>
      <c r="N106" s="154"/>
      <c r="O106" s="154"/>
      <c r="P106" s="154"/>
      <c r="Q106" s="154"/>
      <c r="R106" s="155"/>
      <c r="S106" s="155"/>
      <c r="T106" s="155"/>
      <c r="U106" s="155"/>
      <c r="V106" s="155"/>
      <c r="W106" s="155"/>
      <c r="X106" s="155"/>
      <c r="Y106" s="145"/>
      <c r="Z106" s="145"/>
      <c r="AA106" s="145"/>
      <c r="AB106" s="145"/>
      <c r="AC106" s="145"/>
      <c r="AD106" s="145"/>
      <c r="AE106" s="145"/>
      <c r="AF106" s="145"/>
      <c r="AG106" s="145" t="s">
        <v>113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x14ac:dyDescent="0.25">
      <c r="A107" s="157" t="s">
        <v>103</v>
      </c>
      <c r="B107" s="158" t="s">
        <v>64</v>
      </c>
      <c r="C107" s="172" t="s">
        <v>65</v>
      </c>
      <c r="D107" s="159"/>
      <c r="E107" s="160"/>
      <c r="F107" s="161"/>
      <c r="G107" s="161">
        <f>SUMIF(AG108:AG121,"&lt;&gt;NOR",G108:G121)</f>
        <v>0</v>
      </c>
      <c r="H107" s="161"/>
      <c r="I107" s="161">
        <f>SUM(I108:I121)</f>
        <v>0</v>
      </c>
      <c r="J107" s="161"/>
      <c r="K107" s="161">
        <f>SUM(K108:K121)</f>
        <v>580460</v>
      </c>
      <c r="L107" s="161"/>
      <c r="M107" s="161">
        <f>SUM(M108:M121)</f>
        <v>0</v>
      </c>
      <c r="N107" s="160"/>
      <c r="O107" s="160">
        <f>SUM(O108:O121)</f>
        <v>0</v>
      </c>
      <c r="P107" s="160"/>
      <c r="Q107" s="160">
        <f>SUM(Q108:Q121)</f>
        <v>0</v>
      </c>
      <c r="R107" s="161"/>
      <c r="S107" s="161"/>
      <c r="T107" s="162"/>
      <c r="U107" s="156"/>
      <c r="V107" s="156">
        <f>SUM(V108:V121)</f>
        <v>0</v>
      </c>
      <c r="W107" s="156"/>
      <c r="X107" s="156"/>
      <c r="AG107" t="s">
        <v>104</v>
      </c>
    </row>
    <row r="108" spans="1:60" outlineLevel="1" x14ac:dyDescent="0.25">
      <c r="A108" s="163">
        <v>41</v>
      </c>
      <c r="B108" s="164" t="s">
        <v>225</v>
      </c>
      <c r="C108" s="173" t="s">
        <v>226</v>
      </c>
      <c r="D108" s="165" t="s">
        <v>152</v>
      </c>
      <c r="E108" s="166">
        <v>1</v>
      </c>
      <c r="F108" s="167"/>
      <c r="G108" s="168"/>
      <c r="H108" s="167">
        <v>0</v>
      </c>
      <c r="I108" s="168">
        <f>ROUND(E108*H108,2)</f>
        <v>0</v>
      </c>
      <c r="J108" s="167">
        <v>520800</v>
      </c>
      <c r="K108" s="168">
        <f>ROUND(E108*J108,2)</f>
        <v>520800</v>
      </c>
      <c r="L108" s="168">
        <v>21</v>
      </c>
      <c r="M108" s="168">
        <f>G108*(1+L108/100)</f>
        <v>0</v>
      </c>
      <c r="N108" s="166">
        <v>0</v>
      </c>
      <c r="O108" s="166">
        <f>ROUND(E108*N108,2)</f>
        <v>0</v>
      </c>
      <c r="P108" s="166">
        <v>0</v>
      </c>
      <c r="Q108" s="166">
        <f>ROUND(E108*P108,2)</f>
        <v>0</v>
      </c>
      <c r="R108" s="168"/>
      <c r="S108" s="168" t="s">
        <v>119</v>
      </c>
      <c r="T108" s="169" t="s">
        <v>109</v>
      </c>
      <c r="U108" s="155">
        <v>0</v>
      </c>
      <c r="V108" s="155">
        <f>ROUND(E108*U108,2)</f>
        <v>0</v>
      </c>
      <c r="W108" s="155"/>
      <c r="X108" s="155" t="s">
        <v>131</v>
      </c>
      <c r="Y108" s="145"/>
      <c r="Z108" s="145"/>
      <c r="AA108" s="145"/>
      <c r="AB108" s="145"/>
      <c r="AC108" s="145"/>
      <c r="AD108" s="145"/>
      <c r="AE108" s="145"/>
      <c r="AF108" s="145"/>
      <c r="AG108" s="145" t="s">
        <v>132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5">
      <c r="A109" s="152"/>
      <c r="B109" s="153"/>
      <c r="C109" s="250" t="s">
        <v>227</v>
      </c>
      <c r="D109" s="251"/>
      <c r="E109" s="251"/>
      <c r="F109" s="251"/>
      <c r="G109" s="251"/>
      <c r="H109" s="155"/>
      <c r="I109" s="155"/>
      <c r="J109" s="155"/>
      <c r="K109" s="155"/>
      <c r="L109" s="155"/>
      <c r="M109" s="155"/>
      <c r="N109" s="154"/>
      <c r="O109" s="154"/>
      <c r="P109" s="154"/>
      <c r="Q109" s="154"/>
      <c r="R109" s="155"/>
      <c r="S109" s="155"/>
      <c r="T109" s="155"/>
      <c r="U109" s="155"/>
      <c r="V109" s="155"/>
      <c r="W109" s="155"/>
      <c r="X109" s="155"/>
      <c r="Y109" s="145"/>
      <c r="Z109" s="145"/>
      <c r="AA109" s="145"/>
      <c r="AB109" s="145"/>
      <c r="AC109" s="145"/>
      <c r="AD109" s="145"/>
      <c r="AE109" s="145"/>
      <c r="AF109" s="145"/>
      <c r="AG109" s="145" t="s">
        <v>112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5">
      <c r="A110" s="152"/>
      <c r="B110" s="153"/>
      <c r="C110" s="256" t="s">
        <v>305</v>
      </c>
      <c r="D110" s="257"/>
      <c r="E110" s="257"/>
      <c r="F110" s="257"/>
      <c r="G110" s="257"/>
      <c r="H110" s="155"/>
      <c r="I110" s="155"/>
      <c r="J110" s="155"/>
      <c r="K110" s="155"/>
      <c r="L110" s="155"/>
      <c r="M110" s="155"/>
      <c r="N110" s="154"/>
      <c r="O110" s="154"/>
      <c r="P110" s="154"/>
      <c r="Q110" s="154"/>
      <c r="R110" s="155"/>
      <c r="S110" s="155"/>
      <c r="T110" s="155"/>
      <c r="U110" s="155"/>
      <c r="V110" s="155"/>
      <c r="W110" s="155"/>
      <c r="X110" s="155"/>
      <c r="Y110" s="145"/>
      <c r="Z110" s="145"/>
      <c r="AA110" s="145"/>
      <c r="AB110" s="145"/>
      <c r="AC110" s="145"/>
      <c r="AD110" s="145"/>
      <c r="AE110" s="145"/>
      <c r="AF110" s="145"/>
      <c r="AG110" s="145" t="s">
        <v>112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1" x14ac:dyDescent="0.25">
      <c r="A111" s="152"/>
      <c r="B111" s="153"/>
      <c r="C111" s="256" t="s">
        <v>306</v>
      </c>
      <c r="D111" s="257"/>
      <c r="E111" s="257"/>
      <c r="F111" s="257"/>
      <c r="G111" s="257"/>
      <c r="H111" s="155"/>
      <c r="I111" s="155"/>
      <c r="J111" s="155"/>
      <c r="K111" s="155"/>
      <c r="L111" s="155"/>
      <c r="M111" s="155"/>
      <c r="N111" s="154"/>
      <c r="O111" s="154"/>
      <c r="P111" s="154"/>
      <c r="Q111" s="154"/>
      <c r="R111" s="155"/>
      <c r="S111" s="155"/>
      <c r="T111" s="155"/>
      <c r="U111" s="155"/>
      <c r="V111" s="155"/>
      <c r="W111" s="155"/>
      <c r="X111" s="155"/>
      <c r="Y111" s="145"/>
      <c r="Z111" s="145"/>
      <c r="AA111" s="145"/>
      <c r="AB111" s="145"/>
      <c r="AC111" s="145"/>
      <c r="AD111" s="145"/>
      <c r="AE111" s="145"/>
      <c r="AF111" s="145"/>
      <c r="AG111" s="145" t="s">
        <v>112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5">
      <c r="A112" s="152"/>
      <c r="B112" s="153"/>
      <c r="C112" s="256" t="s">
        <v>307</v>
      </c>
      <c r="D112" s="257"/>
      <c r="E112" s="257"/>
      <c r="F112" s="257"/>
      <c r="G112" s="257"/>
      <c r="H112" s="155"/>
      <c r="I112" s="155"/>
      <c r="J112" s="155"/>
      <c r="K112" s="155"/>
      <c r="L112" s="155"/>
      <c r="M112" s="155"/>
      <c r="N112" s="154"/>
      <c r="O112" s="154"/>
      <c r="P112" s="154"/>
      <c r="Q112" s="154"/>
      <c r="R112" s="155"/>
      <c r="S112" s="155"/>
      <c r="T112" s="155"/>
      <c r="U112" s="155"/>
      <c r="V112" s="155"/>
      <c r="W112" s="155"/>
      <c r="X112" s="155"/>
      <c r="Y112" s="145"/>
      <c r="Z112" s="145"/>
      <c r="AA112" s="145"/>
      <c r="AB112" s="145"/>
      <c r="AC112" s="145"/>
      <c r="AD112" s="145"/>
      <c r="AE112" s="145"/>
      <c r="AF112" s="145"/>
      <c r="AG112" s="145" t="s">
        <v>112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5">
      <c r="A113" s="152"/>
      <c r="B113" s="153"/>
      <c r="C113" s="241"/>
      <c r="D113" s="242"/>
      <c r="E113" s="242"/>
      <c r="F113" s="242"/>
      <c r="G113" s="242"/>
      <c r="H113" s="155"/>
      <c r="I113" s="155"/>
      <c r="J113" s="155"/>
      <c r="K113" s="155"/>
      <c r="L113" s="155"/>
      <c r="M113" s="155"/>
      <c r="N113" s="154"/>
      <c r="O113" s="154"/>
      <c r="P113" s="154"/>
      <c r="Q113" s="154"/>
      <c r="R113" s="155"/>
      <c r="S113" s="155"/>
      <c r="T113" s="155"/>
      <c r="U113" s="155"/>
      <c r="V113" s="155"/>
      <c r="W113" s="155"/>
      <c r="X113" s="155"/>
      <c r="Y113" s="145"/>
      <c r="Z113" s="145"/>
      <c r="AA113" s="145"/>
      <c r="AB113" s="145"/>
      <c r="AC113" s="145"/>
      <c r="AD113" s="145"/>
      <c r="AE113" s="145"/>
      <c r="AF113" s="145"/>
      <c r="AG113" s="145" t="s">
        <v>113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5">
      <c r="A114" s="163">
        <v>42</v>
      </c>
      <c r="B114" s="164" t="s">
        <v>228</v>
      </c>
      <c r="C114" s="173" t="s">
        <v>229</v>
      </c>
      <c r="D114" s="165" t="s">
        <v>152</v>
      </c>
      <c r="E114" s="166">
        <v>1</v>
      </c>
      <c r="F114" s="167"/>
      <c r="G114" s="168">
        <f>ROUND(E114*F114,2)</f>
        <v>0</v>
      </c>
      <c r="H114" s="167">
        <v>0</v>
      </c>
      <c r="I114" s="168">
        <f>ROUND(E114*H114,2)</f>
        <v>0</v>
      </c>
      <c r="J114" s="167">
        <v>8900</v>
      </c>
      <c r="K114" s="168">
        <f>ROUND(E114*J114,2)</f>
        <v>8900</v>
      </c>
      <c r="L114" s="168">
        <v>21</v>
      </c>
      <c r="M114" s="168">
        <f>G114*(1+L114/100)</f>
        <v>0</v>
      </c>
      <c r="N114" s="166">
        <v>0</v>
      </c>
      <c r="O114" s="166">
        <f>ROUND(E114*N114,2)</f>
        <v>0</v>
      </c>
      <c r="P114" s="166">
        <v>0</v>
      </c>
      <c r="Q114" s="166">
        <f>ROUND(E114*P114,2)</f>
        <v>0</v>
      </c>
      <c r="R114" s="168"/>
      <c r="S114" s="168" t="s">
        <v>119</v>
      </c>
      <c r="T114" s="169" t="s">
        <v>109</v>
      </c>
      <c r="U114" s="155">
        <v>0</v>
      </c>
      <c r="V114" s="155">
        <f>ROUND(E114*U114,2)</f>
        <v>0</v>
      </c>
      <c r="W114" s="155"/>
      <c r="X114" s="155" t="s">
        <v>131</v>
      </c>
      <c r="Y114" s="145"/>
      <c r="Z114" s="145"/>
      <c r="AA114" s="145"/>
      <c r="AB114" s="145"/>
      <c r="AC114" s="145"/>
      <c r="AD114" s="145"/>
      <c r="AE114" s="145"/>
      <c r="AF114" s="145"/>
      <c r="AG114" s="145" t="s">
        <v>132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1" x14ac:dyDescent="0.25">
      <c r="A115" s="152"/>
      <c r="B115" s="153"/>
      <c r="C115" s="252"/>
      <c r="D115" s="253"/>
      <c r="E115" s="253"/>
      <c r="F115" s="253"/>
      <c r="G115" s="253"/>
      <c r="H115" s="155"/>
      <c r="I115" s="155"/>
      <c r="J115" s="155"/>
      <c r="K115" s="155"/>
      <c r="L115" s="155"/>
      <c r="M115" s="155"/>
      <c r="N115" s="154"/>
      <c r="O115" s="154"/>
      <c r="P115" s="154"/>
      <c r="Q115" s="154"/>
      <c r="R115" s="155"/>
      <c r="S115" s="155"/>
      <c r="T115" s="155"/>
      <c r="U115" s="155"/>
      <c r="V115" s="155"/>
      <c r="W115" s="155"/>
      <c r="X115" s="155"/>
      <c r="Y115" s="145"/>
      <c r="Z115" s="145"/>
      <c r="AA115" s="145"/>
      <c r="AB115" s="145"/>
      <c r="AC115" s="145"/>
      <c r="AD115" s="145"/>
      <c r="AE115" s="145"/>
      <c r="AF115" s="145"/>
      <c r="AG115" s="145" t="s">
        <v>113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5">
      <c r="A116" s="163">
        <v>43</v>
      </c>
      <c r="B116" s="164" t="s">
        <v>230</v>
      </c>
      <c r="C116" s="173" t="s">
        <v>231</v>
      </c>
      <c r="D116" s="165" t="s">
        <v>152</v>
      </c>
      <c r="E116" s="166">
        <v>1</v>
      </c>
      <c r="F116" s="167"/>
      <c r="G116" s="168">
        <f>ROUND(E116*F116,2)</f>
        <v>0</v>
      </c>
      <c r="H116" s="167">
        <v>0</v>
      </c>
      <c r="I116" s="168">
        <f>ROUND(E116*H116,2)</f>
        <v>0</v>
      </c>
      <c r="J116" s="167">
        <v>2560</v>
      </c>
      <c r="K116" s="168">
        <f>ROUND(E116*J116,2)</f>
        <v>2560</v>
      </c>
      <c r="L116" s="168">
        <v>21</v>
      </c>
      <c r="M116" s="168">
        <f>G116*(1+L116/100)</f>
        <v>0</v>
      </c>
      <c r="N116" s="166">
        <v>0</v>
      </c>
      <c r="O116" s="166">
        <f>ROUND(E116*N116,2)</f>
        <v>0</v>
      </c>
      <c r="P116" s="166">
        <v>0</v>
      </c>
      <c r="Q116" s="166">
        <f>ROUND(E116*P116,2)</f>
        <v>0</v>
      </c>
      <c r="R116" s="168"/>
      <c r="S116" s="168" t="s">
        <v>119</v>
      </c>
      <c r="T116" s="169" t="s">
        <v>109</v>
      </c>
      <c r="U116" s="155">
        <v>0</v>
      </c>
      <c r="V116" s="155">
        <f>ROUND(E116*U116,2)</f>
        <v>0</v>
      </c>
      <c r="W116" s="155"/>
      <c r="X116" s="155" t="s">
        <v>131</v>
      </c>
      <c r="Y116" s="145"/>
      <c r="Z116" s="145"/>
      <c r="AA116" s="145"/>
      <c r="AB116" s="145"/>
      <c r="AC116" s="145"/>
      <c r="AD116" s="145"/>
      <c r="AE116" s="145"/>
      <c r="AF116" s="145"/>
      <c r="AG116" s="145" t="s">
        <v>132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5">
      <c r="A117" s="152"/>
      <c r="B117" s="153"/>
      <c r="C117" s="252"/>
      <c r="D117" s="253"/>
      <c r="E117" s="253"/>
      <c r="F117" s="253"/>
      <c r="G117" s="253"/>
      <c r="H117" s="155"/>
      <c r="I117" s="155"/>
      <c r="J117" s="155"/>
      <c r="K117" s="155"/>
      <c r="L117" s="155"/>
      <c r="M117" s="155"/>
      <c r="N117" s="154"/>
      <c r="O117" s="154"/>
      <c r="P117" s="154"/>
      <c r="Q117" s="154"/>
      <c r="R117" s="155"/>
      <c r="S117" s="155"/>
      <c r="T117" s="155"/>
      <c r="U117" s="155"/>
      <c r="V117" s="155"/>
      <c r="W117" s="155"/>
      <c r="X117" s="155"/>
      <c r="Y117" s="145"/>
      <c r="Z117" s="145"/>
      <c r="AA117" s="145"/>
      <c r="AB117" s="145"/>
      <c r="AC117" s="145"/>
      <c r="AD117" s="145"/>
      <c r="AE117" s="145"/>
      <c r="AF117" s="145"/>
      <c r="AG117" s="145" t="s">
        <v>113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5">
      <c r="A118" s="163">
        <v>44</v>
      </c>
      <c r="B118" s="164" t="s">
        <v>232</v>
      </c>
      <c r="C118" s="173" t="s">
        <v>233</v>
      </c>
      <c r="D118" s="165" t="s">
        <v>137</v>
      </c>
      <c r="E118" s="166">
        <v>1</v>
      </c>
      <c r="F118" s="167"/>
      <c r="G118" s="168">
        <f>ROUND(E118*F118,2)</f>
        <v>0</v>
      </c>
      <c r="H118" s="167">
        <v>0</v>
      </c>
      <c r="I118" s="168">
        <f>ROUND(E118*H118,2)</f>
        <v>0</v>
      </c>
      <c r="J118" s="167">
        <v>2800</v>
      </c>
      <c r="K118" s="168">
        <f>ROUND(E118*J118,2)</f>
        <v>2800</v>
      </c>
      <c r="L118" s="168">
        <v>21</v>
      </c>
      <c r="M118" s="168">
        <f>G118*(1+L118/100)</f>
        <v>0</v>
      </c>
      <c r="N118" s="166">
        <v>0</v>
      </c>
      <c r="O118" s="166">
        <f>ROUND(E118*N118,2)</f>
        <v>0</v>
      </c>
      <c r="P118" s="166">
        <v>0</v>
      </c>
      <c r="Q118" s="166">
        <f>ROUND(E118*P118,2)</f>
        <v>0</v>
      </c>
      <c r="R118" s="168"/>
      <c r="S118" s="168" t="s">
        <v>119</v>
      </c>
      <c r="T118" s="169" t="s">
        <v>109</v>
      </c>
      <c r="U118" s="155">
        <v>0</v>
      </c>
      <c r="V118" s="155">
        <f>ROUND(E118*U118,2)</f>
        <v>0</v>
      </c>
      <c r="W118" s="155"/>
      <c r="X118" s="155" t="s">
        <v>131</v>
      </c>
      <c r="Y118" s="145"/>
      <c r="Z118" s="145"/>
      <c r="AA118" s="145"/>
      <c r="AB118" s="145"/>
      <c r="AC118" s="145"/>
      <c r="AD118" s="145"/>
      <c r="AE118" s="145"/>
      <c r="AF118" s="145"/>
      <c r="AG118" s="145" t="s">
        <v>132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5">
      <c r="A119" s="152"/>
      <c r="B119" s="153"/>
      <c r="C119" s="252"/>
      <c r="D119" s="253"/>
      <c r="E119" s="253"/>
      <c r="F119" s="253"/>
      <c r="G119" s="253"/>
      <c r="H119" s="155"/>
      <c r="I119" s="155"/>
      <c r="J119" s="155"/>
      <c r="K119" s="155"/>
      <c r="L119" s="155"/>
      <c r="M119" s="155"/>
      <c r="N119" s="154"/>
      <c r="O119" s="154"/>
      <c r="P119" s="154"/>
      <c r="Q119" s="154"/>
      <c r="R119" s="155"/>
      <c r="S119" s="155"/>
      <c r="T119" s="155"/>
      <c r="U119" s="155"/>
      <c r="V119" s="155"/>
      <c r="W119" s="155"/>
      <c r="X119" s="155"/>
      <c r="Y119" s="145"/>
      <c r="Z119" s="145"/>
      <c r="AA119" s="145"/>
      <c r="AB119" s="145"/>
      <c r="AC119" s="145"/>
      <c r="AD119" s="145"/>
      <c r="AE119" s="145"/>
      <c r="AF119" s="145"/>
      <c r="AG119" s="145" t="s">
        <v>113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5">
      <c r="A120" s="163">
        <v>45</v>
      </c>
      <c r="B120" s="164" t="s">
        <v>234</v>
      </c>
      <c r="C120" s="173" t="s">
        <v>235</v>
      </c>
      <c r="D120" s="165" t="s">
        <v>137</v>
      </c>
      <c r="E120" s="166">
        <v>1</v>
      </c>
      <c r="F120" s="167"/>
      <c r="G120" s="168">
        <f>ROUND(E120*F120,2)</f>
        <v>0</v>
      </c>
      <c r="H120" s="167">
        <v>0</v>
      </c>
      <c r="I120" s="168">
        <f>ROUND(E120*H120,2)</f>
        <v>0</v>
      </c>
      <c r="J120" s="167">
        <v>45400</v>
      </c>
      <c r="K120" s="168">
        <f>ROUND(E120*J120,2)</f>
        <v>45400</v>
      </c>
      <c r="L120" s="168">
        <v>21</v>
      </c>
      <c r="M120" s="168">
        <f>G120*(1+L120/100)</f>
        <v>0</v>
      </c>
      <c r="N120" s="166">
        <v>0</v>
      </c>
      <c r="O120" s="166">
        <f>ROUND(E120*N120,2)</f>
        <v>0</v>
      </c>
      <c r="P120" s="166">
        <v>0</v>
      </c>
      <c r="Q120" s="166">
        <f>ROUND(E120*P120,2)</f>
        <v>0</v>
      </c>
      <c r="R120" s="168"/>
      <c r="S120" s="168" t="s">
        <v>119</v>
      </c>
      <c r="T120" s="169" t="s">
        <v>109</v>
      </c>
      <c r="U120" s="155">
        <v>0</v>
      </c>
      <c r="V120" s="155">
        <f>ROUND(E120*U120,2)</f>
        <v>0</v>
      </c>
      <c r="W120" s="155"/>
      <c r="X120" s="155" t="s">
        <v>131</v>
      </c>
      <c r="Y120" s="145"/>
      <c r="Z120" s="145"/>
      <c r="AA120" s="145"/>
      <c r="AB120" s="145"/>
      <c r="AC120" s="145"/>
      <c r="AD120" s="145"/>
      <c r="AE120" s="145"/>
      <c r="AF120" s="145"/>
      <c r="AG120" s="145" t="s">
        <v>132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5">
      <c r="A121" s="152"/>
      <c r="B121" s="153"/>
      <c r="C121" s="252"/>
      <c r="D121" s="253"/>
      <c r="E121" s="253"/>
      <c r="F121" s="253"/>
      <c r="G121" s="253"/>
      <c r="H121" s="155"/>
      <c r="I121" s="155"/>
      <c r="J121" s="155"/>
      <c r="K121" s="155"/>
      <c r="L121" s="155"/>
      <c r="M121" s="155"/>
      <c r="N121" s="154"/>
      <c r="O121" s="154"/>
      <c r="P121" s="154"/>
      <c r="Q121" s="154"/>
      <c r="R121" s="155"/>
      <c r="S121" s="155"/>
      <c r="T121" s="155"/>
      <c r="U121" s="155"/>
      <c r="V121" s="155"/>
      <c r="W121" s="155"/>
      <c r="X121" s="155"/>
      <c r="Y121" s="145"/>
      <c r="Z121" s="145"/>
      <c r="AA121" s="145"/>
      <c r="AB121" s="145"/>
      <c r="AC121" s="145"/>
      <c r="AD121" s="145"/>
      <c r="AE121" s="145"/>
      <c r="AF121" s="145"/>
      <c r="AG121" s="145" t="s">
        <v>113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x14ac:dyDescent="0.25">
      <c r="A122" s="157" t="s">
        <v>103</v>
      </c>
      <c r="B122" s="158" t="s">
        <v>66</v>
      </c>
      <c r="C122" s="172" t="s">
        <v>67</v>
      </c>
      <c r="D122" s="159"/>
      <c r="E122" s="160"/>
      <c r="F122" s="161"/>
      <c r="G122" s="161">
        <f>SUMIF(AG123:AG132,"&lt;&gt;NOR",G123:G132)</f>
        <v>0</v>
      </c>
      <c r="H122" s="161"/>
      <c r="I122" s="161">
        <f>SUM(I123:I132)</f>
        <v>10850</v>
      </c>
      <c r="J122" s="161"/>
      <c r="K122" s="161">
        <f>SUM(K123:K132)</f>
        <v>95380</v>
      </c>
      <c r="L122" s="161"/>
      <c r="M122" s="161">
        <f>SUM(M123:M132)</f>
        <v>0</v>
      </c>
      <c r="N122" s="160"/>
      <c r="O122" s="160">
        <f>SUM(O123:O132)</f>
        <v>0</v>
      </c>
      <c r="P122" s="160"/>
      <c r="Q122" s="160">
        <f>SUM(Q123:Q132)</f>
        <v>0</v>
      </c>
      <c r="R122" s="161"/>
      <c r="S122" s="161"/>
      <c r="T122" s="162"/>
      <c r="U122" s="156"/>
      <c r="V122" s="156">
        <f>SUM(V123:V132)</f>
        <v>0</v>
      </c>
      <c r="W122" s="156"/>
      <c r="X122" s="156"/>
      <c r="AG122" t="s">
        <v>104</v>
      </c>
    </row>
    <row r="123" spans="1:60" outlineLevel="1" x14ac:dyDescent="0.25">
      <c r="A123" s="163">
        <v>46</v>
      </c>
      <c r="B123" s="164" t="s">
        <v>236</v>
      </c>
      <c r="C123" s="173" t="s">
        <v>237</v>
      </c>
      <c r="D123" s="165" t="s">
        <v>152</v>
      </c>
      <c r="E123" s="166">
        <v>1</v>
      </c>
      <c r="F123" s="167"/>
      <c r="G123" s="168">
        <f>ROUND(E123*F123,2)</f>
        <v>0</v>
      </c>
      <c r="H123" s="167">
        <v>0</v>
      </c>
      <c r="I123" s="168">
        <f>ROUND(E123*H123,2)</f>
        <v>0</v>
      </c>
      <c r="J123" s="167">
        <v>19580</v>
      </c>
      <c r="K123" s="168">
        <f>ROUND(E123*J123,2)</f>
        <v>19580</v>
      </c>
      <c r="L123" s="168">
        <v>21</v>
      </c>
      <c r="M123" s="168">
        <f>G123*(1+L123/100)</f>
        <v>0</v>
      </c>
      <c r="N123" s="166">
        <v>0</v>
      </c>
      <c r="O123" s="166">
        <f>ROUND(E123*N123,2)</f>
        <v>0</v>
      </c>
      <c r="P123" s="166">
        <v>0</v>
      </c>
      <c r="Q123" s="166">
        <f>ROUND(E123*P123,2)</f>
        <v>0</v>
      </c>
      <c r="R123" s="168"/>
      <c r="S123" s="168" t="s">
        <v>119</v>
      </c>
      <c r="T123" s="169" t="s">
        <v>109</v>
      </c>
      <c r="U123" s="155">
        <v>0</v>
      </c>
      <c r="V123" s="155">
        <f>ROUND(E123*U123,2)</f>
        <v>0</v>
      </c>
      <c r="W123" s="155"/>
      <c r="X123" s="155" t="s">
        <v>131</v>
      </c>
      <c r="Y123" s="145"/>
      <c r="Z123" s="145"/>
      <c r="AA123" s="145"/>
      <c r="AB123" s="145"/>
      <c r="AC123" s="145"/>
      <c r="AD123" s="145"/>
      <c r="AE123" s="145"/>
      <c r="AF123" s="145"/>
      <c r="AG123" s="145" t="s">
        <v>132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5">
      <c r="A124" s="152"/>
      <c r="B124" s="153"/>
      <c r="C124" s="252"/>
      <c r="D124" s="253"/>
      <c r="E124" s="253"/>
      <c r="F124" s="253"/>
      <c r="G124" s="253"/>
      <c r="H124" s="155"/>
      <c r="I124" s="155"/>
      <c r="J124" s="155"/>
      <c r="K124" s="155"/>
      <c r="L124" s="155"/>
      <c r="M124" s="155"/>
      <c r="N124" s="154"/>
      <c r="O124" s="154"/>
      <c r="P124" s="154"/>
      <c r="Q124" s="154"/>
      <c r="R124" s="155"/>
      <c r="S124" s="155"/>
      <c r="T124" s="155"/>
      <c r="U124" s="155"/>
      <c r="V124" s="155"/>
      <c r="W124" s="155"/>
      <c r="X124" s="155"/>
      <c r="Y124" s="145"/>
      <c r="Z124" s="145"/>
      <c r="AA124" s="145"/>
      <c r="AB124" s="145"/>
      <c r="AC124" s="145"/>
      <c r="AD124" s="145"/>
      <c r="AE124" s="145"/>
      <c r="AF124" s="145"/>
      <c r="AG124" s="145" t="s">
        <v>113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5">
      <c r="A125" s="163">
        <v>47</v>
      </c>
      <c r="B125" s="164" t="s">
        <v>238</v>
      </c>
      <c r="C125" s="173" t="s">
        <v>239</v>
      </c>
      <c r="D125" s="165" t="s">
        <v>130</v>
      </c>
      <c r="E125" s="166">
        <v>1</v>
      </c>
      <c r="F125" s="167"/>
      <c r="G125" s="168">
        <f>ROUND(E125*F125,2)</f>
        <v>0</v>
      </c>
      <c r="H125" s="167">
        <v>0</v>
      </c>
      <c r="I125" s="168">
        <f>ROUND(E125*H125,2)</f>
        <v>0</v>
      </c>
      <c r="J125" s="167">
        <v>45400</v>
      </c>
      <c r="K125" s="168">
        <f>ROUND(E125*J125,2)</f>
        <v>45400</v>
      </c>
      <c r="L125" s="168">
        <v>21</v>
      </c>
      <c r="M125" s="168">
        <f>G125*(1+L125/100)</f>
        <v>0</v>
      </c>
      <c r="N125" s="166">
        <v>0</v>
      </c>
      <c r="O125" s="166">
        <f>ROUND(E125*N125,2)</f>
        <v>0</v>
      </c>
      <c r="P125" s="166">
        <v>0</v>
      </c>
      <c r="Q125" s="166">
        <f>ROUND(E125*P125,2)</f>
        <v>0</v>
      </c>
      <c r="R125" s="168"/>
      <c r="S125" s="168" t="s">
        <v>119</v>
      </c>
      <c r="T125" s="169" t="s">
        <v>109</v>
      </c>
      <c r="U125" s="155">
        <v>0</v>
      </c>
      <c r="V125" s="155">
        <f>ROUND(E125*U125,2)</f>
        <v>0</v>
      </c>
      <c r="W125" s="155"/>
      <c r="X125" s="155" t="s">
        <v>131</v>
      </c>
      <c r="Y125" s="145"/>
      <c r="Z125" s="145"/>
      <c r="AA125" s="145"/>
      <c r="AB125" s="145"/>
      <c r="AC125" s="145"/>
      <c r="AD125" s="145"/>
      <c r="AE125" s="145"/>
      <c r="AF125" s="145"/>
      <c r="AG125" s="145" t="s">
        <v>132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5">
      <c r="A126" s="152"/>
      <c r="B126" s="153"/>
      <c r="C126" s="252"/>
      <c r="D126" s="253"/>
      <c r="E126" s="253"/>
      <c r="F126" s="253"/>
      <c r="G126" s="253"/>
      <c r="H126" s="155"/>
      <c r="I126" s="155"/>
      <c r="J126" s="155"/>
      <c r="K126" s="155"/>
      <c r="L126" s="155"/>
      <c r="M126" s="155"/>
      <c r="N126" s="154"/>
      <c r="O126" s="154"/>
      <c r="P126" s="154"/>
      <c r="Q126" s="154"/>
      <c r="R126" s="155"/>
      <c r="S126" s="155"/>
      <c r="T126" s="155"/>
      <c r="U126" s="155"/>
      <c r="V126" s="155"/>
      <c r="W126" s="155"/>
      <c r="X126" s="155"/>
      <c r="Y126" s="145"/>
      <c r="Z126" s="145"/>
      <c r="AA126" s="145"/>
      <c r="AB126" s="145"/>
      <c r="AC126" s="145"/>
      <c r="AD126" s="145"/>
      <c r="AE126" s="145"/>
      <c r="AF126" s="145"/>
      <c r="AG126" s="145" t="s">
        <v>113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5">
      <c r="A127" s="163">
        <v>48</v>
      </c>
      <c r="B127" s="164" t="s">
        <v>240</v>
      </c>
      <c r="C127" s="173" t="s">
        <v>129</v>
      </c>
      <c r="D127" s="165" t="s">
        <v>130</v>
      </c>
      <c r="E127" s="166">
        <v>1</v>
      </c>
      <c r="F127" s="167"/>
      <c r="G127" s="168">
        <f>ROUND(E127*F127,2)</f>
        <v>0</v>
      </c>
      <c r="H127" s="167">
        <v>0</v>
      </c>
      <c r="I127" s="168">
        <f>ROUND(E127*H127,2)</f>
        <v>0</v>
      </c>
      <c r="J127" s="167">
        <v>10200</v>
      </c>
      <c r="K127" s="168">
        <f>ROUND(E127*J127,2)</f>
        <v>10200</v>
      </c>
      <c r="L127" s="168">
        <v>21</v>
      </c>
      <c r="M127" s="168">
        <f>G127*(1+L127/100)</f>
        <v>0</v>
      </c>
      <c r="N127" s="166">
        <v>0</v>
      </c>
      <c r="O127" s="166">
        <f>ROUND(E127*N127,2)</f>
        <v>0</v>
      </c>
      <c r="P127" s="166">
        <v>0</v>
      </c>
      <c r="Q127" s="166">
        <f>ROUND(E127*P127,2)</f>
        <v>0</v>
      </c>
      <c r="R127" s="168"/>
      <c r="S127" s="168" t="s">
        <v>119</v>
      </c>
      <c r="T127" s="169" t="s">
        <v>109</v>
      </c>
      <c r="U127" s="155">
        <v>0</v>
      </c>
      <c r="V127" s="155">
        <f>ROUND(E127*U127,2)</f>
        <v>0</v>
      </c>
      <c r="W127" s="155"/>
      <c r="X127" s="155" t="s">
        <v>131</v>
      </c>
      <c r="Y127" s="145"/>
      <c r="Z127" s="145"/>
      <c r="AA127" s="145"/>
      <c r="AB127" s="145"/>
      <c r="AC127" s="145"/>
      <c r="AD127" s="145"/>
      <c r="AE127" s="145"/>
      <c r="AF127" s="145"/>
      <c r="AG127" s="145" t="s">
        <v>132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1" x14ac:dyDescent="0.25">
      <c r="A128" s="152"/>
      <c r="B128" s="153"/>
      <c r="C128" s="252"/>
      <c r="D128" s="253"/>
      <c r="E128" s="253"/>
      <c r="F128" s="253"/>
      <c r="G128" s="253"/>
      <c r="H128" s="155"/>
      <c r="I128" s="155"/>
      <c r="J128" s="155"/>
      <c r="K128" s="155"/>
      <c r="L128" s="155"/>
      <c r="M128" s="155"/>
      <c r="N128" s="154"/>
      <c r="O128" s="154"/>
      <c r="P128" s="154"/>
      <c r="Q128" s="154"/>
      <c r="R128" s="155"/>
      <c r="S128" s="155"/>
      <c r="T128" s="155"/>
      <c r="U128" s="155"/>
      <c r="V128" s="155"/>
      <c r="W128" s="155"/>
      <c r="X128" s="155"/>
      <c r="Y128" s="145"/>
      <c r="Z128" s="145"/>
      <c r="AA128" s="145"/>
      <c r="AB128" s="145"/>
      <c r="AC128" s="145"/>
      <c r="AD128" s="145"/>
      <c r="AE128" s="145"/>
      <c r="AF128" s="145"/>
      <c r="AG128" s="145" t="s">
        <v>113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5">
      <c r="A129" s="163">
        <v>49</v>
      </c>
      <c r="B129" s="164" t="s">
        <v>241</v>
      </c>
      <c r="C129" s="173" t="s">
        <v>134</v>
      </c>
      <c r="D129" s="165" t="s">
        <v>130</v>
      </c>
      <c r="E129" s="166">
        <v>1</v>
      </c>
      <c r="F129" s="167"/>
      <c r="G129" s="168">
        <f>ROUND(E129*F129,2)</f>
        <v>0</v>
      </c>
      <c r="H129" s="167">
        <v>0</v>
      </c>
      <c r="I129" s="168">
        <f>ROUND(E129*H129,2)</f>
        <v>0</v>
      </c>
      <c r="J129" s="167">
        <v>20200</v>
      </c>
      <c r="K129" s="168">
        <f>ROUND(E129*J129,2)</f>
        <v>20200</v>
      </c>
      <c r="L129" s="168">
        <v>21</v>
      </c>
      <c r="M129" s="168">
        <f>G129*(1+L129/100)</f>
        <v>0</v>
      </c>
      <c r="N129" s="166">
        <v>0</v>
      </c>
      <c r="O129" s="166">
        <f>ROUND(E129*N129,2)</f>
        <v>0</v>
      </c>
      <c r="P129" s="166">
        <v>0</v>
      </c>
      <c r="Q129" s="166">
        <f>ROUND(E129*P129,2)</f>
        <v>0</v>
      </c>
      <c r="R129" s="168"/>
      <c r="S129" s="168" t="s">
        <v>119</v>
      </c>
      <c r="T129" s="169" t="s">
        <v>109</v>
      </c>
      <c r="U129" s="155">
        <v>0</v>
      </c>
      <c r="V129" s="155">
        <f>ROUND(E129*U129,2)</f>
        <v>0</v>
      </c>
      <c r="W129" s="155"/>
      <c r="X129" s="155" t="s">
        <v>131</v>
      </c>
      <c r="Y129" s="145"/>
      <c r="Z129" s="145"/>
      <c r="AA129" s="145"/>
      <c r="AB129" s="145"/>
      <c r="AC129" s="145"/>
      <c r="AD129" s="145"/>
      <c r="AE129" s="145"/>
      <c r="AF129" s="145"/>
      <c r="AG129" s="145" t="s">
        <v>132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5">
      <c r="A130" s="152"/>
      <c r="B130" s="153"/>
      <c r="C130" s="252"/>
      <c r="D130" s="253"/>
      <c r="E130" s="253"/>
      <c r="F130" s="253"/>
      <c r="G130" s="253"/>
      <c r="H130" s="155"/>
      <c r="I130" s="155"/>
      <c r="J130" s="155"/>
      <c r="K130" s="155"/>
      <c r="L130" s="155"/>
      <c r="M130" s="155"/>
      <c r="N130" s="154"/>
      <c r="O130" s="154"/>
      <c r="P130" s="154"/>
      <c r="Q130" s="154"/>
      <c r="R130" s="155"/>
      <c r="S130" s="155"/>
      <c r="T130" s="155"/>
      <c r="U130" s="155"/>
      <c r="V130" s="155"/>
      <c r="W130" s="155"/>
      <c r="X130" s="155"/>
      <c r="Y130" s="145"/>
      <c r="Z130" s="145"/>
      <c r="AA130" s="145"/>
      <c r="AB130" s="145"/>
      <c r="AC130" s="145"/>
      <c r="AD130" s="145"/>
      <c r="AE130" s="145"/>
      <c r="AF130" s="145"/>
      <c r="AG130" s="145" t="s">
        <v>113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1" x14ac:dyDescent="0.25">
      <c r="A131" s="163">
        <v>50</v>
      </c>
      <c r="B131" s="164" t="s">
        <v>242</v>
      </c>
      <c r="C131" s="173" t="s">
        <v>243</v>
      </c>
      <c r="D131" s="165" t="s">
        <v>152</v>
      </c>
      <c r="E131" s="166">
        <v>1</v>
      </c>
      <c r="F131" s="167"/>
      <c r="G131" s="168">
        <f>ROUND(E131*F131,2)</f>
        <v>0</v>
      </c>
      <c r="H131" s="167">
        <v>10850</v>
      </c>
      <c r="I131" s="168">
        <f>ROUND(E131*H131,2)</f>
        <v>10850</v>
      </c>
      <c r="J131" s="167">
        <v>0</v>
      </c>
      <c r="K131" s="168">
        <f>ROUND(E131*J131,2)</f>
        <v>0</v>
      </c>
      <c r="L131" s="168">
        <v>21</v>
      </c>
      <c r="M131" s="168">
        <f>G131*(1+L131/100)</f>
        <v>0</v>
      </c>
      <c r="N131" s="166">
        <v>0</v>
      </c>
      <c r="O131" s="166">
        <f>ROUND(E131*N131,2)</f>
        <v>0</v>
      </c>
      <c r="P131" s="166">
        <v>0</v>
      </c>
      <c r="Q131" s="166">
        <f>ROUND(E131*P131,2)</f>
        <v>0</v>
      </c>
      <c r="R131" s="168"/>
      <c r="S131" s="168" t="s">
        <v>119</v>
      </c>
      <c r="T131" s="169" t="s">
        <v>109</v>
      </c>
      <c r="U131" s="155">
        <v>0</v>
      </c>
      <c r="V131" s="155">
        <f>ROUND(E131*U131,2)</f>
        <v>0</v>
      </c>
      <c r="W131" s="155"/>
      <c r="X131" s="155" t="s">
        <v>179</v>
      </c>
      <c r="Y131" s="145"/>
      <c r="Z131" s="145"/>
      <c r="AA131" s="145"/>
      <c r="AB131" s="145"/>
      <c r="AC131" s="145"/>
      <c r="AD131" s="145"/>
      <c r="AE131" s="145"/>
      <c r="AF131" s="145"/>
      <c r="AG131" s="145" t="s">
        <v>186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1" x14ac:dyDescent="0.25">
      <c r="A132" s="152"/>
      <c r="B132" s="153"/>
      <c r="C132" s="252"/>
      <c r="D132" s="253"/>
      <c r="E132" s="253"/>
      <c r="F132" s="253"/>
      <c r="G132" s="253"/>
      <c r="H132" s="155"/>
      <c r="I132" s="155"/>
      <c r="J132" s="155"/>
      <c r="K132" s="155"/>
      <c r="L132" s="155"/>
      <c r="M132" s="155"/>
      <c r="N132" s="154"/>
      <c r="O132" s="154"/>
      <c r="P132" s="154"/>
      <c r="Q132" s="154"/>
      <c r="R132" s="155"/>
      <c r="S132" s="155"/>
      <c r="T132" s="155"/>
      <c r="U132" s="155"/>
      <c r="V132" s="155"/>
      <c r="W132" s="155"/>
      <c r="X132" s="155"/>
      <c r="Y132" s="145"/>
      <c r="Z132" s="145"/>
      <c r="AA132" s="145"/>
      <c r="AB132" s="145"/>
      <c r="AC132" s="145"/>
      <c r="AD132" s="145"/>
      <c r="AE132" s="145"/>
      <c r="AF132" s="145"/>
      <c r="AG132" s="145" t="s">
        <v>113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x14ac:dyDescent="0.25">
      <c r="A133" s="157" t="s">
        <v>103</v>
      </c>
      <c r="B133" s="158" t="s">
        <v>68</v>
      </c>
      <c r="C133" s="172" t="s">
        <v>69</v>
      </c>
      <c r="D133" s="159"/>
      <c r="E133" s="160"/>
      <c r="F133" s="161"/>
      <c r="G133" s="161">
        <f>SUMIF(AG134:AG137,"&lt;&gt;NOR",G134:G137)</f>
        <v>0</v>
      </c>
      <c r="H133" s="161"/>
      <c r="I133" s="161">
        <f>SUM(I134:I137)</f>
        <v>0</v>
      </c>
      <c r="J133" s="161"/>
      <c r="K133" s="161">
        <f>SUM(K134:K137)</f>
        <v>7700</v>
      </c>
      <c r="L133" s="161"/>
      <c r="M133" s="161">
        <f>SUM(M134:M137)</f>
        <v>0</v>
      </c>
      <c r="N133" s="160"/>
      <c r="O133" s="160">
        <f>SUM(O134:O137)</f>
        <v>0</v>
      </c>
      <c r="P133" s="160"/>
      <c r="Q133" s="160">
        <f>SUM(Q134:Q137)</f>
        <v>0</v>
      </c>
      <c r="R133" s="161"/>
      <c r="S133" s="161"/>
      <c r="T133" s="162"/>
      <c r="U133" s="156"/>
      <c r="V133" s="156">
        <f>SUM(V134:V137)</f>
        <v>0</v>
      </c>
      <c r="W133" s="156"/>
      <c r="X133" s="156"/>
      <c r="AG133" t="s">
        <v>104</v>
      </c>
    </row>
    <row r="134" spans="1:60" outlineLevel="1" x14ac:dyDescent="0.25">
      <c r="A134" s="163">
        <v>51</v>
      </c>
      <c r="B134" s="164" t="s">
        <v>244</v>
      </c>
      <c r="C134" s="173" t="s">
        <v>245</v>
      </c>
      <c r="D134" s="165" t="s">
        <v>130</v>
      </c>
      <c r="E134" s="166">
        <v>1</v>
      </c>
      <c r="F134" s="167"/>
      <c r="G134" s="168">
        <f>ROUND(E134*F134,2)</f>
        <v>0</v>
      </c>
      <c r="H134" s="167">
        <v>0</v>
      </c>
      <c r="I134" s="168">
        <f>ROUND(E134*H134,2)</f>
        <v>0</v>
      </c>
      <c r="J134" s="167">
        <v>4500</v>
      </c>
      <c r="K134" s="168">
        <f>ROUND(E134*J134,2)</f>
        <v>4500</v>
      </c>
      <c r="L134" s="168">
        <v>21</v>
      </c>
      <c r="M134" s="168">
        <f>G134*(1+L134/100)</f>
        <v>0</v>
      </c>
      <c r="N134" s="166">
        <v>0</v>
      </c>
      <c r="O134" s="166">
        <f>ROUND(E134*N134,2)</f>
        <v>0</v>
      </c>
      <c r="P134" s="166">
        <v>0</v>
      </c>
      <c r="Q134" s="166">
        <f>ROUND(E134*P134,2)</f>
        <v>0</v>
      </c>
      <c r="R134" s="168"/>
      <c r="S134" s="168" t="s">
        <v>119</v>
      </c>
      <c r="T134" s="169" t="s">
        <v>109</v>
      </c>
      <c r="U134" s="155">
        <v>0</v>
      </c>
      <c r="V134" s="155">
        <f>ROUND(E134*U134,2)</f>
        <v>0</v>
      </c>
      <c r="W134" s="155"/>
      <c r="X134" s="155" t="s">
        <v>131</v>
      </c>
      <c r="Y134" s="145"/>
      <c r="Z134" s="145"/>
      <c r="AA134" s="145"/>
      <c r="AB134" s="145"/>
      <c r="AC134" s="145"/>
      <c r="AD134" s="145"/>
      <c r="AE134" s="145"/>
      <c r="AF134" s="145"/>
      <c r="AG134" s="145" t="s">
        <v>132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5">
      <c r="A135" s="152"/>
      <c r="B135" s="153"/>
      <c r="C135" s="252"/>
      <c r="D135" s="253"/>
      <c r="E135" s="253"/>
      <c r="F135" s="253"/>
      <c r="G135" s="253"/>
      <c r="H135" s="155"/>
      <c r="I135" s="155"/>
      <c r="J135" s="155"/>
      <c r="K135" s="155"/>
      <c r="L135" s="155"/>
      <c r="M135" s="155"/>
      <c r="N135" s="154"/>
      <c r="O135" s="154"/>
      <c r="P135" s="154"/>
      <c r="Q135" s="154"/>
      <c r="R135" s="155"/>
      <c r="S135" s="155"/>
      <c r="T135" s="155"/>
      <c r="U135" s="155"/>
      <c r="V135" s="155"/>
      <c r="W135" s="155"/>
      <c r="X135" s="155"/>
      <c r="Y135" s="145"/>
      <c r="Z135" s="145"/>
      <c r="AA135" s="145"/>
      <c r="AB135" s="145"/>
      <c r="AC135" s="145"/>
      <c r="AD135" s="145"/>
      <c r="AE135" s="145"/>
      <c r="AF135" s="145"/>
      <c r="AG135" s="145" t="s">
        <v>113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1" x14ac:dyDescent="0.25">
      <c r="A136" s="163">
        <v>52</v>
      </c>
      <c r="B136" s="164" t="s">
        <v>246</v>
      </c>
      <c r="C136" s="173" t="s">
        <v>247</v>
      </c>
      <c r="D136" s="165" t="s">
        <v>130</v>
      </c>
      <c r="E136" s="166">
        <v>1</v>
      </c>
      <c r="F136" s="167"/>
      <c r="G136" s="168">
        <f>ROUND(E136*F136,2)</f>
        <v>0</v>
      </c>
      <c r="H136" s="167">
        <v>0</v>
      </c>
      <c r="I136" s="168">
        <f>ROUND(E136*H136,2)</f>
        <v>0</v>
      </c>
      <c r="J136" s="167">
        <v>3200</v>
      </c>
      <c r="K136" s="168">
        <f>ROUND(E136*J136,2)</f>
        <v>3200</v>
      </c>
      <c r="L136" s="168">
        <v>21</v>
      </c>
      <c r="M136" s="168">
        <f>G136*(1+L136/100)</f>
        <v>0</v>
      </c>
      <c r="N136" s="166">
        <v>0</v>
      </c>
      <c r="O136" s="166">
        <f>ROUND(E136*N136,2)</f>
        <v>0</v>
      </c>
      <c r="P136" s="166">
        <v>0</v>
      </c>
      <c r="Q136" s="166">
        <f>ROUND(E136*P136,2)</f>
        <v>0</v>
      </c>
      <c r="R136" s="168"/>
      <c r="S136" s="168" t="s">
        <v>119</v>
      </c>
      <c r="T136" s="169" t="s">
        <v>109</v>
      </c>
      <c r="U136" s="155">
        <v>0</v>
      </c>
      <c r="V136" s="155">
        <f>ROUND(E136*U136,2)</f>
        <v>0</v>
      </c>
      <c r="W136" s="155"/>
      <c r="X136" s="155" t="s">
        <v>131</v>
      </c>
      <c r="Y136" s="145"/>
      <c r="Z136" s="145"/>
      <c r="AA136" s="145"/>
      <c r="AB136" s="145"/>
      <c r="AC136" s="145"/>
      <c r="AD136" s="145"/>
      <c r="AE136" s="145"/>
      <c r="AF136" s="145"/>
      <c r="AG136" s="145" t="s">
        <v>132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5">
      <c r="A137" s="152"/>
      <c r="B137" s="153"/>
      <c r="C137" s="252"/>
      <c r="D137" s="253"/>
      <c r="E137" s="253"/>
      <c r="F137" s="253"/>
      <c r="G137" s="253"/>
      <c r="H137" s="155"/>
      <c r="I137" s="155"/>
      <c r="J137" s="155"/>
      <c r="K137" s="155"/>
      <c r="L137" s="155"/>
      <c r="M137" s="155"/>
      <c r="N137" s="154"/>
      <c r="O137" s="154"/>
      <c r="P137" s="154"/>
      <c r="Q137" s="154"/>
      <c r="R137" s="155"/>
      <c r="S137" s="155"/>
      <c r="T137" s="155"/>
      <c r="U137" s="155"/>
      <c r="V137" s="155"/>
      <c r="W137" s="155"/>
      <c r="X137" s="155"/>
      <c r="Y137" s="145"/>
      <c r="Z137" s="145"/>
      <c r="AA137" s="145"/>
      <c r="AB137" s="145"/>
      <c r="AC137" s="145"/>
      <c r="AD137" s="145"/>
      <c r="AE137" s="145"/>
      <c r="AF137" s="145"/>
      <c r="AG137" s="145" t="s">
        <v>113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x14ac:dyDescent="0.25">
      <c r="A138" s="157" t="s">
        <v>103</v>
      </c>
      <c r="B138" s="158" t="s">
        <v>70</v>
      </c>
      <c r="C138" s="172" t="s">
        <v>71</v>
      </c>
      <c r="D138" s="159"/>
      <c r="E138" s="160"/>
      <c r="F138" s="161"/>
      <c r="G138" s="161">
        <f>SUMIF(AG139:AG177,"&lt;&gt;NOR",G139:G177)</f>
        <v>0</v>
      </c>
      <c r="H138" s="161"/>
      <c r="I138" s="161">
        <f>SUM(I139:I177)</f>
        <v>6814.1500000000005</v>
      </c>
      <c r="J138" s="161"/>
      <c r="K138" s="161">
        <f>SUM(K139:K177)</f>
        <v>38586.819999999992</v>
      </c>
      <c r="L138" s="161"/>
      <c r="M138" s="161">
        <f>SUM(M139:M177)</f>
        <v>0</v>
      </c>
      <c r="N138" s="160"/>
      <c r="O138" s="160">
        <f>SUM(O139:O177)</f>
        <v>22.78</v>
      </c>
      <c r="P138" s="160"/>
      <c r="Q138" s="160">
        <f>SUM(Q139:Q177)</f>
        <v>0</v>
      </c>
      <c r="R138" s="161"/>
      <c r="S138" s="161"/>
      <c r="T138" s="162"/>
      <c r="U138" s="156"/>
      <c r="V138" s="156">
        <f>SUM(V139:V177)</f>
        <v>40.42</v>
      </c>
      <c r="W138" s="156"/>
      <c r="X138" s="156"/>
      <c r="AG138" t="s">
        <v>104</v>
      </c>
    </row>
    <row r="139" spans="1:60" outlineLevel="1" x14ac:dyDescent="0.25">
      <c r="A139" s="163">
        <v>53</v>
      </c>
      <c r="B139" s="164" t="s">
        <v>248</v>
      </c>
      <c r="C139" s="173" t="s">
        <v>249</v>
      </c>
      <c r="D139" s="165" t="s">
        <v>250</v>
      </c>
      <c r="E139" s="166">
        <v>37.76</v>
      </c>
      <c r="F139" s="167"/>
      <c r="G139" s="168">
        <f>ROUND(E139*F139,2)</f>
        <v>0</v>
      </c>
      <c r="H139" s="167">
        <v>0</v>
      </c>
      <c r="I139" s="168">
        <f>ROUND(E139*H139,2)</f>
        <v>0</v>
      </c>
      <c r="J139" s="167">
        <v>218.5</v>
      </c>
      <c r="K139" s="168">
        <f>ROUND(E139*J139,2)</f>
        <v>8250.56</v>
      </c>
      <c r="L139" s="168">
        <v>21</v>
      </c>
      <c r="M139" s="168">
        <f>G139*(1+L139/100)</f>
        <v>0</v>
      </c>
      <c r="N139" s="166">
        <v>0</v>
      </c>
      <c r="O139" s="166">
        <f>ROUND(E139*N139,2)</f>
        <v>0</v>
      </c>
      <c r="P139" s="166">
        <v>0</v>
      </c>
      <c r="Q139" s="166">
        <f>ROUND(E139*P139,2)</f>
        <v>0</v>
      </c>
      <c r="R139" s="168" t="s">
        <v>215</v>
      </c>
      <c r="S139" s="168" t="s">
        <v>108</v>
      </c>
      <c r="T139" s="169" t="s">
        <v>108</v>
      </c>
      <c r="U139" s="155">
        <v>0.2</v>
      </c>
      <c r="V139" s="155">
        <f>ROUND(E139*U139,2)</f>
        <v>7.55</v>
      </c>
      <c r="W139" s="155"/>
      <c r="X139" s="155" t="s">
        <v>131</v>
      </c>
      <c r="Y139" s="145"/>
      <c r="Z139" s="145"/>
      <c r="AA139" s="145"/>
      <c r="AB139" s="145"/>
      <c r="AC139" s="145"/>
      <c r="AD139" s="145"/>
      <c r="AE139" s="145"/>
      <c r="AF139" s="145"/>
      <c r="AG139" s="145" t="s">
        <v>132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ht="21" outlineLevel="1" x14ac:dyDescent="0.25">
      <c r="A140" s="152"/>
      <c r="B140" s="153"/>
      <c r="C140" s="254" t="s">
        <v>251</v>
      </c>
      <c r="D140" s="255"/>
      <c r="E140" s="255"/>
      <c r="F140" s="255"/>
      <c r="G140" s="255"/>
      <c r="H140" s="155"/>
      <c r="I140" s="155"/>
      <c r="J140" s="155"/>
      <c r="K140" s="155"/>
      <c r="L140" s="155"/>
      <c r="M140" s="155"/>
      <c r="N140" s="154"/>
      <c r="O140" s="154"/>
      <c r="P140" s="154"/>
      <c r="Q140" s="154"/>
      <c r="R140" s="155"/>
      <c r="S140" s="155"/>
      <c r="T140" s="155"/>
      <c r="U140" s="155"/>
      <c r="V140" s="155"/>
      <c r="W140" s="155"/>
      <c r="X140" s="155"/>
      <c r="Y140" s="145"/>
      <c r="Z140" s="145"/>
      <c r="AA140" s="145"/>
      <c r="AB140" s="145"/>
      <c r="AC140" s="145"/>
      <c r="AD140" s="145"/>
      <c r="AE140" s="145"/>
      <c r="AF140" s="145"/>
      <c r="AG140" s="145" t="s">
        <v>147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70" t="str">
        <f>C140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0" s="145"/>
      <c r="BC140" s="145"/>
      <c r="BD140" s="145"/>
      <c r="BE140" s="145"/>
      <c r="BF140" s="145"/>
      <c r="BG140" s="145"/>
      <c r="BH140" s="145"/>
    </row>
    <row r="141" spans="1:60" outlineLevel="1" x14ac:dyDescent="0.25">
      <c r="A141" s="152"/>
      <c r="B141" s="153"/>
      <c r="C141" s="179" t="s">
        <v>282</v>
      </c>
      <c r="D141" s="177"/>
      <c r="E141" s="178">
        <v>37.76</v>
      </c>
      <c r="F141" s="155"/>
      <c r="G141" s="155"/>
      <c r="H141" s="155"/>
      <c r="I141" s="155"/>
      <c r="J141" s="155"/>
      <c r="K141" s="155"/>
      <c r="L141" s="155"/>
      <c r="M141" s="155"/>
      <c r="N141" s="154"/>
      <c r="O141" s="154"/>
      <c r="P141" s="154"/>
      <c r="Q141" s="154"/>
      <c r="R141" s="155"/>
      <c r="S141" s="155"/>
      <c r="T141" s="155"/>
      <c r="U141" s="155"/>
      <c r="V141" s="155"/>
      <c r="W141" s="155"/>
      <c r="X141" s="155"/>
      <c r="Y141" s="145"/>
      <c r="Z141" s="145"/>
      <c r="AA141" s="145"/>
      <c r="AB141" s="145"/>
      <c r="AC141" s="145"/>
      <c r="AD141" s="145"/>
      <c r="AE141" s="145"/>
      <c r="AF141" s="145"/>
      <c r="AG141" s="145" t="s">
        <v>181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5">
      <c r="A142" s="152"/>
      <c r="B142" s="153"/>
      <c r="C142" s="241"/>
      <c r="D142" s="242"/>
      <c r="E142" s="242"/>
      <c r="F142" s="242"/>
      <c r="G142" s="242"/>
      <c r="H142" s="155"/>
      <c r="I142" s="155"/>
      <c r="J142" s="155"/>
      <c r="K142" s="155"/>
      <c r="L142" s="155"/>
      <c r="M142" s="155"/>
      <c r="N142" s="154"/>
      <c r="O142" s="154"/>
      <c r="P142" s="154"/>
      <c r="Q142" s="154"/>
      <c r="R142" s="155"/>
      <c r="S142" s="155"/>
      <c r="T142" s="155"/>
      <c r="U142" s="155"/>
      <c r="V142" s="155"/>
      <c r="W142" s="155"/>
      <c r="X142" s="155"/>
      <c r="Y142" s="145"/>
      <c r="Z142" s="145"/>
      <c r="AA142" s="145"/>
      <c r="AB142" s="145"/>
      <c r="AC142" s="145"/>
      <c r="AD142" s="145"/>
      <c r="AE142" s="145"/>
      <c r="AF142" s="145"/>
      <c r="AG142" s="145" t="s">
        <v>113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ht="20.399999999999999" outlineLevel="1" x14ac:dyDescent="0.25">
      <c r="A143" s="163">
        <v>54</v>
      </c>
      <c r="B143" s="164" t="s">
        <v>252</v>
      </c>
      <c r="C143" s="173" t="s">
        <v>253</v>
      </c>
      <c r="D143" s="165" t="s">
        <v>250</v>
      </c>
      <c r="E143" s="166">
        <v>1.125</v>
      </c>
      <c r="F143" s="167"/>
      <c r="G143" s="168">
        <f>ROUND(E143*F143,2)</f>
        <v>0</v>
      </c>
      <c r="H143" s="167">
        <v>0</v>
      </c>
      <c r="I143" s="168">
        <f>ROUND(E143*H143,2)</f>
        <v>0</v>
      </c>
      <c r="J143" s="167">
        <v>1563</v>
      </c>
      <c r="K143" s="168">
        <f>ROUND(E143*J143,2)</f>
        <v>1758.38</v>
      </c>
      <c r="L143" s="168">
        <v>21</v>
      </c>
      <c r="M143" s="168">
        <f>G143*(1+L143/100)</f>
        <v>0</v>
      </c>
      <c r="N143" s="166">
        <v>0</v>
      </c>
      <c r="O143" s="166">
        <f>ROUND(E143*N143,2)</f>
        <v>0</v>
      </c>
      <c r="P143" s="166">
        <v>0</v>
      </c>
      <c r="Q143" s="166">
        <f>ROUND(E143*P143,2)</f>
        <v>0</v>
      </c>
      <c r="R143" s="168" t="s">
        <v>215</v>
      </c>
      <c r="S143" s="168" t="s">
        <v>108</v>
      </c>
      <c r="T143" s="169" t="s">
        <v>108</v>
      </c>
      <c r="U143" s="155">
        <v>3.1309999999999998</v>
      </c>
      <c r="V143" s="155">
        <f>ROUND(E143*U143,2)</f>
        <v>3.52</v>
      </c>
      <c r="W143" s="155"/>
      <c r="X143" s="155" t="s">
        <v>131</v>
      </c>
      <c r="Y143" s="145"/>
      <c r="Z143" s="145"/>
      <c r="AA143" s="145"/>
      <c r="AB143" s="145"/>
      <c r="AC143" s="145"/>
      <c r="AD143" s="145"/>
      <c r="AE143" s="145"/>
      <c r="AF143" s="145"/>
      <c r="AG143" s="145" t="s">
        <v>132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ht="21" outlineLevel="1" x14ac:dyDescent="0.25">
      <c r="A144" s="152"/>
      <c r="B144" s="153"/>
      <c r="C144" s="254" t="s">
        <v>254</v>
      </c>
      <c r="D144" s="255"/>
      <c r="E144" s="255"/>
      <c r="F144" s="255"/>
      <c r="G144" s="255"/>
      <c r="H144" s="155"/>
      <c r="I144" s="155"/>
      <c r="J144" s="155"/>
      <c r="K144" s="155"/>
      <c r="L144" s="155"/>
      <c r="M144" s="155"/>
      <c r="N144" s="154"/>
      <c r="O144" s="154"/>
      <c r="P144" s="154"/>
      <c r="Q144" s="154"/>
      <c r="R144" s="155"/>
      <c r="S144" s="155"/>
      <c r="T144" s="155"/>
      <c r="U144" s="155"/>
      <c r="V144" s="155"/>
      <c r="W144" s="155"/>
      <c r="X144" s="155"/>
      <c r="Y144" s="145"/>
      <c r="Z144" s="145"/>
      <c r="AA144" s="145"/>
      <c r="AB144" s="145"/>
      <c r="AC144" s="145"/>
      <c r="AD144" s="145"/>
      <c r="AE144" s="145"/>
      <c r="AF144" s="145"/>
      <c r="AG144" s="145" t="s">
        <v>147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70" t="str">
        <f>C144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44" s="145"/>
      <c r="BC144" s="145"/>
      <c r="BD144" s="145"/>
      <c r="BE144" s="145"/>
      <c r="BF144" s="145"/>
      <c r="BG144" s="145"/>
      <c r="BH144" s="145"/>
    </row>
    <row r="145" spans="1:60" outlineLevel="1" x14ac:dyDescent="0.25">
      <c r="A145" s="152"/>
      <c r="B145" s="153"/>
      <c r="C145" s="179" t="s">
        <v>283</v>
      </c>
      <c r="D145" s="177"/>
      <c r="E145" s="178">
        <v>1.125</v>
      </c>
      <c r="F145" s="155"/>
      <c r="G145" s="155"/>
      <c r="H145" s="155"/>
      <c r="I145" s="155"/>
      <c r="J145" s="155"/>
      <c r="K145" s="155"/>
      <c r="L145" s="155"/>
      <c r="M145" s="155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45"/>
      <c r="Z145" s="145"/>
      <c r="AA145" s="145"/>
      <c r="AB145" s="145"/>
      <c r="AC145" s="145"/>
      <c r="AD145" s="145"/>
      <c r="AE145" s="145"/>
      <c r="AF145" s="145"/>
      <c r="AG145" s="145" t="s">
        <v>181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1" x14ac:dyDescent="0.25">
      <c r="A146" s="152"/>
      <c r="B146" s="153"/>
      <c r="C146" s="241"/>
      <c r="D146" s="242"/>
      <c r="E146" s="242"/>
      <c r="F146" s="242"/>
      <c r="G146" s="242"/>
      <c r="H146" s="155"/>
      <c r="I146" s="155"/>
      <c r="J146" s="155"/>
      <c r="K146" s="155"/>
      <c r="L146" s="155"/>
      <c r="M146" s="155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45"/>
      <c r="Z146" s="145"/>
      <c r="AA146" s="145"/>
      <c r="AB146" s="145"/>
      <c r="AC146" s="145"/>
      <c r="AD146" s="145"/>
      <c r="AE146" s="145"/>
      <c r="AF146" s="145"/>
      <c r="AG146" s="145" t="s">
        <v>113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5">
      <c r="A147" s="163">
        <v>55</v>
      </c>
      <c r="B147" s="164" t="s">
        <v>255</v>
      </c>
      <c r="C147" s="173" t="s">
        <v>256</v>
      </c>
      <c r="D147" s="165" t="s">
        <v>250</v>
      </c>
      <c r="E147" s="166">
        <v>38.884999999999998</v>
      </c>
      <c r="F147" s="167"/>
      <c r="G147" s="168">
        <f>ROUND(E147*F147,2)</f>
        <v>0</v>
      </c>
      <c r="H147" s="167">
        <v>0</v>
      </c>
      <c r="I147" s="168">
        <f>ROUND(E147*H147,2)</f>
        <v>0</v>
      </c>
      <c r="J147" s="167">
        <v>286.5</v>
      </c>
      <c r="K147" s="168">
        <f>ROUND(E147*J147,2)</f>
        <v>11140.55</v>
      </c>
      <c r="L147" s="168">
        <v>21</v>
      </c>
      <c r="M147" s="168">
        <f>G147*(1+L147/100)</f>
        <v>0</v>
      </c>
      <c r="N147" s="166">
        <v>0</v>
      </c>
      <c r="O147" s="166">
        <f>ROUND(E147*N147,2)</f>
        <v>0</v>
      </c>
      <c r="P147" s="166">
        <v>0</v>
      </c>
      <c r="Q147" s="166">
        <f>ROUND(E147*P147,2)</f>
        <v>0</v>
      </c>
      <c r="R147" s="168" t="s">
        <v>215</v>
      </c>
      <c r="S147" s="168" t="s">
        <v>108</v>
      </c>
      <c r="T147" s="169" t="s">
        <v>108</v>
      </c>
      <c r="U147" s="155">
        <v>1.0999999999999999E-2</v>
      </c>
      <c r="V147" s="155">
        <f>ROUND(E147*U147,2)</f>
        <v>0.43</v>
      </c>
      <c r="W147" s="155"/>
      <c r="X147" s="155" t="s">
        <v>131</v>
      </c>
      <c r="Y147" s="145"/>
      <c r="Z147" s="145"/>
      <c r="AA147" s="145"/>
      <c r="AB147" s="145"/>
      <c r="AC147" s="145"/>
      <c r="AD147" s="145"/>
      <c r="AE147" s="145"/>
      <c r="AF147" s="145"/>
      <c r="AG147" s="145" t="s">
        <v>193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1" x14ac:dyDescent="0.25">
      <c r="A148" s="152"/>
      <c r="B148" s="153"/>
      <c r="C148" s="254" t="s">
        <v>257</v>
      </c>
      <c r="D148" s="255"/>
      <c r="E148" s="255"/>
      <c r="F148" s="255"/>
      <c r="G148" s="255"/>
      <c r="H148" s="155"/>
      <c r="I148" s="155"/>
      <c r="J148" s="155"/>
      <c r="K148" s="155"/>
      <c r="L148" s="155"/>
      <c r="M148" s="155"/>
      <c r="N148" s="154"/>
      <c r="O148" s="154"/>
      <c r="P148" s="154"/>
      <c r="Q148" s="154"/>
      <c r="R148" s="155"/>
      <c r="S148" s="155"/>
      <c r="T148" s="155"/>
      <c r="U148" s="155"/>
      <c r="V148" s="155"/>
      <c r="W148" s="155"/>
      <c r="X148" s="155"/>
      <c r="Y148" s="145"/>
      <c r="Z148" s="145"/>
      <c r="AA148" s="145"/>
      <c r="AB148" s="145"/>
      <c r="AC148" s="145"/>
      <c r="AD148" s="145"/>
      <c r="AE148" s="145"/>
      <c r="AF148" s="145"/>
      <c r="AG148" s="145" t="s">
        <v>147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1" x14ac:dyDescent="0.25">
      <c r="A149" s="152"/>
      <c r="B149" s="153"/>
      <c r="C149" s="179" t="s">
        <v>283</v>
      </c>
      <c r="D149" s="177"/>
      <c r="E149" s="178">
        <v>1.125</v>
      </c>
      <c r="F149" s="155"/>
      <c r="G149" s="155"/>
      <c r="H149" s="155"/>
      <c r="I149" s="155"/>
      <c r="J149" s="155"/>
      <c r="K149" s="155"/>
      <c r="L149" s="155"/>
      <c r="M149" s="155"/>
      <c r="N149" s="154"/>
      <c r="O149" s="154"/>
      <c r="P149" s="154"/>
      <c r="Q149" s="154"/>
      <c r="R149" s="155"/>
      <c r="S149" s="155"/>
      <c r="T149" s="155"/>
      <c r="U149" s="155"/>
      <c r="V149" s="155"/>
      <c r="W149" s="155"/>
      <c r="X149" s="155"/>
      <c r="Y149" s="145"/>
      <c r="Z149" s="145"/>
      <c r="AA149" s="145"/>
      <c r="AB149" s="145"/>
      <c r="AC149" s="145"/>
      <c r="AD149" s="145"/>
      <c r="AE149" s="145"/>
      <c r="AF149" s="145"/>
      <c r="AG149" s="145" t="s">
        <v>181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1" x14ac:dyDescent="0.25">
      <c r="A150" s="152"/>
      <c r="B150" s="153"/>
      <c r="C150" s="179" t="s">
        <v>282</v>
      </c>
      <c r="D150" s="177"/>
      <c r="E150" s="178">
        <v>37.76</v>
      </c>
      <c r="F150" s="155"/>
      <c r="G150" s="155"/>
      <c r="H150" s="155"/>
      <c r="I150" s="155"/>
      <c r="J150" s="155"/>
      <c r="K150" s="155"/>
      <c r="L150" s="155"/>
      <c r="M150" s="155"/>
      <c r="N150" s="154"/>
      <c r="O150" s="154"/>
      <c r="P150" s="154"/>
      <c r="Q150" s="154"/>
      <c r="R150" s="155"/>
      <c r="S150" s="155"/>
      <c r="T150" s="155"/>
      <c r="U150" s="155"/>
      <c r="V150" s="155"/>
      <c r="W150" s="155"/>
      <c r="X150" s="155"/>
      <c r="Y150" s="145"/>
      <c r="Z150" s="145"/>
      <c r="AA150" s="145"/>
      <c r="AB150" s="145"/>
      <c r="AC150" s="145"/>
      <c r="AD150" s="145"/>
      <c r="AE150" s="145"/>
      <c r="AF150" s="145"/>
      <c r="AG150" s="145" t="s">
        <v>181</v>
      </c>
      <c r="AH150" s="145">
        <v>0</v>
      </c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1" x14ac:dyDescent="0.25">
      <c r="A151" s="152"/>
      <c r="B151" s="153"/>
      <c r="C151" s="241"/>
      <c r="D151" s="242"/>
      <c r="E151" s="242"/>
      <c r="F151" s="242"/>
      <c r="G151" s="242"/>
      <c r="H151" s="155"/>
      <c r="I151" s="155"/>
      <c r="J151" s="155"/>
      <c r="K151" s="155"/>
      <c r="L151" s="155"/>
      <c r="M151" s="155"/>
      <c r="N151" s="154"/>
      <c r="O151" s="154"/>
      <c r="P151" s="154"/>
      <c r="Q151" s="154"/>
      <c r="R151" s="155"/>
      <c r="S151" s="155"/>
      <c r="T151" s="155"/>
      <c r="U151" s="155"/>
      <c r="V151" s="155"/>
      <c r="W151" s="155"/>
      <c r="X151" s="155"/>
      <c r="Y151" s="145"/>
      <c r="Z151" s="145"/>
      <c r="AA151" s="145"/>
      <c r="AB151" s="145"/>
      <c r="AC151" s="145"/>
      <c r="AD151" s="145"/>
      <c r="AE151" s="145"/>
      <c r="AF151" s="145"/>
      <c r="AG151" s="145" t="s">
        <v>113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1" x14ac:dyDescent="0.25">
      <c r="A152" s="163">
        <v>56</v>
      </c>
      <c r="B152" s="164" t="s">
        <v>259</v>
      </c>
      <c r="C152" s="173" t="s">
        <v>260</v>
      </c>
      <c r="D152" s="165" t="s">
        <v>250</v>
      </c>
      <c r="E152" s="166">
        <v>38.884999999999998</v>
      </c>
      <c r="F152" s="167"/>
      <c r="G152" s="168">
        <f>ROUND(E152*F152,2)</f>
        <v>0</v>
      </c>
      <c r="H152" s="167">
        <v>0</v>
      </c>
      <c r="I152" s="168">
        <f>ROUND(E152*H152,2)</f>
        <v>0</v>
      </c>
      <c r="J152" s="167">
        <v>129.5</v>
      </c>
      <c r="K152" s="168">
        <f>ROUND(E152*J152,2)</f>
        <v>5035.6099999999997</v>
      </c>
      <c r="L152" s="168">
        <v>21</v>
      </c>
      <c r="M152" s="168">
        <f>G152*(1+L152/100)</f>
        <v>0</v>
      </c>
      <c r="N152" s="166">
        <v>0</v>
      </c>
      <c r="O152" s="166">
        <f>ROUND(E152*N152,2)</f>
        <v>0</v>
      </c>
      <c r="P152" s="166">
        <v>0</v>
      </c>
      <c r="Q152" s="166">
        <f>ROUND(E152*P152,2)</f>
        <v>0</v>
      </c>
      <c r="R152" s="168" t="s">
        <v>215</v>
      </c>
      <c r="S152" s="168" t="s">
        <v>108</v>
      </c>
      <c r="T152" s="169" t="s">
        <v>108</v>
      </c>
      <c r="U152" s="155">
        <v>0.20200000000000001</v>
      </c>
      <c r="V152" s="155">
        <f>ROUND(E152*U152,2)</f>
        <v>7.85</v>
      </c>
      <c r="W152" s="155"/>
      <c r="X152" s="155" t="s">
        <v>131</v>
      </c>
      <c r="Y152" s="145"/>
      <c r="Z152" s="145"/>
      <c r="AA152" s="145"/>
      <c r="AB152" s="145"/>
      <c r="AC152" s="145"/>
      <c r="AD152" s="145"/>
      <c r="AE152" s="145"/>
      <c r="AF152" s="145"/>
      <c r="AG152" s="145" t="s">
        <v>132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1" x14ac:dyDescent="0.25">
      <c r="A153" s="152"/>
      <c r="B153" s="153"/>
      <c r="C153" s="254" t="s">
        <v>261</v>
      </c>
      <c r="D153" s="255"/>
      <c r="E153" s="255"/>
      <c r="F153" s="255"/>
      <c r="G153" s="255"/>
      <c r="H153" s="155"/>
      <c r="I153" s="155"/>
      <c r="J153" s="155"/>
      <c r="K153" s="155"/>
      <c r="L153" s="155"/>
      <c r="M153" s="155"/>
      <c r="N153" s="154"/>
      <c r="O153" s="154"/>
      <c r="P153" s="154"/>
      <c r="Q153" s="154"/>
      <c r="R153" s="155"/>
      <c r="S153" s="155"/>
      <c r="T153" s="155"/>
      <c r="U153" s="155"/>
      <c r="V153" s="155"/>
      <c r="W153" s="155"/>
      <c r="X153" s="155"/>
      <c r="Y153" s="145"/>
      <c r="Z153" s="145"/>
      <c r="AA153" s="145"/>
      <c r="AB153" s="145"/>
      <c r="AC153" s="145"/>
      <c r="AD153" s="145"/>
      <c r="AE153" s="145"/>
      <c r="AF153" s="145"/>
      <c r="AG153" s="145" t="s">
        <v>147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1" x14ac:dyDescent="0.25">
      <c r="A154" s="152"/>
      <c r="B154" s="153"/>
      <c r="C154" s="256" t="s">
        <v>262</v>
      </c>
      <c r="D154" s="257"/>
      <c r="E154" s="257"/>
      <c r="F154" s="257"/>
      <c r="G154" s="257"/>
      <c r="H154" s="155"/>
      <c r="I154" s="155"/>
      <c r="J154" s="155"/>
      <c r="K154" s="155"/>
      <c r="L154" s="155"/>
      <c r="M154" s="155"/>
      <c r="N154" s="154"/>
      <c r="O154" s="154"/>
      <c r="P154" s="154"/>
      <c r="Q154" s="154"/>
      <c r="R154" s="155"/>
      <c r="S154" s="155"/>
      <c r="T154" s="155"/>
      <c r="U154" s="155"/>
      <c r="V154" s="155"/>
      <c r="W154" s="155"/>
      <c r="X154" s="155"/>
      <c r="Y154" s="145"/>
      <c r="Z154" s="145"/>
      <c r="AA154" s="145"/>
      <c r="AB154" s="145"/>
      <c r="AC154" s="145"/>
      <c r="AD154" s="145"/>
      <c r="AE154" s="145"/>
      <c r="AF154" s="145"/>
      <c r="AG154" s="145" t="s">
        <v>112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1" x14ac:dyDescent="0.25">
      <c r="A155" s="152"/>
      <c r="B155" s="153"/>
      <c r="C155" s="179"/>
      <c r="D155" s="177"/>
      <c r="E155" s="178"/>
      <c r="F155" s="155"/>
      <c r="G155" s="155"/>
      <c r="H155" s="155"/>
      <c r="I155" s="155"/>
      <c r="J155" s="155"/>
      <c r="K155" s="155"/>
      <c r="L155" s="155"/>
      <c r="M155" s="155"/>
      <c r="N155" s="154"/>
      <c r="O155" s="154"/>
      <c r="P155" s="154"/>
      <c r="Q155" s="154"/>
      <c r="R155" s="155"/>
      <c r="S155" s="155"/>
      <c r="T155" s="155"/>
      <c r="U155" s="155"/>
      <c r="V155" s="155"/>
      <c r="W155" s="155"/>
      <c r="X155" s="155"/>
      <c r="Y155" s="145"/>
      <c r="Z155" s="145"/>
      <c r="AA155" s="145"/>
      <c r="AB155" s="145"/>
      <c r="AC155" s="145"/>
      <c r="AD155" s="145"/>
      <c r="AE155" s="145"/>
      <c r="AF155" s="145"/>
      <c r="AG155" s="145" t="s">
        <v>181</v>
      </c>
      <c r="AH155" s="145">
        <v>0</v>
      </c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1" x14ac:dyDescent="0.25">
      <c r="A156" s="152"/>
      <c r="B156" s="153"/>
      <c r="C156" s="241"/>
      <c r="D156" s="242"/>
      <c r="E156" s="242"/>
      <c r="F156" s="242"/>
      <c r="G156" s="242"/>
      <c r="H156" s="155"/>
      <c r="I156" s="155"/>
      <c r="J156" s="155"/>
      <c r="K156" s="155"/>
      <c r="L156" s="155"/>
      <c r="M156" s="155"/>
      <c r="N156" s="154"/>
      <c r="O156" s="154"/>
      <c r="P156" s="154"/>
      <c r="Q156" s="154"/>
      <c r="R156" s="155"/>
      <c r="S156" s="155"/>
      <c r="T156" s="155"/>
      <c r="U156" s="155"/>
      <c r="V156" s="155"/>
      <c r="W156" s="155"/>
      <c r="X156" s="155"/>
      <c r="Y156" s="145"/>
      <c r="Z156" s="145"/>
      <c r="AA156" s="145"/>
      <c r="AB156" s="145"/>
      <c r="AC156" s="145"/>
      <c r="AD156" s="145"/>
      <c r="AE156" s="145"/>
      <c r="AF156" s="145"/>
      <c r="AG156" s="145" t="s">
        <v>113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ht="20.399999999999999" outlineLevel="1" x14ac:dyDescent="0.25">
      <c r="A157" s="163">
        <v>57</v>
      </c>
      <c r="B157" s="164" t="s">
        <v>263</v>
      </c>
      <c r="C157" s="173" t="s">
        <v>264</v>
      </c>
      <c r="D157" s="165" t="s">
        <v>250</v>
      </c>
      <c r="E157" s="166">
        <v>1</v>
      </c>
      <c r="F157" s="167"/>
      <c r="G157" s="168">
        <f>ROUND(E157*F157,2)</f>
        <v>0</v>
      </c>
      <c r="H157" s="167">
        <v>0</v>
      </c>
      <c r="I157" s="168">
        <f>ROUND(E157*H157,2)</f>
        <v>0</v>
      </c>
      <c r="J157" s="167">
        <v>517</v>
      </c>
      <c r="K157" s="168">
        <f>ROUND(E157*J157,2)</f>
        <v>517</v>
      </c>
      <c r="L157" s="168">
        <v>21</v>
      </c>
      <c r="M157" s="168">
        <f>G157*(1+L157/100)</f>
        <v>0</v>
      </c>
      <c r="N157" s="166">
        <v>0</v>
      </c>
      <c r="O157" s="166">
        <f>ROUND(E157*N157,2)</f>
        <v>0</v>
      </c>
      <c r="P157" s="166">
        <v>0</v>
      </c>
      <c r="Q157" s="166">
        <f>ROUND(E157*P157,2)</f>
        <v>0</v>
      </c>
      <c r="R157" s="168" t="s">
        <v>215</v>
      </c>
      <c r="S157" s="168" t="s">
        <v>108</v>
      </c>
      <c r="T157" s="169" t="s">
        <v>108</v>
      </c>
      <c r="U157" s="155">
        <v>1.1499999999999999</v>
      </c>
      <c r="V157" s="155">
        <f>ROUND(E157*U157,2)</f>
        <v>1.1499999999999999</v>
      </c>
      <c r="W157" s="155"/>
      <c r="X157" s="155" t="s">
        <v>131</v>
      </c>
      <c r="Y157" s="145"/>
      <c r="Z157" s="145"/>
      <c r="AA157" s="145"/>
      <c r="AB157" s="145"/>
      <c r="AC157" s="145"/>
      <c r="AD157" s="145"/>
      <c r="AE157" s="145"/>
      <c r="AF157" s="145"/>
      <c r="AG157" s="145" t="s">
        <v>193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1" x14ac:dyDescent="0.25">
      <c r="A158" s="152"/>
      <c r="B158" s="153"/>
      <c r="C158" s="254" t="s">
        <v>261</v>
      </c>
      <c r="D158" s="255"/>
      <c r="E158" s="255"/>
      <c r="F158" s="255"/>
      <c r="G158" s="255"/>
      <c r="H158" s="155"/>
      <c r="I158" s="155"/>
      <c r="J158" s="155"/>
      <c r="K158" s="155"/>
      <c r="L158" s="155"/>
      <c r="M158" s="155"/>
      <c r="N158" s="154"/>
      <c r="O158" s="154"/>
      <c r="P158" s="154"/>
      <c r="Q158" s="154"/>
      <c r="R158" s="155"/>
      <c r="S158" s="155"/>
      <c r="T158" s="155"/>
      <c r="U158" s="155"/>
      <c r="V158" s="155"/>
      <c r="W158" s="155"/>
      <c r="X158" s="155"/>
      <c r="Y158" s="145"/>
      <c r="Z158" s="145"/>
      <c r="AA158" s="145"/>
      <c r="AB158" s="145"/>
      <c r="AC158" s="145"/>
      <c r="AD158" s="145"/>
      <c r="AE158" s="145"/>
      <c r="AF158" s="145"/>
      <c r="AG158" s="145" t="s">
        <v>147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1" x14ac:dyDescent="0.25">
      <c r="A159" s="152"/>
      <c r="B159" s="153"/>
      <c r="C159" s="179"/>
      <c r="D159" s="177"/>
      <c r="E159" s="178"/>
      <c r="F159" s="155"/>
      <c r="G159" s="155"/>
      <c r="H159" s="155"/>
      <c r="I159" s="155"/>
      <c r="J159" s="155"/>
      <c r="K159" s="155"/>
      <c r="L159" s="155"/>
      <c r="M159" s="155"/>
      <c r="N159" s="154"/>
      <c r="O159" s="154"/>
      <c r="P159" s="154"/>
      <c r="Q159" s="154"/>
      <c r="R159" s="155"/>
      <c r="S159" s="155"/>
      <c r="T159" s="155"/>
      <c r="U159" s="155"/>
      <c r="V159" s="155"/>
      <c r="W159" s="155"/>
      <c r="X159" s="155"/>
      <c r="Y159" s="145"/>
      <c r="Z159" s="145"/>
      <c r="AA159" s="145"/>
      <c r="AB159" s="145"/>
      <c r="AC159" s="145"/>
      <c r="AD159" s="145"/>
      <c r="AE159" s="145"/>
      <c r="AF159" s="145"/>
      <c r="AG159" s="145" t="s">
        <v>181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1" x14ac:dyDescent="0.25">
      <c r="A160" s="152"/>
      <c r="B160" s="153"/>
      <c r="C160" s="179"/>
      <c r="D160" s="177"/>
      <c r="E160" s="178"/>
      <c r="F160" s="155"/>
      <c r="G160" s="155"/>
      <c r="H160" s="155"/>
      <c r="I160" s="155"/>
      <c r="J160" s="155"/>
      <c r="K160" s="155"/>
      <c r="L160" s="155"/>
      <c r="M160" s="155"/>
      <c r="N160" s="154"/>
      <c r="O160" s="154"/>
      <c r="P160" s="154"/>
      <c r="Q160" s="154"/>
      <c r="R160" s="155"/>
      <c r="S160" s="155"/>
      <c r="T160" s="155"/>
      <c r="U160" s="155"/>
      <c r="V160" s="155"/>
      <c r="W160" s="155"/>
      <c r="X160" s="155"/>
      <c r="Y160" s="145"/>
      <c r="Z160" s="145"/>
      <c r="AA160" s="145"/>
      <c r="AB160" s="145"/>
      <c r="AC160" s="145"/>
      <c r="AD160" s="145"/>
      <c r="AE160" s="145"/>
      <c r="AF160" s="145"/>
      <c r="AG160" s="145" t="s">
        <v>181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1" x14ac:dyDescent="0.25">
      <c r="A161" s="152"/>
      <c r="B161" s="153"/>
      <c r="C161" s="241"/>
      <c r="D161" s="242"/>
      <c r="E161" s="242"/>
      <c r="F161" s="242"/>
      <c r="G161" s="242"/>
      <c r="H161" s="155"/>
      <c r="I161" s="155"/>
      <c r="J161" s="155"/>
      <c r="K161" s="155"/>
      <c r="L161" s="155"/>
      <c r="M161" s="155"/>
      <c r="N161" s="154"/>
      <c r="O161" s="154"/>
      <c r="P161" s="154"/>
      <c r="Q161" s="154"/>
      <c r="R161" s="155"/>
      <c r="S161" s="155"/>
      <c r="T161" s="155"/>
      <c r="U161" s="155"/>
      <c r="V161" s="155"/>
      <c r="W161" s="155"/>
      <c r="X161" s="155"/>
      <c r="Y161" s="145"/>
      <c r="Z161" s="145"/>
      <c r="AA161" s="145"/>
      <c r="AB161" s="145"/>
      <c r="AC161" s="145"/>
      <c r="AD161" s="145"/>
      <c r="AE161" s="145"/>
      <c r="AF161" s="145"/>
      <c r="AG161" s="145" t="s">
        <v>113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1" x14ac:dyDescent="0.25">
      <c r="A162" s="163">
        <v>58</v>
      </c>
      <c r="B162" s="164" t="s">
        <v>265</v>
      </c>
      <c r="C162" s="173" t="s">
        <v>266</v>
      </c>
      <c r="D162" s="165" t="s">
        <v>250</v>
      </c>
      <c r="E162" s="166">
        <v>9.44</v>
      </c>
      <c r="F162" s="167"/>
      <c r="G162" s="168">
        <f>ROUND(E162*F162,2)</f>
        <v>0</v>
      </c>
      <c r="H162" s="167">
        <v>511.26</v>
      </c>
      <c r="I162" s="168">
        <f>ROUND(E162*H162,2)</f>
        <v>4826.29</v>
      </c>
      <c r="J162" s="167">
        <v>632.74</v>
      </c>
      <c r="K162" s="168">
        <f>ROUND(E162*J162,2)</f>
        <v>5973.07</v>
      </c>
      <c r="L162" s="168">
        <v>21</v>
      </c>
      <c r="M162" s="168">
        <f>G162*(1+L162/100)</f>
        <v>0</v>
      </c>
      <c r="N162" s="166">
        <v>1.7</v>
      </c>
      <c r="O162" s="166">
        <f>ROUND(E162*N162,2)</f>
        <v>16.05</v>
      </c>
      <c r="P162" s="166">
        <v>0</v>
      </c>
      <c r="Q162" s="166">
        <f>ROUND(E162*P162,2)</f>
        <v>0</v>
      </c>
      <c r="R162" s="168" t="s">
        <v>215</v>
      </c>
      <c r="S162" s="168" t="s">
        <v>108</v>
      </c>
      <c r="T162" s="169" t="s">
        <v>108</v>
      </c>
      <c r="U162" s="155">
        <v>1.587</v>
      </c>
      <c r="V162" s="155">
        <f>ROUND(E162*U162,2)</f>
        <v>14.98</v>
      </c>
      <c r="W162" s="155"/>
      <c r="X162" s="155" t="s">
        <v>131</v>
      </c>
      <c r="Y162" s="145"/>
      <c r="Z162" s="145"/>
      <c r="AA162" s="145"/>
      <c r="AB162" s="145"/>
      <c r="AC162" s="145"/>
      <c r="AD162" s="145"/>
      <c r="AE162" s="145"/>
      <c r="AF162" s="145"/>
      <c r="AG162" s="145" t="s">
        <v>193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ht="21" outlineLevel="1" x14ac:dyDescent="0.25">
      <c r="A163" s="152"/>
      <c r="B163" s="153"/>
      <c r="C163" s="254" t="s">
        <v>267</v>
      </c>
      <c r="D163" s="255"/>
      <c r="E163" s="255"/>
      <c r="F163" s="255"/>
      <c r="G163" s="255"/>
      <c r="H163" s="155"/>
      <c r="I163" s="155"/>
      <c r="J163" s="155"/>
      <c r="K163" s="155"/>
      <c r="L163" s="155"/>
      <c r="M163" s="155"/>
      <c r="N163" s="154"/>
      <c r="O163" s="154"/>
      <c r="P163" s="154"/>
      <c r="Q163" s="154"/>
      <c r="R163" s="155"/>
      <c r="S163" s="155"/>
      <c r="T163" s="155"/>
      <c r="U163" s="155"/>
      <c r="V163" s="155"/>
      <c r="W163" s="155"/>
      <c r="X163" s="155"/>
      <c r="Y163" s="145"/>
      <c r="Z163" s="145"/>
      <c r="AA163" s="145"/>
      <c r="AB163" s="145"/>
      <c r="AC163" s="145"/>
      <c r="AD163" s="145"/>
      <c r="AE163" s="145"/>
      <c r="AF163" s="145"/>
      <c r="AG163" s="145" t="s">
        <v>147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70" t="str">
        <f>C163</f>
        <v>sypaninou z vhodných hornin tř. 1 - 4 nebo materiálem připraveným podél výkopu ve vzdálenosti do 3 m od jeho kraje, pro jakoukoliv hloubku výkopu a jakoukoliv míru zhutnění,</v>
      </c>
      <c r="BB163" s="145"/>
      <c r="BC163" s="145"/>
      <c r="BD163" s="145"/>
      <c r="BE163" s="145"/>
      <c r="BF163" s="145"/>
      <c r="BG163" s="145"/>
      <c r="BH163" s="145"/>
    </row>
    <row r="164" spans="1:60" outlineLevel="1" x14ac:dyDescent="0.25">
      <c r="A164" s="152"/>
      <c r="B164" s="153"/>
      <c r="C164" s="179" t="s">
        <v>284</v>
      </c>
      <c r="D164" s="177"/>
      <c r="E164" s="178">
        <v>9.44</v>
      </c>
      <c r="F164" s="155"/>
      <c r="G164" s="155"/>
      <c r="H164" s="155"/>
      <c r="I164" s="155"/>
      <c r="J164" s="155"/>
      <c r="K164" s="155"/>
      <c r="L164" s="155"/>
      <c r="M164" s="155"/>
      <c r="N164" s="154"/>
      <c r="O164" s="154"/>
      <c r="P164" s="154"/>
      <c r="Q164" s="154"/>
      <c r="R164" s="155"/>
      <c r="S164" s="155"/>
      <c r="T164" s="155"/>
      <c r="U164" s="155"/>
      <c r="V164" s="155"/>
      <c r="W164" s="155"/>
      <c r="X164" s="155"/>
      <c r="Y164" s="145"/>
      <c r="Z164" s="145"/>
      <c r="AA164" s="145"/>
      <c r="AB164" s="145"/>
      <c r="AC164" s="145"/>
      <c r="AD164" s="145"/>
      <c r="AE164" s="145"/>
      <c r="AF164" s="145"/>
      <c r="AG164" s="145" t="s">
        <v>181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1" x14ac:dyDescent="0.25">
      <c r="A165" s="152"/>
      <c r="B165" s="153"/>
      <c r="C165" s="241"/>
      <c r="D165" s="242"/>
      <c r="E165" s="242"/>
      <c r="F165" s="242"/>
      <c r="G165" s="242"/>
      <c r="H165" s="155"/>
      <c r="I165" s="155"/>
      <c r="J165" s="155"/>
      <c r="K165" s="155"/>
      <c r="L165" s="155"/>
      <c r="M165" s="155"/>
      <c r="N165" s="154"/>
      <c r="O165" s="154"/>
      <c r="P165" s="154"/>
      <c r="Q165" s="154"/>
      <c r="R165" s="155"/>
      <c r="S165" s="155"/>
      <c r="T165" s="155"/>
      <c r="U165" s="155"/>
      <c r="V165" s="155"/>
      <c r="W165" s="155"/>
      <c r="X165" s="155"/>
      <c r="Y165" s="145"/>
      <c r="Z165" s="145"/>
      <c r="AA165" s="145"/>
      <c r="AB165" s="145"/>
      <c r="AC165" s="145"/>
      <c r="AD165" s="145"/>
      <c r="AE165" s="145"/>
      <c r="AF165" s="145"/>
      <c r="AG165" s="145" t="s">
        <v>113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1" x14ac:dyDescent="0.25">
      <c r="A166" s="163">
        <v>59</v>
      </c>
      <c r="B166" s="164" t="s">
        <v>268</v>
      </c>
      <c r="C166" s="173" t="s">
        <v>269</v>
      </c>
      <c r="D166" s="165" t="s">
        <v>250</v>
      </c>
      <c r="E166" s="166">
        <v>6.69</v>
      </c>
      <c r="F166" s="167"/>
      <c r="G166" s="168"/>
      <c r="H166" s="167">
        <v>0</v>
      </c>
      <c r="I166" s="168">
        <f>ROUND(E166*H166,2)</f>
        <v>0</v>
      </c>
      <c r="J166" s="167">
        <v>587</v>
      </c>
      <c r="K166" s="168">
        <f>ROUND(E166*J166,2)</f>
        <v>3927.03</v>
      </c>
      <c r="L166" s="168">
        <v>21</v>
      </c>
      <c r="M166" s="168">
        <f>G166*(1+L166/100)</f>
        <v>0</v>
      </c>
      <c r="N166" s="166">
        <v>0</v>
      </c>
      <c r="O166" s="166">
        <f>ROUND(E166*N166,2)</f>
        <v>0</v>
      </c>
      <c r="P166" s="166">
        <v>0</v>
      </c>
      <c r="Q166" s="166">
        <f>ROUND(E166*P166,2)</f>
        <v>0</v>
      </c>
      <c r="R166" s="168" t="s">
        <v>215</v>
      </c>
      <c r="S166" s="168" t="s">
        <v>108</v>
      </c>
      <c r="T166" s="169" t="s">
        <v>108</v>
      </c>
      <c r="U166" s="155">
        <v>0</v>
      </c>
      <c r="V166" s="155">
        <f>ROUND(E166*U166,2)</f>
        <v>0</v>
      </c>
      <c r="W166" s="155"/>
      <c r="X166" s="155" t="s">
        <v>131</v>
      </c>
      <c r="Y166" s="145"/>
      <c r="Z166" s="145"/>
      <c r="AA166" s="145"/>
      <c r="AB166" s="145"/>
      <c r="AC166" s="145"/>
      <c r="AD166" s="145"/>
      <c r="AE166" s="145"/>
      <c r="AF166" s="145"/>
      <c r="AG166" s="145" t="s">
        <v>193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1" x14ac:dyDescent="0.25">
      <c r="A167" s="152"/>
      <c r="B167" s="153"/>
      <c r="C167" s="179" t="s">
        <v>280</v>
      </c>
      <c r="D167" s="177"/>
      <c r="E167" s="178">
        <v>0.45</v>
      </c>
      <c r="F167" s="155"/>
      <c r="G167" s="155"/>
      <c r="H167" s="155"/>
      <c r="I167" s="155"/>
      <c r="J167" s="155"/>
      <c r="K167" s="155"/>
      <c r="L167" s="155"/>
      <c r="M167" s="155"/>
      <c r="N167" s="154"/>
      <c r="O167" s="154"/>
      <c r="P167" s="154"/>
      <c r="Q167" s="154"/>
      <c r="R167" s="155"/>
      <c r="S167" s="155"/>
      <c r="T167" s="155"/>
      <c r="U167" s="155"/>
      <c r="V167" s="155"/>
      <c r="W167" s="155"/>
      <c r="X167" s="155"/>
      <c r="Y167" s="145"/>
      <c r="Z167" s="145"/>
      <c r="AA167" s="145"/>
      <c r="AB167" s="145"/>
      <c r="AC167" s="145"/>
      <c r="AD167" s="145"/>
      <c r="AE167" s="145"/>
      <c r="AF167" s="145"/>
      <c r="AG167" s="145" t="s">
        <v>181</v>
      </c>
      <c r="AH167" s="145">
        <v>0</v>
      </c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5">
      <c r="A168" s="152"/>
      <c r="B168" s="153"/>
      <c r="C168" s="179" t="s">
        <v>285</v>
      </c>
      <c r="D168" s="177"/>
      <c r="E168" s="178">
        <v>6.24</v>
      </c>
      <c r="F168" s="155"/>
      <c r="G168" s="155"/>
      <c r="H168" s="155"/>
      <c r="I168" s="155"/>
      <c r="J168" s="155"/>
      <c r="K168" s="155"/>
      <c r="L168" s="155"/>
      <c r="M168" s="155"/>
      <c r="N168" s="154"/>
      <c r="O168" s="154"/>
      <c r="P168" s="154"/>
      <c r="Q168" s="154"/>
      <c r="R168" s="155"/>
      <c r="S168" s="155"/>
      <c r="T168" s="155"/>
      <c r="U168" s="155"/>
      <c r="V168" s="155"/>
      <c r="W168" s="155"/>
      <c r="X168" s="155"/>
      <c r="Y168" s="145"/>
      <c r="Z168" s="145"/>
      <c r="AA168" s="145"/>
      <c r="AB168" s="145"/>
      <c r="AC168" s="145"/>
      <c r="AD168" s="145"/>
      <c r="AE168" s="145"/>
      <c r="AF168" s="145"/>
      <c r="AG168" s="145" t="s">
        <v>181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1" x14ac:dyDescent="0.25">
      <c r="A169" s="152"/>
      <c r="B169" s="153"/>
      <c r="C169" s="241"/>
      <c r="D169" s="242"/>
      <c r="E169" s="242"/>
      <c r="F169" s="242"/>
      <c r="G169" s="242"/>
      <c r="H169" s="155"/>
      <c r="I169" s="155"/>
      <c r="J169" s="155"/>
      <c r="K169" s="155"/>
      <c r="L169" s="155"/>
      <c r="M169" s="155"/>
      <c r="N169" s="154"/>
      <c r="O169" s="154"/>
      <c r="P169" s="154"/>
      <c r="Q169" s="154"/>
      <c r="R169" s="155"/>
      <c r="S169" s="155"/>
      <c r="T169" s="155"/>
      <c r="U169" s="155"/>
      <c r="V169" s="155"/>
      <c r="W169" s="155"/>
      <c r="X169" s="155"/>
      <c r="Y169" s="145"/>
      <c r="Z169" s="145"/>
      <c r="AA169" s="145"/>
      <c r="AB169" s="145"/>
      <c r="AC169" s="145"/>
      <c r="AD169" s="145"/>
      <c r="AE169" s="145"/>
      <c r="AF169" s="145"/>
      <c r="AG169" s="145" t="s">
        <v>113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1" x14ac:dyDescent="0.25">
      <c r="A170" s="163">
        <v>60</v>
      </c>
      <c r="B170" s="164" t="s">
        <v>270</v>
      </c>
      <c r="C170" s="173" t="s">
        <v>271</v>
      </c>
      <c r="D170" s="165" t="s">
        <v>250</v>
      </c>
      <c r="E170" s="166">
        <v>3.12</v>
      </c>
      <c r="F170" s="167"/>
      <c r="G170" s="168">
        <f>ROUND(E170*F170,2)</f>
        <v>0</v>
      </c>
      <c r="H170" s="167">
        <v>558.91</v>
      </c>
      <c r="I170" s="168">
        <f>ROUND(E170*H170,2)</f>
        <v>1743.8</v>
      </c>
      <c r="J170" s="167">
        <v>525.09</v>
      </c>
      <c r="K170" s="168">
        <f>ROUND(E170*J170,2)</f>
        <v>1638.28</v>
      </c>
      <c r="L170" s="168">
        <v>21</v>
      </c>
      <c r="M170" s="168">
        <f>G170*(1+L170/100)</f>
        <v>0</v>
      </c>
      <c r="N170" s="166">
        <v>1.8907700000000001</v>
      </c>
      <c r="O170" s="166">
        <f>ROUND(E170*N170,2)</f>
        <v>5.9</v>
      </c>
      <c r="P170" s="166">
        <v>0</v>
      </c>
      <c r="Q170" s="166">
        <f>ROUND(E170*P170,2)</f>
        <v>0</v>
      </c>
      <c r="R170" s="168" t="s">
        <v>145</v>
      </c>
      <c r="S170" s="168" t="s">
        <v>108</v>
      </c>
      <c r="T170" s="169" t="s">
        <v>108</v>
      </c>
      <c r="U170" s="155">
        <v>1.3169999999999999</v>
      </c>
      <c r="V170" s="155">
        <f>ROUND(E170*U170,2)</f>
        <v>4.1100000000000003</v>
      </c>
      <c r="W170" s="155"/>
      <c r="X170" s="155" t="s">
        <v>131</v>
      </c>
      <c r="Y170" s="145"/>
      <c r="Z170" s="145"/>
      <c r="AA170" s="145"/>
      <c r="AB170" s="145"/>
      <c r="AC170" s="145"/>
      <c r="AD170" s="145"/>
      <c r="AE170" s="145"/>
      <c r="AF170" s="145"/>
      <c r="AG170" s="145" t="s">
        <v>193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1" x14ac:dyDescent="0.25">
      <c r="A171" s="152"/>
      <c r="B171" s="153"/>
      <c r="C171" s="254" t="s">
        <v>281</v>
      </c>
      <c r="D171" s="255"/>
      <c r="E171" s="255"/>
      <c r="F171" s="255"/>
      <c r="G171" s="255"/>
      <c r="H171" s="155"/>
      <c r="I171" s="155"/>
      <c r="J171" s="155"/>
      <c r="K171" s="155"/>
      <c r="L171" s="155"/>
      <c r="M171" s="155"/>
      <c r="N171" s="154"/>
      <c r="O171" s="154"/>
      <c r="P171" s="154"/>
      <c r="Q171" s="154"/>
      <c r="R171" s="155"/>
      <c r="S171" s="155"/>
      <c r="T171" s="155"/>
      <c r="U171" s="155"/>
      <c r="V171" s="155"/>
      <c r="W171" s="155"/>
      <c r="X171" s="155"/>
      <c r="Y171" s="145"/>
      <c r="Z171" s="145"/>
      <c r="AA171" s="145"/>
      <c r="AB171" s="145"/>
      <c r="AC171" s="145"/>
      <c r="AD171" s="145"/>
      <c r="AE171" s="145"/>
      <c r="AF171" s="145"/>
      <c r="AG171" s="145" t="s">
        <v>147</v>
      </c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1" x14ac:dyDescent="0.25">
      <c r="A172" s="152"/>
      <c r="B172" s="153"/>
      <c r="C172" s="179" t="s">
        <v>286</v>
      </c>
      <c r="D172" s="177"/>
      <c r="E172" s="178">
        <v>3.12</v>
      </c>
      <c r="F172" s="155"/>
      <c r="G172" s="155"/>
      <c r="H172" s="155"/>
      <c r="I172" s="155"/>
      <c r="J172" s="155"/>
      <c r="K172" s="155"/>
      <c r="L172" s="155"/>
      <c r="M172" s="155"/>
      <c r="N172" s="154"/>
      <c r="O172" s="154"/>
      <c r="P172" s="154"/>
      <c r="Q172" s="154"/>
      <c r="R172" s="155"/>
      <c r="S172" s="155"/>
      <c r="T172" s="155"/>
      <c r="U172" s="155"/>
      <c r="V172" s="155"/>
      <c r="W172" s="155"/>
      <c r="X172" s="155"/>
      <c r="Y172" s="145"/>
      <c r="Z172" s="145"/>
      <c r="AA172" s="145"/>
      <c r="AB172" s="145"/>
      <c r="AC172" s="145"/>
      <c r="AD172" s="145"/>
      <c r="AE172" s="145"/>
      <c r="AF172" s="145"/>
      <c r="AG172" s="145" t="s">
        <v>181</v>
      </c>
      <c r="AH172" s="145">
        <v>0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1" x14ac:dyDescent="0.25">
      <c r="A173" s="152"/>
      <c r="B173" s="153"/>
      <c r="C173" s="241"/>
      <c r="D173" s="242"/>
      <c r="E173" s="242"/>
      <c r="F173" s="242"/>
      <c r="G173" s="242"/>
      <c r="H173" s="155"/>
      <c r="I173" s="155"/>
      <c r="J173" s="155"/>
      <c r="K173" s="155"/>
      <c r="L173" s="155"/>
      <c r="M173" s="155"/>
      <c r="N173" s="154"/>
      <c r="O173" s="154"/>
      <c r="P173" s="154"/>
      <c r="Q173" s="154"/>
      <c r="R173" s="155"/>
      <c r="S173" s="155"/>
      <c r="T173" s="155"/>
      <c r="U173" s="155"/>
      <c r="V173" s="155"/>
      <c r="W173" s="155"/>
      <c r="X173" s="155"/>
      <c r="Y173" s="145"/>
      <c r="Z173" s="145"/>
      <c r="AA173" s="145"/>
      <c r="AB173" s="145"/>
      <c r="AC173" s="145"/>
      <c r="AD173" s="145"/>
      <c r="AE173" s="145"/>
      <c r="AF173" s="145"/>
      <c r="AG173" s="145" t="s">
        <v>113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ht="20.399999999999999" outlineLevel="1" x14ac:dyDescent="0.25">
      <c r="A174" s="163">
        <v>61</v>
      </c>
      <c r="B174" s="164" t="s">
        <v>272</v>
      </c>
      <c r="C174" s="173" t="s">
        <v>273</v>
      </c>
      <c r="D174" s="165" t="s">
        <v>250</v>
      </c>
      <c r="E174" s="166">
        <v>0.45</v>
      </c>
      <c r="F174" s="167"/>
      <c r="G174" s="168">
        <f>ROUND(E174*F174,2)</f>
        <v>0</v>
      </c>
      <c r="H174" s="167">
        <v>542.36</v>
      </c>
      <c r="I174" s="168">
        <f>ROUND(E174*H174,2)</f>
        <v>244.06</v>
      </c>
      <c r="J174" s="167">
        <v>769.64</v>
      </c>
      <c r="K174" s="168">
        <f>ROUND(E174*J174,2)</f>
        <v>346.34</v>
      </c>
      <c r="L174" s="168">
        <v>21</v>
      </c>
      <c r="M174" s="168">
        <f>G174*(1+L174/100)</f>
        <v>0</v>
      </c>
      <c r="N174" s="166">
        <v>1.837</v>
      </c>
      <c r="O174" s="166">
        <f>ROUND(E174*N174,2)</f>
        <v>0.83</v>
      </c>
      <c r="P174" s="166">
        <v>0</v>
      </c>
      <c r="Q174" s="166">
        <f>ROUND(E174*P174,2)</f>
        <v>0</v>
      </c>
      <c r="R174" s="168" t="s">
        <v>274</v>
      </c>
      <c r="S174" s="168" t="s">
        <v>108</v>
      </c>
      <c r="T174" s="169" t="s">
        <v>108</v>
      </c>
      <c r="U174" s="155">
        <v>1.8360000000000001</v>
      </c>
      <c r="V174" s="155">
        <f>ROUND(E174*U174,2)</f>
        <v>0.83</v>
      </c>
      <c r="W174" s="155"/>
      <c r="X174" s="155" t="s">
        <v>131</v>
      </c>
      <c r="Y174" s="145"/>
      <c r="Z174" s="145"/>
      <c r="AA174" s="145"/>
      <c r="AB174" s="145"/>
      <c r="AC174" s="145"/>
      <c r="AD174" s="145"/>
      <c r="AE174" s="145"/>
      <c r="AF174" s="145"/>
      <c r="AG174" s="145" t="s">
        <v>132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1" x14ac:dyDescent="0.25">
      <c r="A175" s="152"/>
      <c r="B175" s="153"/>
      <c r="C175" s="254" t="s">
        <v>275</v>
      </c>
      <c r="D175" s="255"/>
      <c r="E175" s="255"/>
      <c r="F175" s="255"/>
      <c r="G175" s="255"/>
      <c r="H175" s="155"/>
      <c r="I175" s="155"/>
      <c r="J175" s="155"/>
      <c r="K175" s="155"/>
      <c r="L175" s="155"/>
      <c r="M175" s="155"/>
      <c r="N175" s="154"/>
      <c r="O175" s="154"/>
      <c r="P175" s="154"/>
      <c r="Q175" s="154"/>
      <c r="R175" s="155"/>
      <c r="S175" s="155"/>
      <c r="T175" s="155"/>
      <c r="U175" s="155"/>
      <c r="V175" s="155"/>
      <c r="W175" s="155"/>
      <c r="X175" s="155"/>
      <c r="Y175" s="145"/>
      <c r="Z175" s="145"/>
      <c r="AA175" s="145"/>
      <c r="AB175" s="145"/>
      <c r="AC175" s="145"/>
      <c r="AD175" s="145"/>
      <c r="AE175" s="145"/>
      <c r="AF175" s="145"/>
      <c r="AG175" s="145" t="s">
        <v>147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70" t="str">
        <f>C175</f>
        <v>pod mazaniny a dlažby, popř. na plochých střechách, vodorovný nebo ve spádu, s udusáním a urovnáním povrchu,</v>
      </c>
      <c r="BB175" s="145"/>
      <c r="BC175" s="145"/>
      <c r="BD175" s="145"/>
      <c r="BE175" s="145"/>
      <c r="BF175" s="145"/>
      <c r="BG175" s="145"/>
      <c r="BH175" s="145"/>
    </row>
    <row r="176" spans="1:60" outlineLevel="1" x14ac:dyDescent="0.25">
      <c r="A176" s="152"/>
      <c r="B176" s="153"/>
      <c r="C176" s="179" t="s">
        <v>258</v>
      </c>
      <c r="D176" s="177"/>
      <c r="E176" s="178">
        <v>0.45</v>
      </c>
      <c r="F176" s="155"/>
      <c r="G176" s="155"/>
      <c r="H176" s="155"/>
      <c r="I176" s="155"/>
      <c r="J176" s="155"/>
      <c r="K176" s="155"/>
      <c r="L176" s="155"/>
      <c r="M176" s="155"/>
      <c r="N176" s="154"/>
      <c r="O176" s="154"/>
      <c r="P176" s="154"/>
      <c r="Q176" s="154"/>
      <c r="R176" s="155"/>
      <c r="S176" s="155"/>
      <c r="T176" s="155"/>
      <c r="U176" s="155"/>
      <c r="V176" s="155"/>
      <c r="W176" s="155"/>
      <c r="X176" s="155"/>
      <c r="Y176" s="145"/>
      <c r="Z176" s="145"/>
      <c r="AA176" s="145"/>
      <c r="AB176" s="145"/>
      <c r="AC176" s="145"/>
      <c r="AD176" s="145"/>
      <c r="AE176" s="145"/>
      <c r="AF176" s="145"/>
      <c r="AG176" s="145" t="s">
        <v>181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1" x14ac:dyDescent="0.25">
      <c r="A177" s="152"/>
      <c r="B177" s="153"/>
      <c r="C177" s="241"/>
      <c r="D177" s="242"/>
      <c r="E177" s="242"/>
      <c r="F177" s="242"/>
      <c r="G177" s="242"/>
      <c r="H177" s="155"/>
      <c r="I177" s="155"/>
      <c r="J177" s="155"/>
      <c r="K177" s="155"/>
      <c r="L177" s="155"/>
      <c r="M177" s="155"/>
      <c r="N177" s="154"/>
      <c r="O177" s="154"/>
      <c r="P177" s="154"/>
      <c r="Q177" s="154"/>
      <c r="R177" s="155"/>
      <c r="S177" s="155"/>
      <c r="T177" s="155"/>
      <c r="U177" s="155"/>
      <c r="V177" s="155"/>
      <c r="W177" s="155"/>
      <c r="X177" s="155"/>
      <c r="Y177" s="145"/>
      <c r="Z177" s="145"/>
      <c r="AA177" s="145"/>
      <c r="AB177" s="145"/>
      <c r="AC177" s="145"/>
      <c r="AD177" s="145"/>
      <c r="AE177" s="145"/>
      <c r="AF177" s="145"/>
      <c r="AG177" s="145" t="s">
        <v>113</v>
      </c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x14ac:dyDescent="0.25">
      <c r="A178" s="157" t="s">
        <v>103</v>
      </c>
      <c r="B178" s="158" t="s">
        <v>72</v>
      </c>
      <c r="C178" s="172" t="s">
        <v>73</v>
      </c>
      <c r="D178" s="159"/>
      <c r="E178" s="160"/>
      <c r="F178" s="161"/>
      <c r="G178" s="161">
        <f>SUMIF(AG179:AG183,"&lt;&gt;NOR",G179:G183)</f>
        <v>0</v>
      </c>
      <c r="H178" s="161"/>
      <c r="I178" s="161">
        <f>SUM(I179:I183)</f>
        <v>606.85</v>
      </c>
      <c r="J178" s="161"/>
      <c r="K178" s="161">
        <f>SUM(K179:K183)</f>
        <v>404.25</v>
      </c>
      <c r="L178" s="161"/>
      <c r="M178" s="161">
        <f>SUM(M179:M183)</f>
        <v>0</v>
      </c>
      <c r="N178" s="160"/>
      <c r="O178" s="160">
        <f>SUM(O179:O183)</f>
        <v>0</v>
      </c>
      <c r="P178" s="160"/>
      <c r="Q178" s="160">
        <f>SUM(Q179:Q183)</f>
        <v>0</v>
      </c>
      <c r="R178" s="161"/>
      <c r="S178" s="161"/>
      <c r="T178" s="162"/>
      <c r="U178" s="156"/>
      <c r="V178" s="156">
        <f>SUM(V179:V183)</f>
        <v>0.91</v>
      </c>
      <c r="W178" s="156"/>
      <c r="X178" s="156"/>
      <c r="AG178" t="s">
        <v>104</v>
      </c>
    </row>
    <row r="179" spans="1:60" outlineLevel="1" x14ac:dyDescent="0.25">
      <c r="A179" s="163">
        <v>62</v>
      </c>
      <c r="B179" s="164" t="s">
        <v>276</v>
      </c>
      <c r="C179" s="173" t="s">
        <v>277</v>
      </c>
      <c r="D179" s="165" t="s">
        <v>144</v>
      </c>
      <c r="E179" s="166">
        <v>35</v>
      </c>
      <c r="F179" s="167"/>
      <c r="G179" s="168">
        <f>ROUND(E179*F179,2)</f>
        <v>0</v>
      </c>
      <c r="H179" s="167">
        <v>6.55</v>
      </c>
      <c r="I179" s="168">
        <f>ROUND(E179*H179,2)</f>
        <v>229.25</v>
      </c>
      <c r="J179" s="167">
        <v>11.55</v>
      </c>
      <c r="K179" s="168">
        <f>ROUND(E179*J179,2)</f>
        <v>404.25</v>
      </c>
      <c r="L179" s="168">
        <v>21</v>
      </c>
      <c r="M179" s="168">
        <f>G179*(1+L179/100)</f>
        <v>0</v>
      </c>
      <c r="N179" s="166">
        <v>6.0000000000000002E-5</v>
      </c>
      <c r="O179" s="166">
        <f>ROUND(E179*N179,2)</f>
        <v>0</v>
      </c>
      <c r="P179" s="166">
        <v>0</v>
      </c>
      <c r="Q179" s="166">
        <f>ROUND(E179*P179,2)</f>
        <v>0</v>
      </c>
      <c r="R179" s="168"/>
      <c r="S179" s="168" t="s">
        <v>108</v>
      </c>
      <c r="T179" s="169" t="s">
        <v>108</v>
      </c>
      <c r="U179" s="155">
        <v>2.5999999999999999E-2</v>
      </c>
      <c r="V179" s="155">
        <f>ROUND(E179*U179,2)</f>
        <v>0.91</v>
      </c>
      <c r="W179" s="155"/>
      <c r="X179" s="155" t="s">
        <v>131</v>
      </c>
      <c r="Y179" s="145"/>
      <c r="Z179" s="145"/>
      <c r="AA179" s="145"/>
      <c r="AB179" s="145"/>
      <c r="AC179" s="145"/>
      <c r="AD179" s="145"/>
      <c r="AE179" s="145"/>
      <c r="AF179" s="145"/>
      <c r="AG179" s="145" t="s">
        <v>132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1" x14ac:dyDescent="0.25">
      <c r="A180" s="152"/>
      <c r="B180" s="153"/>
      <c r="C180" s="252"/>
      <c r="D180" s="253"/>
      <c r="E180" s="253"/>
      <c r="F180" s="253"/>
      <c r="G180" s="253"/>
      <c r="H180" s="155"/>
      <c r="I180" s="155"/>
      <c r="J180" s="155"/>
      <c r="K180" s="155"/>
      <c r="L180" s="155"/>
      <c r="M180" s="155"/>
      <c r="N180" s="154"/>
      <c r="O180" s="154"/>
      <c r="P180" s="154"/>
      <c r="Q180" s="154"/>
      <c r="R180" s="155"/>
      <c r="S180" s="155"/>
      <c r="T180" s="155"/>
      <c r="U180" s="155"/>
      <c r="V180" s="155"/>
      <c r="W180" s="155"/>
      <c r="X180" s="155"/>
      <c r="Y180" s="145"/>
      <c r="Z180" s="145"/>
      <c r="AA180" s="145"/>
      <c r="AB180" s="145"/>
      <c r="AC180" s="145"/>
      <c r="AD180" s="145"/>
      <c r="AE180" s="145"/>
      <c r="AF180" s="145"/>
      <c r="AG180" s="145" t="s">
        <v>113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1" x14ac:dyDescent="0.25">
      <c r="A181" s="163">
        <v>63</v>
      </c>
      <c r="B181" s="164" t="s">
        <v>278</v>
      </c>
      <c r="C181" s="173" t="s">
        <v>279</v>
      </c>
      <c r="D181" s="165" t="s">
        <v>144</v>
      </c>
      <c r="E181" s="166">
        <v>59</v>
      </c>
      <c r="F181" s="167"/>
      <c r="G181" s="168">
        <f>ROUND(E181*F181,2)</f>
        <v>0</v>
      </c>
      <c r="H181" s="167">
        <v>6.4</v>
      </c>
      <c r="I181" s="168">
        <f>ROUND(E181*H181,2)</f>
        <v>377.6</v>
      </c>
      <c r="J181" s="167">
        <v>0</v>
      </c>
      <c r="K181" s="168">
        <f>ROUND(E181*J181,2)</f>
        <v>0</v>
      </c>
      <c r="L181" s="168">
        <v>21</v>
      </c>
      <c r="M181" s="168">
        <f>G181*(1+L181/100)</f>
        <v>0</v>
      </c>
      <c r="N181" s="166">
        <v>6.0000000000000002E-5</v>
      </c>
      <c r="O181" s="166">
        <f>ROUND(E181*N181,2)</f>
        <v>0</v>
      </c>
      <c r="P181" s="166">
        <v>0</v>
      </c>
      <c r="Q181" s="166">
        <f>ROUND(E181*P181,2)</f>
        <v>0</v>
      </c>
      <c r="R181" s="168" t="s">
        <v>178</v>
      </c>
      <c r="S181" s="168" t="s">
        <v>108</v>
      </c>
      <c r="T181" s="169" t="s">
        <v>108</v>
      </c>
      <c r="U181" s="155">
        <v>0</v>
      </c>
      <c r="V181" s="155">
        <f>ROUND(E181*U181,2)</f>
        <v>0</v>
      </c>
      <c r="W181" s="155"/>
      <c r="X181" s="155" t="s">
        <v>179</v>
      </c>
      <c r="Y181" s="145"/>
      <c r="Z181" s="145"/>
      <c r="AA181" s="145"/>
      <c r="AB181" s="145"/>
      <c r="AC181" s="145"/>
      <c r="AD181" s="145"/>
      <c r="AE181" s="145"/>
      <c r="AF181" s="145"/>
      <c r="AG181" s="145" t="s">
        <v>180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1" x14ac:dyDescent="0.25">
      <c r="A182" s="152"/>
      <c r="B182" s="153"/>
      <c r="C182" s="179"/>
      <c r="D182" s="177"/>
      <c r="E182" s="178"/>
      <c r="F182" s="155"/>
      <c r="G182" s="155"/>
      <c r="H182" s="155"/>
      <c r="I182" s="155"/>
      <c r="J182" s="155"/>
      <c r="K182" s="155"/>
      <c r="L182" s="155"/>
      <c r="M182" s="155"/>
      <c r="N182" s="154"/>
      <c r="O182" s="154"/>
      <c r="P182" s="154"/>
      <c r="Q182" s="154"/>
      <c r="R182" s="155"/>
      <c r="S182" s="155"/>
      <c r="T182" s="155"/>
      <c r="U182" s="155"/>
      <c r="V182" s="155"/>
      <c r="W182" s="155"/>
      <c r="X182" s="155"/>
      <c r="Y182" s="145"/>
      <c r="Z182" s="145"/>
      <c r="AA182" s="145"/>
      <c r="AB182" s="145"/>
      <c r="AC182" s="145"/>
      <c r="AD182" s="145"/>
      <c r="AE182" s="145"/>
      <c r="AF182" s="145"/>
      <c r="AG182" s="145" t="s">
        <v>181</v>
      </c>
      <c r="AH182" s="145">
        <v>0</v>
      </c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1" x14ac:dyDescent="0.25">
      <c r="A183" s="152"/>
      <c r="B183" s="153"/>
      <c r="C183" s="241"/>
      <c r="D183" s="242"/>
      <c r="E183" s="242"/>
      <c r="F183" s="242"/>
      <c r="G183" s="242"/>
      <c r="H183" s="155"/>
      <c r="I183" s="155"/>
      <c r="J183" s="155"/>
      <c r="K183" s="155"/>
      <c r="L183" s="155"/>
      <c r="M183" s="155"/>
      <c r="N183" s="154"/>
      <c r="O183" s="154"/>
      <c r="P183" s="154"/>
      <c r="Q183" s="154"/>
      <c r="R183" s="155"/>
      <c r="S183" s="155"/>
      <c r="T183" s="155"/>
      <c r="U183" s="155"/>
      <c r="V183" s="155"/>
      <c r="W183" s="155"/>
      <c r="X183" s="155"/>
      <c r="Y183" s="145"/>
      <c r="Z183" s="145"/>
      <c r="AA183" s="145"/>
      <c r="AB183" s="145"/>
      <c r="AC183" s="145"/>
      <c r="AD183" s="145"/>
      <c r="AE183" s="145"/>
      <c r="AF183" s="145"/>
      <c r="AG183" s="145" t="s">
        <v>113</v>
      </c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x14ac:dyDescent="0.25">
      <c r="A184" s="3"/>
      <c r="B184" s="4"/>
      <c r="C184" s="174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AE184">
        <v>15</v>
      </c>
      <c r="AF184">
        <v>21</v>
      </c>
      <c r="AG184" t="s">
        <v>90</v>
      </c>
    </row>
    <row r="185" spans="1:60" x14ac:dyDescent="0.25">
      <c r="A185" s="148"/>
      <c r="B185" s="149" t="s">
        <v>29</v>
      </c>
      <c r="C185" s="175"/>
      <c r="D185" s="150"/>
      <c r="E185" s="151"/>
      <c r="F185" s="151"/>
      <c r="G185" s="171">
        <f>G8+G19+G66+G90+G107+G122+G133+G138+G178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AE185">
        <f>SUMIF(L7:L183,AE184,G7:G183)</f>
        <v>0</v>
      </c>
      <c r="AF185">
        <f>SUMIF(L7:L183,AF184,G7:G183)</f>
        <v>0</v>
      </c>
      <c r="AG185" t="s">
        <v>125</v>
      </c>
    </row>
    <row r="186" spans="1:60" x14ac:dyDescent="0.25">
      <c r="C186" s="176"/>
      <c r="D186" s="10"/>
      <c r="AG186" t="s">
        <v>126</v>
      </c>
    </row>
    <row r="187" spans="1:60" x14ac:dyDescent="0.25">
      <c r="D187" s="10"/>
    </row>
    <row r="188" spans="1:60" x14ac:dyDescent="0.25">
      <c r="D188" s="10"/>
    </row>
    <row r="189" spans="1:60" x14ac:dyDescent="0.25">
      <c r="D189" s="10"/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87">
    <mergeCell ref="C12:G12"/>
    <mergeCell ref="A1:G1"/>
    <mergeCell ref="C2:G2"/>
    <mergeCell ref="C3:G3"/>
    <mergeCell ref="C4:G4"/>
    <mergeCell ref="C10:G10"/>
    <mergeCell ref="C35:G35"/>
    <mergeCell ref="C14:G14"/>
    <mergeCell ref="C16:G16"/>
    <mergeCell ref="C18:G18"/>
    <mergeCell ref="C21:G21"/>
    <mergeCell ref="C22:G22"/>
    <mergeCell ref="C24:G24"/>
    <mergeCell ref="C25:G25"/>
    <mergeCell ref="C27:G27"/>
    <mergeCell ref="C29:G29"/>
    <mergeCell ref="C31:G31"/>
    <mergeCell ref="C33:G33"/>
    <mergeCell ref="C61:G61"/>
    <mergeCell ref="C37:G37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58:G58"/>
    <mergeCell ref="C87:G87"/>
    <mergeCell ref="C63:G63"/>
    <mergeCell ref="C65:G65"/>
    <mergeCell ref="C69:G69"/>
    <mergeCell ref="C71:G71"/>
    <mergeCell ref="C73:G73"/>
    <mergeCell ref="C75:G75"/>
    <mergeCell ref="C77:G77"/>
    <mergeCell ref="C79:G79"/>
    <mergeCell ref="C81:G81"/>
    <mergeCell ref="C83:G83"/>
    <mergeCell ref="C85:G85"/>
    <mergeCell ref="C111:G111"/>
    <mergeCell ref="C89:G89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9:G109"/>
    <mergeCell ref="C110:G110"/>
    <mergeCell ref="C135:G135"/>
    <mergeCell ref="C112:G112"/>
    <mergeCell ref="C113:G113"/>
    <mergeCell ref="C115:G115"/>
    <mergeCell ref="C117:G117"/>
    <mergeCell ref="C119:G119"/>
    <mergeCell ref="C121:G121"/>
    <mergeCell ref="C124:G124"/>
    <mergeCell ref="C126:G126"/>
    <mergeCell ref="C128:G128"/>
    <mergeCell ref="C130:G130"/>
    <mergeCell ref="C132:G132"/>
    <mergeCell ref="C161:G161"/>
    <mergeCell ref="C137:G137"/>
    <mergeCell ref="C140:G140"/>
    <mergeCell ref="C142:G142"/>
    <mergeCell ref="C144:G144"/>
    <mergeCell ref="C146:G146"/>
    <mergeCell ref="C148:G148"/>
    <mergeCell ref="C151:G151"/>
    <mergeCell ref="C153:G153"/>
    <mergeCell ref="C154:G154"/>
    <mergeCell ref="C156:G156"/>
    <mergeCell ref="C158:G158"/>
    <mergeCell ref="C177:G177"/>
    <mergeCell ref="C180:G180"/>
    <mergeCell ref="C183:G183"/>
    <mergeCell ref="C163:G163"/>
    <mergeCell ref="C165:G165"/>
    <mergeCell ref="C169:G169"/>
    <mergeCell ref="C171:G171"/>
    <mergeCell ref="C173:G173"/>
    <mergeCell ref="C175:G17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00 00 Naklady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01 Pol'!Názvy_tisku</vt:lpstr>
      <vt:lpstr>oadresa</vt:lpstr>
      <vt:lpstr>Stavba!Objednatel</vt:lpstr>
      <vt:lpstr>Stavba!Objekt</vt:lpstr>
      <vt:lpstr>'00 00 Naklady'!Oblast_tisku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Křístková Martina</cp:lastModifiedBy>
  <cp:lastPrinted>2019-03-19T12:27:02Z</cp:lastPrinted>
  <dcterms:created xsi:type="dcterms:W3CDTF">2009-04-08T07:15:50Z</dcterms:created>
  <dcterms:modified xsi:type="dcterms:W3CDTF">2023-03-08T07:21:46Z</dcterms:modified>
</cp:coreProperties>
</file>