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Vé\01 MOJE PROJEKTY\2021\21-04 DVT Třebůvka\návrh\rozpočet\"/>
    </mc:Choice>
  </mc:AlternateContent>
  <xr:revisionPtr revIDLastSave="0" documentId="13_ncr:1_{EDBF6B13-E443-42AE-8DF5-9C66451E550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00 - Vedlejší rozpočtové ..." sheetId="2" r:id="rId2"/>
    <sheet name="01 - SO 01 - Pročištění k..." sheetId="3" r:id="rId3"/>
    <sheet name="02 - SO 02 - Oprava opevn..." sheetId="4" r:id="rId4"/>
    <sheet name="03 - Inventarizace dřevin" sheetId="5" r:id="rId5"/>
  </sheets>
  <definedNames>
    <definedName name="_xlnm._FilterDatabase" localSheetId="1" hidden="1">'00 - Vedlejší rozpočtové ...'!$C$79:$K$103</definedName>
    <definedName name="_xlnm._FilterDatabase" localSheetId="2" hidden="1">'01 - SO 01 - Pročištění k...'!$C$81:$K$110</definedName>
    <definedName name="_xlnm._FilterDatabase" localSheetId="3" hidden="1">'02 - SO 02 - Oprava opevn...'!$C$84:$K$238</definedName>
    <definedName name="_xlnm._FilterDatabase" localSheetId="4" hidden="1">'03 - Inventarizace dřevin'!$C$80:$K$105</definedName>
    <definedName name="_xlnm.Print_Titles" localSheetId="1">'00 - Vedlejší rozpočtové ...'!$79:$79</definedName>
    <definedName name="_xlnm.Print_Titles" localSheetId="2">'01 - SO 01 - Pročištění k...'!$81:$81</definedName>
    <definedName name="_xlnm.Print_Titles" localSheetId="3">'02 - SO 02 - Oprava opevn...'!$84:$84</definedName>
    <definedName name="_xlnm.Print_Titles" localSheetId="4">'03 - Inventarizace dřevin'!$80:$80</definedName>
    <definedName name="_xlnm.Print_Titles" localSheetId="0">'Rekapitulace stavby'!$52:$52</definedName>
    <definedName name="_xlnm.Print_Area" localSheetId="1">'00 - Vedlejší rozpočtové ...'!$C$4:$J$39,'00 - Vedlejší rozpočtové ...'!$C$45:$J$61,'00 - Vedlejší rozpočtové ...'!$C$67:$J$103</definedName>
    <definedName name="_xlnm.Print_Area" localSheetId="2">'01 - SO 01 - Pročištění k...'!$C$4:$J$39,'01 - SO 01 - Pročištění k...'!$C$45:$J$63,'01 - SO 01 - Pročištění k...'!$C$69:$J$110</definedName>
    <definedName name="_xlnm.Print_Area" localSheetId="3">'02 - SO 02 - Oprava opevn...'!$C$4:$J$39,'02 - SO 02 - Oprava opevn...'!$C$45:$J$66,'02 - SO 02 - Oprava opevn...'!$C$72:$J$238</definedName>
    <definedName name="_xlnm.Print_Area" localSheetId="4">'03 - Inventarizace dřevin'!$C$4:$J$39,'03 - Inventarizace dřevin'!$C$45:$J$62,'03 - Inventarizace dřevin'!$C$68:$J$105</definedName>
    <definedName name="_xlnm.Print_Area" localSheetId="0">'Rekapitulace stavby'!$D$4:$AO$36,'Rekapitulace stavby'!$C$42:$AQ$59</definedName>
  </definedNames>
  <calcPr calcId="181029"/>
</workbook>
</file>

<file path=xl/calcChain.xml><?xml version="1.0" encoding="utf-8"?>
<calcChain xmlns="http://schemas.openxmlformats.org/spreadsheetml/2006/main">
  <c r="J37" i="5" l="1"/>
  <c r="J36" i="5"/>
  <c r="AY58" i="1"/>
  <c r="J35" i="5"/>
  <c r="AX58" i="1"/>
  <c r="BI104" i="5"/>
  <c r="BH104" i="5"/>
  <c r="BG104" i="5"/>
  <c r="BF104" i="5"/>
  <c r="T104" i="5"/>
  <c r="R104" i="5"/>
  <c r="P104" i="5"/>
  <c r="BI102" i="5"/>
  <c r="BH102" i="5"/>
  <c r="BG102" i="5"/>
  <c r="BF102" i="5"/>
  <c r="T102" i="5"/>
  <c r="R102" i="5"/>
  <c r="P102" i="5"/>
  <c r="BI100" i="5"/>
  <c r="BH100" i="5"/>
  <c r="BG100" i="5"/>
  <c r="BF100" i="5"/>
  <c r="T100" i="5"/>
  <c r="R100" i="5"/>
  <c r="P100" i="5"/>
  <c r="BI96" i="5"/>
  <c r="BH96" i="5"/>
  <c r="BG96" i="5"/>
  <c r="BF96" i="5"/>
  <c r="T96" i="5"/>
  <c r="R96" i="5"/>
  <c r="P96" i="5"/>
  <c r="BI92" i="5"/>
  <c r="BH92" i="5"/>
  <c r="BG92" i="5"/>
  <c r="BF92" i="5"/>
  <c r="T92" i="5"/>
  <c r="R92" i="5"/>
  <c r="P92" i="5"/>
  <c r="BI88" i="5"/>
  <c r="BH88" i="5"/>
  <c r="BG88" i="5"/>
  <c r="BF88" i="5"/>
  <c r="T88" i="5"/>
  <c r="R88" i="5"/>
  <c r="P88" i="5"/>
  <c r="BI84" i="5"/>
  <c r="BH84" i="5"/>
  <c r="BG84" i="5"/>
  <c r="BF84" i="5"/>
  <c r="T84" i="5"/>
  <c r="R84" i="5"/>
  <c r="P84" i="5"/>
  <c r="J77" i="5"/>
  <c r="F77" i="5"/>
  <c r="F75" i="5"/>
  <c r="E73" i="5"/>
  <c r="J54" i="5"/>
  <c r="F54" i="5"/>
  <c r="F52" i="5"/>
  <c r="E50" i="5"/>
  <c r="J24" i="5"/>
  <c r="E24" i="5"/>
  <c r="J55" i="5" s="1"/>
  <c r="J23" i="5"/>
  <c r="J18" i="5"/>
  <c r="E18" i="5"/>
  <c r="F55" i="5" s="1"/>
  <c r="J17" i="5"/>
  <c r="J12" i="5"/>
  <c r="J75" i="5" s="1"/>
  <c r="E7" i="5"/>
  <c r="E48" i="5" s="1"/>
  <c r="J37" i="4"/>
  <c r="J36" i="4"/>
  <c r="AY57" i="1" s="1"/>
  <c r="J35" i="4"/>
  <c r="AX57" i="1"/>
  <c r="BI237" i="4"/>
  <c r="BH237" i="4"/>
  <c r="BG237" i="4"/>
  <c r="BF237" i="4"/>
  <c r="T237" i="4"/>
  <c r="T236" i="4" s="1"/>
  <c r="R237" i="4"/>
  <c r="R236" i="4" s="1"/>
  <c r="P237" i="4"/>
  <c r="P236" i="4" s="1"/>
  <c r="BI234" i="4"/>
  <c r="BH234" i="4"/>
  <c r="BG234" i="4"/>
  <c r="BF234" i="4"/>
  <c r="T234" i="4"/>
  <c r="R234" i="4"/>
  <c r="P234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3" i="4"/>
  <c r="BH223" i="4"/>
  <c r="BG223" i="4"/>
  <c r="BF223" i="4"/>
  <c r="T223" i="4"/>
  <c r="R223" i="4"/>
  <c r="P223" i="4"/>
  <c r="BI218" i="4"/>
  <c r="BH218" i="4"/>
  <c r="BG218" i="4"/>
  <c r="BF218" i="4"/>
  <c r="T218" i="4"/>
  <c r="R218" i="4"/>
  <c r="P218" i="4"/>
  <c r="BI213" i="4"/>
  <c r="BH213" i="4"/>
  <c r="BG213" i="4"/>
  <c r="BF213" i="4"/>
  <c r="T213" i="4"/>
  <c r="R213" i="4"/>
  <c r="P213" i="4"/>
  <c r="BI207" i="4"/>
  <c r="BH207" i="4"/>
  <c r="BG207" i="4"/>
  <c r="BF207" i="4"/>
  <c r="T207" i="4"/>
  <c r="R207" i="4"/>
  <c r="P207" i="4"/>
  <c r="BI202" i="4"/>
  <c r="BH202" i="4"/>
  <c r="BG202" i="4"/>
  <c r="BF202" i="4"/>
  <c r="T202" i="4"/>
  <c r="R202" i="4"/>
  <c r="P202" i="4"/>
  <c r="BI196" i="4"/>
  <c r="BH196" i="4"/>
  <c r="BG196" i="4"/>
  <c r="BF196" i="4"/>
  <c r="T196" i="4"/>
  <c r="R196" i="4"/>
  <c r="P196" i="4"/>
  <c r="BI183" i="4"/>
  <c r="BH183" i="4"/>
  <c r="BG183" i="4"/>
  <c r="BF183" i="4"/>
  <c r="T183" i="4"/>
  <c r="R183" i="4"/>
  <c r="P183" i="4"/>
  <c r="BI171" i="4"/>
  <c r="BH171" i="4"/>
  <c r="BG171" i="4"/>
  <c r="BF171" i="4"/>
  <c r="T171" i="4"/>
  <c r="R171" i="4"/>
  <c r="P171" i="4"/>
  <c r="BI159" i="4"/>
  <c r="BH159" i="4"/>
  <c r="BG159" i="4"/>
  <c r="BF159" i="4"/>
  <c r="T159" i="4"/>
  <c r="R159" i="4"/>
  <c r="P159" i="4"/>
  <c r="BI155" i="4"/>
  <c r="BH155" i="4"/>
  <c r="BG155" i="4"/>
  <c r="BF155" i="4"/>
  <c r="T155" i="4"/>
  <c r="R155" i="4"/>
  <c r="P155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32" i="4"/>
  <c r="BH132" i="4"/>
  <c r="BG132" i="4"/>
  <c r="BF132" i="4"/>
  <c r="T132" i="4"/>
  <c r="R132" i="4"/>
  <c r="P132" i="4"/>
  <c r="BI128" i="4"/>
  <c r="BH128" i="4"/>
  <c r="BG128" i="4"/>
  <c r="BF128" i="4"/>
  <c r="T128" i="4"/>
  <c r="R128" i="4"/>
  <c r="P128" i="4"/>
  <c r="BI123" i="4"/>
  <c r="BH123" i="4"/>
  <c r="BG123" i="4"/>
  <c r="BF123" i="4"/>
  <c r="T123" i="4"/>
  <c r="R123" i="4"/>
  <c r="P123" i="4"/>
  <c r="BI119" i="4"/>
  <c r="BH119" i="4"/>
  <c r="BG119" i="4"/>
  <c r="BF119" i="4"/>
  <c r="T119" i="4"/>
  <c r="R119" i="4"/>
  <c r="P119" i="4"/>
  <c r="BI109" i="4"/>
  <c r="BH109" i="4"/>
  <c r="BG109" i="4"/>
  <c r="BF109" i="4"/>
  <c r="T109" i="4"/>
  <c r="R109" i="4"/>
  <c r="P109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BI93" i="4"/>
  <c r="BH93" i="4"/>
  <c r="BG93" i="4"/>
  <c r="BF93" i="4"/>
  <c r="T93" i="4"/>
  <c r="R93" i="4"/>
  <c r="P93" i="4"/>
  <c r="BI88" i="4"/>
  <c r="BH88" i="4"/>
  <c r="BG88" i="4"/>
  <c r="BF88" i="4"/>
  <c r="T88" i="4"/>
  <c r="R88" i="4"/>
  <c r="P88" i="4"/>
  <c r="J81" i="4"/>
  <c r="F81" i="4"/>
  <c r="F79" i="4"/>
  <c r="E77" i="4"/>
  <c r="J54" i="4"/>
  <c r="F54" i="4"/>
  <c r="F52" i="4"/>
  <c r="E50" i="4"/>
  <c r="J24" i="4"/>
  <c r="E24" i="4"/>
  <c r="J55" i="4"/>
  <c r="J23" i="4"/>
  <c r="J18" i="4"/>
  <c r="E18" i="4"/>
  <c r="F82" i="4"/>
  <c r="J17" i="4"/>
  <c r="J12" i="4"/>
  <c r="J79" i="4"/>
  <c r="E7" i="4"/>
  <c r="E75" i="4" s="1"/>
  <c r="J37" i="3"/>
  <c r="J36" i="3"/>
  <c r="AY56" i="1"/>
  <c r="J35" i="3"/>
  <c r="AX56" i="1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97" i="3"/>
  <c r="BH97" i="3"/>
  <c r="BG97" i="3"/>
  <c r="BF97" i="3"/>
  <c r="T97" i="3"/>
  <c r="R97" i="3"/>
  <c r="P97" i="3"/>
  <c r="BI92" i="3"/>
  <c r="BH92" i="3"/>
  <c r="BG92" i="3"/>
  <c r="BF92" i="3"/>
  <c r="T92" i="3"/>
  <c r="R92" i="3"/>
  <c r="P92" i="3"/>
  <c r="BI89" i="3"/>
  <c r="BH89" i="3"/>
  <c r="BG89" i="3"/>
  <c r="BF89" i="3"/>
  <c r="T89" i="3"/>
  <c r="R89" i="3"/>
  <c r="P89" i="3"/>
  <c r="BI86" i="3"/>
  <c r="BH86" i="3"/>
  <c r="BG86" i="3"/>
  <c r="BF86" i="3"/>
  <c r="T86" i="3"/>
  <c r="R86" i="3"/>
  <c r="P86" i="3"/>
  <c r="J78" i="3"/>
  <c r="F78" i="3"/>
  <c r="F76" i="3"/>
  <c r="E74" i="3"/>
  <c r="J54" i="3"/>
  <c r="F54" i="3"/>
  <c r="F52" i="3"/>
  <c r="E50" i="3"/>
  <c r="J24" i="3"/>
  <c r="E24" i="3"/>
  <c r="J79" i="3"/>
  <c r="J23" i="3"/>
  <c r="J18" i="3"/>
  <c r="E18" i="3"/>
  <c r="F79" i="3" s="1"/>
  <c r="J17" i="3"/>
  <c r="J12" i="3"/>
  <c r="J52" i="3"/>
  <c r="E7" i="3"/>
  <c r="E72" i="3"/>
  <c r="J37" i="2"/>
  <c r="J36" i="2"/>
  <c r="AY55" i="1"/>
  <c r="J35" i="2"/>
  <c r="AX55" i="1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4" i="2"/>
  <c r="BH94" i="2"/>
  <c r="BG94" i="2"/>
  <c r="F35" i="2" s="1"/>
  <c r="BF94" i="2"/>
  <c r="T94" i="2"/>
  <c r="R94" i="2"/>
  <c r="P94" i="2"/>
  <c r="BI92" i="2"/>
  <c r="BH92" i="2"/>
  <c r="BG92" i="2"/>
  <c r="BF92" i="2"/>
  <c r="T92" i="2"/>
  <c r="R92" i="2"/>
  <c r="P92" i="2"/>
  <c r="BI90" i="2"/>
  <c r="F37" i="2" s="1"/>
  <c r="BH90" i="2"/>
  <c r="BG90" i="2"/>
  <c r="BF90" i="2"/>
  <c r="T90" i="2"/>
  <c r="R90" i="2"/>
  <c r="P90" i="2"/>
  <c r="BI86" i="2"/>
  <c r="BH86" i="2"/>
  <c r="BG86" i="2"/>
  <c r="BF86" i="2"/>
  <c r="T86" i="2"/>
  <c r="R86" i="2"/>
  <c r="P86" i="2"/>
  <c r="BI84" i="2"/>
  <c r="BH84" i="2"/>
  <c r="BG84" i="2"/>
  <c r="BF84" i="2"/>
  <c r="T84" i="2"/>
  <c r="R84" i="2"/>
  <c r="P84" i="2"/>
  <c r="BI82" i="2"/>
  <c r="BH82" i="2"/>
  <c r="BG82" i="2"/>
  <c r="BF82" i="2"/>
  <c r="J34" i="2" s="1"/>
  <c r="T82" i="2"/>
  <c r="R82" i="2"/>
  <c r="P82" i="2"/>
  <c r="J76" i="2"/>
  <c r="F76" i="2"/>
  <c r="F74" i="2"/>
  <c r="E72" i="2"/>
  <c r="J54" i="2"/>
  <c r="F54" i="2"/>
  <c r="F52" i="2"/>
  <c r="E50" i="2"/>
  <c r="J24" i="2"/>
  <c r="E24" i="2"/>
  <c r="J77" i="2" s="1"/>
  <c r="J23" i="2"/>
  <c r="J18" i="2"/>
  <c r="E18" i="2"/>
  <c r="F55" i="2"/>
  <c r="J17" i="2"/>
  <c r="J12" i="2"/>
  <c r="J52" i="2"/>
  <c r="E7" i="2"/>
  <c r="E48" i="2" s="1"/>
  <c r="L50" i="1"/>
  <c r="AM50" i="1"/>
  <c r="AM49" i="1"/>
  <c r="L49" i="1"/>
  <c r="AM47" i="1"/>
  <c r="L47" i="1"/>
  <c r="L45" i="1"/>
  <c r="L44" i="1"/>
  <c r="J108" i="3"/>
  <c r="BK234" i="4"/>
  <c r="BK82" i="2"/>
  <c r="J92" i="3"/>
  <c r="BK102" i="5"/>
  <c r="J123" i="4"/>
  <c r="BK100" i="5"/>
  <c r="J84" i="5"/>
  <c r="BK94" i="2"/>
  <c r="BK96" i="5"/>
  <c r="BK183" i="4"/>
  <c r="J94" i="2"/>
  <c r="BK145" i="4"/>
  <c r="J102" i="2"/>
  <c r="BK132" i="4"/>
  <c r="J145" i="4"/>
  <c r="J171" i="4"/>
  <c r="J183" i="4"/>
  <c r="J196" i="4"/>
  <c r="BK207" i="4"/>
  <c r="J223" i="4"/>
  <c r="J119" i="4"/>
  <c r="BK128" i="4"/>
  <c r="J142" i="4"/>
  <c r="J229" i="4"/>
  <c r="BK86" i="2"/>
  <c r="BK237" i="4"/>
  <c r="J88" i="4"/>
  <c r="J90" i="2"/>
  <c r="J92" i="5"/>
  <c r="BK142" i="4"/>
  <c r="BK213" i="4"/>
  <c r="J95" i="2"/>
  <c r="J99" i="2"/>
  <c r="J98" i="4"/>
  <c r="J104" i="5"/>
  <c r="BK109" i="4"/>
  <c r="J218" i="4"/>
  <c r="BK89" i="3"/>
  <c r="J105" i="3"/>
  <c r="BK99" i="2"/>
  <c r="BK97" i="4"/>
  <c r="J84" i="2"/>
  <c r="BK92" i="3"/>
  <c r="BK218" i="4"/>
  <c r="BK229" i="4"/>
  <c r="BK155" i="4"/>
  <c r="BK88" i="5"/>
  <c r="J96" i="5"/>
  <c r="BK202" i="4"/>
  <c r="J128" i="4"/>
  <c r="AS54" i="1"/>
  <c r="J234" i="4"/>
  <c r="BK103" i="2"/>
  <c r="BK101" i="2"/>
  <c r="BK223" i="4"/>
  <c r="BK84" i="5"/>
  <c r="J207" i="4"/>
  <c r="BK123" i="4"/>
  <c r="BK97" i="2"/>
  <c r="J100" i="5"/>
  <c r="BK119" i="4"/>
  <c r="BK97" i="3"/>
  <c r="BK159" i="4"/>
  <c r="BK90" i="2"/>
  <c r="J102" i="5"/>
  <c r="J86" i="2"/>
  <c r="J93" i="4"/>
  <c r="BK108" i="3"/>
  <c r="BK92" i="2"/>
  <c r="BK93" i="4"/>
  <c r="J89" i="3"/>
  <c r="BK171" i="4"/>
  <c r="J231" i="4"/>
  <c r="F36" i="2"/>
  <c r="BK84" i="2"/>
  <c r="J86" i="3"/>
  <c r="J97" i="4"/>
  <c r="BK92" i="5"/>
  <c r="J155" i="4"/>
  <c r="BK231" i="4"/>
  <c r="J213" i="4"/>
  <c r="J109" i="4"/>
  <c r="BK95" i="2"/>
  <c r="J82" i="2"/>
  <c r="J88" i="5"/>
  <c r="BK88" i="4"/>
  <c r="J237" i="4"/>
  <c r="J97" i="3"/>
  <c r="J132" i="4"/>
  <c r="J92" i="2"/>
  <c r="BK104" i="5"/>
  <c r="J97" i="2"/>
  <c r="BK86" i="3"/>
  <c r="J101" i="2"/>
  <c r="BK98" i="4"/>
  <c r="J202" i="4"/>
  <c r="BK196" i="4"/>
  <c r="BK105" i="3"/>
  <c r="J103" i="2"/>
  <c r="BK102" i="2"/>
  <c r="J159" i="4"/>
  <c r="F34" i="2" l="1"/>
  <c r="BK81" i="2"/>
  <c r="J81" i="2" s="1"/>
  <c r="J60" i="2" s="1"/>
  <c r="R85" i="3"/>
  <c r="R84" i="3"/>
  <c r="R83" i="3" s="1"/>
  <c r="R82" i="3" s="1"/>
  <c r="T85" i="3"/>
  <c r="T84" i="3" s="1"/>
  <c r="T83" i="3" s="1"/>
  <c r="T82" i="3" s="1"/>
  <c r="BK87" i="4"/>
  <c r="J87" i="4" s="1"/>
  <c r="J61" i="4" s="1"/>
  <c r="T195" i="4"/>
  <c r="T81" i="2"/>
  <c r="T80" i="2"/>
  <c r="T87" i="4"/>
  <c r="T86" i="4" s="1"/>
  <c r="T85" i="4" s="1"/>
  <c r="BK228" i="4"/>
  <c r="J228" i="4"/>
  <c r="J64" i="4"/>
  <c r="P195" i="4"/>
  <c r="R195" i="4"/>
  <c r="P81" i="2"/>
  <c r="P80" i="2"/>
  <c r="AU55" i="1"/>
  <c r="T158" i="4"/>
  <c r="T228" i="4"/>
  <c r="P158" i="4"/>
  <c r="R228" i="4"/>
  <c r="R81" i="2"/>
  <c r="R80" i="2"/>
  <c r="R158" i="4"/>
  <c r="R86" i="4" s="1"/>
  <c r="R85" i="4" s="1"/>
  <c r="BK85" i="3"/>
  <c r="J85" i="3" s="1"/>
  <c r="J62" i="3" s="1"/>
  <c r="BK83" i="5"/>
  <c r="J83" i="5"/>
  <c r="J61" i="5"/>
  <c r="P85" i="3"/>
  <c r="P84" i="3" s="1"/>
  <c r="P83" i="3" s="1"/>
  <c r="P82" i="3" s="1"/>
  <c r="AU56" i="1" s="1"/>
  <c r="P87" i="4"/>
  <c r="P86" i="4" s="1"/>
  <c r="P85" i="4" s="1"/>
  <c r="AU57" i="1" s="1"/>
  <c r="BK158" i="4"/>
  <c r="BK86" i="4" s="1"/>
  <c r="J86" i="4" s="1"/>
  <c r="J60" i="4" s="1"/>
  <c r="P228" i="4"/>
  <c r="P83" i="5"/>
  <c r="P82" i="5"/>
  <c r="P81" i="5" s="1"/>
  <c r="AU58" i="1" s="1"/>
  <c r="R83" i="5"/>
  <c r="R82" i="5" s="1"/>
  <c r="R81" i="5" s="1"/>
  <c r="R87" i="4"/>
  <c r="BK195" i="4"/>
  <c r="J195" i="4" s="1"/>
  <c r="J63" i="4" s="1"/>
  <c r="T83" i="5"/>
  <c r="T82" i="5" s="1"/>
  <c r="T81" i="5" s="1"/>
  <c r="BK236" i="4"/>
  <c r="J236" i="4" s="1"/>
  <c r="J65" i="4" s="1"/>
  <c r="BE88" i="5"/>
  <c r="BE96" i="5"/>
  <c r="BE102" i="5"/>
  <c r="E71" i="5"/>
  <c r="F78" i="5"/>
  <c r="BE100" i="5"/>
  <c r="BE84" i="5"/>
  <c r="J78" i="5"/>
  <c r="J52" i="5"/>
  <c r="BE92" i="5"/>
  <c r="BE104" i="5"/>
  <c r="J52" i="4"/>
  <c r="BE98" i="4"/>
  <c r="BE213" i="4"/>
  <c r="E48" i="4"/>
  <c r="BE142" i="4"/>
  <c r="BE183" i="4"/>
  <c r="BE196" i="4"/>
  <c r="BE207" i="4"/>
  <c r="BE234" i="4"/>
  <c r="F55" i="4"/>
  <c r="BE109" i="4"/>
  <c r="BE145" i="4"/>
  <c r="BE159" i="4"/>
  <c r="BE231" i="4"/>
  <c r="BE119" i="4"/>
  <c r="BE123" i="4"/>
  <c r="BE218" i="4"/>
  <c r="BE237" i="4"/>
  <c r="BE202" i="4"/>
  <c r="J82" i="4"/>
  <c r="BE97" i="4"/>
  <c r="BE229" i="4"/>
  <c r="BE88" i="4"/>
  <c r="BE93" i="4"/>
  <c r="BE132" i="4"/>
  <c r="BE155" i="4"/>
  <c r="BE223" i="4"/>
  <c r="BE128" i="4"/>
  <c r="BK84" i="3"/>
  <c r="J84" i="3"/>
  <c r="J61" i="3"/>
  <c r="BE171" i="4"/>
  <c r="BK80" i="2"/>
  <c r="J80" i="2" s="1"/>
  <c r="J30" i="2" s="1"/>
  <c r="J55" i="3"/>
  <c r="BE108" i="3"/>
  <c r="F55" i="3"/>
  <c r="J76" i="3"/>
  <c r="BE86" i="3"/>
  <c r="BE97" i="3"/>
  <c r="BE105" i="3"/>
  <c r="E48" i="3"/>
  <c r="BE92" i="3"/>
  <c r="BE89" i="3"/>
  <c r="J55" i="2"/>
  <c r="E70" i="2"/>
  <c r="J74" i="2"/>
  <c r="F77" i="2"/>
  <c r="BE82" i="2"/>
  <c r="BE84" i="2"/>
  <c r="BE86" i="2"/>
  <c r="BE94" i="2"/>
  <c r="BE97" i="2"/>
  <c r="BE102" i="2"/>
  <c r="BC55" i="1"/>
  <c r="BE90" i="2"/>
  <c r="AW55" i="1"/>
  <c r="BE95" i="2"/>
  <c r="BE99" i="2"/>
  <c r="BE101" i="2"/>
  <c r="BB55" i="1"/>
  <c r="BA55" i="1"/>
  <c r="BD55" i="1"/>
  <c r="BE92" i="2"/>
  <c r="BE103" i="2"/>
  <c r="F36" i="5"/>
  <c r="BC58" i="1"/>
  <c r="F34" i="4"/>
  <c r="BA57" i="1" s="1"/>
  <c r="J34" i="4"/>
  <c r="AW57" i="1" s="1"/>
  <c r="F37" i="4"/>
  <c r="BD57" i="1"/>
  <c r="F34" i="5"/>
  <c r="BA58" i="1" s="1"/>
  <c r="F35" i="4"/>
  <c r="BB57" i="1" s="1"/>
  <c r="F36" i="3"/>
  <c r="BC56" i="1"/>
  <c r="F35" i="5"/>
  <c r="BB58" i="1" s="1"/>
  <c r="F34" i="3"/>
  <c r="BA56" i="1"/>
  <c r="F37" i="5"/>
  <c r="BD58" i="1"/>
  <c r="J34" i="3"/>
  <c r="AW56" i="1" s="1"/>
  <c r="J34" i="5"/>
  <c r="AW58" i="1" s="1"/>
  <c r="F36" i="4"/>
  <c r="BC57" i="1"/>
  <c r="F35" i="3"/>
  <c r="BB56" i="1" s="1"/>
  <c r="F37" i="3"/>
  <c r="BD56" i="1"/>
  <c r="J158" i="4" l="1"/>
  <c r="J62" i="4" s="1"/>
  <c r="BK82" i="5"/>
  <c r="J82" i="5"/>
  <c r="J60" i="5"/>
  <c r="BK85" i="4"/>
  <c r="J85" i="4"/>
  <c r="BK83" i="3"/>
  <c r="J83" i="3"/>
  <c r="J60" i="3"/>
  <c r="AG55" i="1"/>
  <c r="AN55" i="1" s="1"/>
  <c r="J59" i="2"/>
  <c r="AU54" i="1"/>
  <c r="BD54" i="1"/>
  <c r="W33" i="1"/>
  <c r="J33" i="4"/>
  <c r="AV57" i="1" s="1"/>
  <c r="AT57" i="1" s="1"/>
  <c r="F33" i="2"/>
  <c r="AZ55" i="1"/>
  <c r="F33" i="5"/>
  <c r="AZ58" i="1" s="1"/>
  <c r="J30" i="4"/>
  <c r="AG57" i="1"/>
  <c r="BC54" i="1"/>
  <c r="AY54" i="1" s="1"/>
  <c r="J33" i="2"/>
  <c r="AV55" i="1"/>
  <c r="AT55" i="1"/>
  <c r="BB54" i="1"/>
  <c r="AX54" i="1"/>
  <c r="F33" i="4"/>
  <c r="AZ57" i="1" s="1"/>
  <c r="F33" i="3"/>
  <c r="AZ56" i="1" s="1"/>
  <c r="BA54" i="1"/>
  <c r="AW54" i="1" s="1"/>
  <c r="AK30" i="1" s="1"/>
  <c r="J33" i="3"/>
  <c r="AV56" i="1" s="1"/>
  <c r="AT56" i="1" s="1"/>
  <c r="J33" i="5"/>
  <c r="AV58" i="1" s="1"/>
  <c r="AT58" i="1" s="1"/>
  <c r="BK81" i="5" l="1"/>
  <c r="J81" i="5"/>
  <c r="J59" i="5"/>
  <c r="AN57" i="1"/>
  <c r="J59" i="4"/>
  <c r="BK82" i="3"/>
  <c r="J82" i="3"/>
  <c r="J59" i="3"/>
  <c r="J39" i="4"/>
  <c r="J39" i="2"/>
  <c r="W30" i="1"/>
  <c r="AZ54" i="1"/>
  <c r="AV54" i="1" s="1"/>
  <c r="AK29" i="1" s="1"/>
  <c r="W32" i="1"/>
  <c r="W31" i="1"/>
  <c r="J30" i="5" l="1"/>
  <c r="AG58" i="1"/>
  <c r="J30" i="3"/>
  <c r="AG56" i="1"/>
  <c r="AT54" i="1"/>
  <c r="W29" i="1"/>
  <c r="J39" i="5" l="1"/>
  <c r="AN56" i="1"/>
  <c r="J39" i="3"/>
  <c r="AN58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<sst xmlns="http://schemas.openxmlformats.org/spreadsheetml/2006/main" count="2590" uniqueCount="421">
  <si>
    <t>Export Komplet</t>
  </si>
  <si>
    <t>VZ</t>
  </si>
  <si>
    <t>2.0</t>
  </si>
  <si>
    <t>ZAMOK</t>
  </si>
  <si>
    <t>False</t>
  </si>
  <si>
    <t>{bbb30c03-2465-4558-abca-48a6aa810be9}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</si>
  <si>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</si>
  <si>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</si>
  <si>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</si>
  <si>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</si>
  <si>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</si>
  <si>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</si>
  <si>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</si>
  <si>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</si>
  <si>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21-04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</si>
  <si>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</si>
  <si>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</si>
  <si>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DVT Třebůvka, Útěchov (ř.km 40,370 - 42,400)</t>
  </si>
  <si>
    <t>KSO:</t>
  </si>
  <si>
    <t/>
  </si>
  <si>
    <t>CC-CZ:</t>
  </si>
  <si>
    <t>Místo:</t>
  </si>
  <si>
    <t>KN Třebůvka</t>
  </si>
  <si>
    <t>Datum:</t>
  </si>
  <si>
    <t>18. 5. 2021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</si>
  <si>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</si>
  <si>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</si>
  <si>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</si>
  <si>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</si>
  <si>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</si>
  <si>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</si>
  <si>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</si>
  <si>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</si>
  <si>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</si>
  <si>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04373863</t>
  </si>
  <si>
    <t>Ing. Vít Pučálek</t>
  </si>
  <si>
    <t>CZ8208233528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</si>
  <si>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</si>
  <si>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</si>
  <si>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</si>
  <si>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</si>
  <si>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</si>
  <si>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</si>
  <si>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</si>
  <si>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</si>
  <si>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</si>
  <si>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</si>
  <si>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</si>
  <si>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</si>
  <si>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</si>
  <si>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</si>
  <si>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</si>
  <si>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</si>
  <si>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</si>
  <si>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</si>
  <si>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</si>
  <si>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</si>
  <si>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</si>
  <si>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</si>
  <si>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</si>
  <si>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</si>
  <si>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</si>
  <si>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</si>
  <si>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</si>
  <si>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</si>
  <si>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</si>
  <si>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</si>
  <si>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</si>
  <si>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</si>
  <si>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</si>
  <si>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</si>
  <si>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</si>
  <si>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</si>
  <si>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</si>
  <si>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</si>
  <si>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</si>
  <si>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</si>
  <si>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</si>
  <si>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</si>
  <si>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</si>
  <si>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</si>
  <si>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</si>
  <si>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rozpočtové náklady</t>
  </si>
  <si>
    <t>STA</t>
  </si>
  <si>
    <t>1</t>
  </si>
  <si>
    <t>{5c553eb1-2f54-486b-9940-69d825d30c1c}</t>
  </si>
  <si>
    <t>2</t>
  </si>
  <si>
    <t>01</t>
  </si>
  <si>
    <t>SO 01 - Pročištění koryta toku</t>
  </si>
  <si>
    <t>{51bba581-6aef-4615-95ac-04393bb8074f}</t>
  </si>
  <si>
    <t>02</t>
  </si>
  <si>
    <t>SO 02 - Oprava opevnění koryta toku</t>
  </si>
  <si>
    <t>{4d1804af-f5bf-4a08-a689-cdcd5f5dfd7c}</t>
  </si>
  <si>
    <t>03</t>
  </si>
  <si>
    <t>Inventarizace dřevin</t>
  </si>
  <si>
    <t>{1fd310a0-b930-4873-8d2d-60a835953c1e}</t>
  </si>
  <si>
    <t>KRYCÍ LIST SOUPISU PRACÍ</t>
  </si>
  <si>
    <t>Objekt:</t>
  </si>
  <si>
    <t>00 -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</si>
  <si>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</si>
  <si>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</si>
  <si>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</si>
  <si>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</si>
  <si>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</si>
  <si>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</si>
  <si>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</si>
  <si>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</si>
  <si>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</si>
  <si>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</si>
  <si>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</si>
  <si>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</si>
  <si>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</si>
  <si>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</si>
  <si>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</si>
  <si>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</si>
  <si>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</si>
  <si>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</si>
  <si>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</si>
  <si>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</si>
  <si>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</si>
  <si>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K</t>
  </si>
  <si>
    <t>R01</t>
  </si>
  <si>
    <t>Vytyčení stavby</t>
  </si>
  <si>
    <t>soubor</t>
  </si>
  <si>
    <t>4</t>
  </si>
  <si>
    <t>-1349581292</t>
  </si>
  <si>
    <t>P</t>
  </si>
  <si>
    <t>Poznámka k položce:_x000D_
- případně pozemků nebo provedení jiných geodetických prací odborně způsobilou osobou v oboru zeměměřičství v rámci navržených objektů, konstrukcí a oprav v rámci stavby budou vytýčeny (umístění) všechny navrhované a opravované  objekty. Dále budou vytýčeny hranice dotčených pozemků._x000D_
- vytýčení bude provedeno geodetickou firmou na základě předané digitální formy situace stavby v JTSK a BPV._x000D_
- detailní vytýčení jednotlivých prvků stavebních objektů bude provedeno na základě předané projektové dokumentace k provádění stavby (rozměry prvků, výškové osazení).</t>
  </si>
  <si>
    <t>R02</t>
  </si>
  <si>
    <t>Zajištění a zabezpečení zařízení staveniště</t>
  </si>
  <si>
    <t>-1041251169</t>
  </si>
  <si>
    <t>Poznámka k položce:_x000D_
- zřízení, provoz a likvidace zařízení staveniště, včetně případných přípojek, přístupů, deponií apod.</t>
  </si>
  <si>
    <t>R04</t>
  </si>
  <si>
    <t>Zřízení manipulačního pruhu pro přístup ke korytu toku</t>
  </si>
  <si>
    <t>m2</t>
  </si>
  <si>
    <t>-1919531828</t>
  </si>
  <si>
    <t>Poznámka k položce:_x000D_
- u soutoku s Hřebečovským potokem_x000D_
- včetně sjezdu ze stávající místní komunikace/silnice_x000D_
- geotextílie hm. 300 g/m2_x000D_
- opevnění zahutněným kamenivem fr. 0-63 mm v tl. 0,3 m_x000D_
- šířka manipulačního pruhu 3 m, délka 96 m_x000D_
- po dokončení stavby odstranění manipulačního pruhu</t>
  </si>
  <si>
    <t>VV</t>
  </si>
  <si>
    <t>96*3</t>
  </si>
  <si>
    <t>Součet</t>
  </si>
  <si>
    <t>3</t>
  </si>
  <si>
    <t>R05</t>
  </si>
  <si>
    <t>Protokolární předání stavbou dotčených pozemků</t>
  </si>
  <si>
    <t>736065030</t>
  </si>
  <si>
    <t>Poznámka k položce:_x000D_
- včetně komunikací, uvedených do původního stavu, zpět jejich vlastníkům</t>
  </si>
  <si>
    <t>R06</t>
  </si>
  <si>
    <t>Zpracování a předání dokumentace</t>
  </si>
  <si>
    <t>-1393443861</t>
  </si>
  <si>
    <t>Poznámka k položce:_x000D_
- skutečného provedení stavby (2 paré + 1 v elektronické formě) objednateli a zaměření skutečného provedení stavby - geodetická část dokumentace (2 paré + 1 v elektronické formě) v rozsahu odpovídajícím příslušným právním předpisům, pořízení fotodokumentace stavby</t>
  </si>
  <si>
    <t>R07</t>
  </si>
  <si>
    <t>Zajištění všech nezbytných průzkumů nutných pro řádné provádění a dokončení díla</t>
  </si>
  <si>
    <t>636811376</t>
  </si>
  <si>
    <t>9</t>
  </si>
  <si>
    <t>R13</t>
  </si>
  <si>
    <t>Vytyčení inženýrských sítí</t>
  </si>
  <si>
    <t>717306229</t>
  </si>
  <si>
    <t>Poznámka k položce:_x000D_
- vytýčení, zajištění, předání stávajícího vedení včetně veškerých předávacíh protokolů</t>
  </si>
  <si>
    <t>10</t>
  </si>
  <si>
    <t>R15</t>
  </si>
  <si>
    <t>Dočasná dopravní opatření</t>
  </si>
  <si>
    <t>162950718</t>
  </si>
  <si>
    <t>Poznámka k položce:_x000D_
- náklady na vyhotovení návrhu dočasného dopravního značení, jeho projednání s dotčenými orgány a organizacemi vč. zajištění rozhodnutí o zvláštním užívání komunikace, dodání dopravních značek a světelné signalizace, jejich rozmístění a přemísťování a jejich údržba v průběhu výstavby včetně následného odstranění po ukončení stavebních prací._x000D_
- v rozsahu nezbytném pro řádné a bezpečné provádění prací na stavbě</t>
  </si>
  <si>
    <t>11</t>
  </si>
  <si>
    <t>R16</t>
  </si>
  <si>
    <t>Zajištění plnění povinností dle zák. č. 309/2006 Sb.</t>
  </si>
  <si>
    <t>-217470549</t>
  </si>
  <si>
    <t>Poznámka k položce:_x000D_
- především opatření vyplívající z plánu BOZP, havarijního a povodňového plánu</t>
  </si>
  <si>
    <t>12</t>
  </si>
  <si>
    <t>R17</t>
  </si>
  <si>
    <t>Aktualizace havarijního a povodňového plánu pro celou stavbu</t>
  </si>
  <si>
    <t>83955608</t>
  </si>
  <si>
    <t>13</t>
  </si>
  <si>
    <t>R18</t>
  </si>
  <si>
    <t>Kompletní pasportizace okolních pozemků, komunikací a budov před zahájením stavby</t>
  </si>
  <si>
    <t>-268983868</t>
  </si>
  <si>
    <t>14</t>
  </si>
  <si>
    <t>R21</t>
  </si>
  <si>
    <t>Zajištění biologického dozoru při výstavbě odborně způsobilou osobou</t>
  </si>
  <si>
    <t>-1098293371</t>
  </si>
  <si>
    <t>01 - SO 01 - Pročištění koryta toku</t>
  </si>
  <si>
    <t>HSV - Práce a dodávky HSV</t>
  </si>
  <si>
    <t xml:space="preserve">    1 - Zemní práce</t>
  </si>
  <si>
    <t xml:space="preserve">      12 - Zemní práce - odkopávky a prokopávky</t>
  </si>
  <si>
    <t>HSV</t>
  </si>
  <si>
    <t>Práce a dodávky HSV</t>
  </si>
  <si>
    <t>Zemní práce</t>
  </si>
  <si>
    <t>Zemní práce - odkopávky a prokopávky</t>
  </si>
  <si>
    <t>129253101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</si>
  <si>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</si>
  <si>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m3</t>
  </si>
  <si>
    <t>-708886911</t>
  </si>
  <si>
    <t>"dle kubaturového listu v části PD B. Souhrnná technická zpráva"1538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</si>
  <si>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</si>
  <si>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</si>
  <si>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532413531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</si>
  <si>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</si>
  <si>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</si>
  <si>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-1253181020</t>
  </si>
  <si>
    <t>Poznámka k položce:_x000D_
- celková vzdálenost pro dopravu sedimentu - 35 km</t>
  </si>
  <si>
    <t>1538*25 'Přepočtené koeficientem množství</t>
  </si>
  <si>
    <t>166151101</t>
  </si>
  <si>
    <t>Přehození neulehlého výkopku z horniny třídy těžitelnosti I, skupiny 1 až 3</t>
  </si>
  <si>
    <t>2145901147</t>
  </si>
  <si>
    <t>Poznámka k položce:_x000D_
- u špatně dostupných úseků koryta toku_x000D_
- vymezeno jednotlivými příčnými řezy</t>
  </si>
  <si>
    <t>"PF2 - PF6"2*30</t>
  </si>
  <si>
    <t>"PF17 - PF22"4*100</t>
  </si>
  <si>
    <t>"PF25 - PF31"3*75</t>
  </si>
  <si>
    <t>"PF35 - PF27"2*40</t>
  </si>
  <si>
    <t>"PF66 - PF69"2*60</t>
  </si>
  <si>
    <t>171251201</t>
  </si>
  <si>
    <t>Uložení sypaniny na skládky nebo meziskládky bez hutnění s upravením uložené sypaniny do předepsaného tvaru</t>
  </si>
  <si>
    <t>852835479</t>
  </si>
  <si>
    <t>6</t>
  </si>
  <si>
    <t>Poplatek za skládku</t>
  </si>
  <si>
    <t>t</t>
  </si>
  <si>
    <t>887815058</t>
  </si>
  <si>
    <t>"dle kubaturového listu v části PD B. Souhrnná technická zpráva"1538*1,8</t>
  </si>
  <si>
    <t>02 - SO 02 - Oprava opevnění koryta toku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</si>
  <si>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</si>
  <si>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</si>
  <si>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</si>
  <si>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</si>
  <si>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17</t>
  </si>
  <si>
    <t>-1759356334</t>
  </si>
  <si>
    <t>Online PSC</t>
  </si>
  <si>
    <t>https://podminky.urs.cz/item/CS_URS_2021_02/129253101</t>
  </si>
  <si>
    <t>"stabilizační stupeň 1 - ř.km 40,696"30*0,4</t>
  </si>
  <si>
    <t>"stabilizační stupeň 2 - ř.km 41,992"6*2,8*0,4</t>
  </si>
  <si>
    <t>16</t>
  </si>
  <si>
    <t>R11001</t>
  </si>
  <si>
    <t>Rozebrání opevnění z betonových panelů</t>
  </si>
  <si>
    <t>1198531235</t>
  </si>
  <si>
    <t>Poznámka k položce:_x000D_
- odstranění panelů, včetně naložení na dopravní prostředek</t>
  </si>
  <si>
    <t>"ř.km 40,670 - 40,690"20*3,5*0,2</t>
  </si>
  <si>
    <t>R11004</t>
  </si>
  <si>
    <t>Převedení vody během stavebních prací po celou dobu stavby - dle zvolené technologie zhotovitele - kompletní dodávka + montáž/demontáž</t>
  </si>
  <si>
    <t>1674414597</t>
  </si>
  <si>
    <t>122351104</t>
  </si>
  <si>
    <t>Odkopávky a prokopávky nezapažené strojně v hornině třídy těžitelnosti II skupiny 4 přes 100 do 500 m3</t>
  </si>
  <si>
    <t>-1196375782</t>
  </si>
  <si>
    <t>https://podminky.urs.cz/item/CS_URS_2021_02/122351104</t>
  </si>
  <si>
    <t>Poznámka k položce:_x000D_
- zemina vytlačená opevněním břehů koryta toku</t>
  </si>
  <si>
    <t>"Hřebečovský potok"2*20*1*0,3</t>
  </si>
  <si>
    <t>"charakteristický řez č.1 - ř.km 40,670 - 40,690"2*19*1*0,3</t>
  </si>
  <si>
    <t>"charakteristický řez č.2 - ř.km 40,696 - 40,867"0</t>
  </si>
  <si>
    <t>"charakteristický řez č.3 - ř.km 40,879 - 41,070"0</t>
  </si>
  <si>
    <t>"charakteristický řez č.4 - ř.km 41,070 - 41,458"2*388*1*0,3</t>
  </si>
  <si>
    <t>"charakteristický řez č.5 - ř.km 41,465 - 41,992"2*519*1*0,3</t>
  </si>
  <si>
    <t>"charakteristický řez č.6 - ř.km 41,997 - 42,350"2*349*1*0,3</t>
  </si>
  <si>
    <t>132351103</t>
  </si>
  <si>
    <t>Hloubení nezapažených rýh šířky do 800 mm strojně s urovnáním dna do předepsaného profilu a spádu v hornině třídy těžitelnosti II skupiny 4 přes 50 do 100 m3</t>
  </si>
  <si>
    <t>1526577625</t>
  </si>
  <si>
    <t>https://podminky.urs.cz/item/CS_URS_2021_02/132351103</t>
  </si>
  <si>
    <t>"Hřebečovský potok"2*20*0,27</t>
  </si>
  <si>
    <t>"charakteristický řez č.1 - ř.km 40,670 - 40,690"2*19*0,27</t>
  </si>
  <si>
    <t>"charakteristický řez č.2 - ř.km 40,696 - 40,867"2*153*0,27</t>
  </si>
  <si>
    <t>"charakteristický řez č.3 - ř.km 40,879 - 41,070"2*187*0,27</t>
  </si>
  <si>
    <t>"charakteristický řez č.4 - ř.km 41,070 - 41,458"2*388*0,27</t>
  </si>
  <si>
    <t>"charakteristický řez č.5 - ř.km 41,465 - 41,992"2*519*0,27</t>
  </si>
  <si>
    <t>"charakteristický řez č.6 - ř.km 41,997 - 42,350"2*349*0,27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</si>
  <si>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</si>
  <si>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</si>
  <si>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556003673</t>
  </si>
  <si>
    <t>https://podminky.urs.cz/item/CS_URS_2021_02/162751137</t>
  </si>
  <si>
    <t>18,72+777+882,9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</si>
  <si>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</si>
  <si>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</si>
  <si>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456724219</t>
  </si>
  <si>
    <t>https://podminky.urs.cz/item/CS_URS_2021_02/162751139</t>
  </si>
  <si>
    <t>1678,62*30 'Přepočtené koeficientem množství</t>
  </si>
  <si>
    <t>-2070731297</t>
  </si>
  <si>
    <t>https://podminky.urs.cz/item/CS_URS_2021_02/171251201</t>
  </si>
  <si>
    <t>181411123</t>
  </si>
  <si>
    <t>Založení trávníku na půdě předem připravené plochy do 1000 m2 výsevem včetně utažení lučního na svahu přes 1:2 do 1:1</t>
  </si>
  <si>
    <t>846117767</t>
  </si>
  <si>
    <t>https://podminky.urs.cz/item/CS_URS_2021_02/181411123</t>
  </si>
  <si>
    <t>"Hřebečovský potok"2*20*2</t>
  </si>
  <si>
    <t>"charakteristický řez č.1 - ř.km 40,670 - 40,690"2*19*2</t>
  </si>
  <si>
    <t>"charakteristický řez č.2 - ř.km 40,696 - 40,867"2*153*2</t>
  </si>
  <si>
    <t>"charakteristický řez č.3 - ř.km 40,879 - 41,070"2*187*2</t>
  </si>
  <si>
    <t>"charakteristický řez č.4 - ř.km 41,070 - 41,458"2*388*1,5</t>
  </si>
  <si>
    <t>"charakteristický řez č.5 - ř.km 41,465 - 41,992"2*519*1,5</t>
  </si>
  <si>
    <t>"charakteristický řez č.6 - ř.km 41,997 - 42,350"2*349*1,5</t>
  </si>
  <si>
    <t>M</t>
  </si>
  <si>
    <t>00572410</t>
  </si>
  <si>
    <t>osivo směs travní parková</t>
  </si>
  <si>
    <t>kg</t>
  </si>
  <si>
    <t>8</t>
  </si>
  <si>
    <t>-1192288772</t>
  </si>
  <si>
    <t>https://podminky.urs.cz/item/CS_URS_2021_02/00572410</t>
  </si>
  <si>
    <t>5284*0,02 'Přepočtené koeficientem množství</t>
  </si>
  <si>
    <t>7</t>
  </si>
  <si>
    <t>182151112</t>
  </si>
  <si>
    <t>Svahování trvalých svahů do projektovaných profilů strojně s potřebným přemístěním výkopku při svahování v zářezech v hornině třídy těžitelnosti II, skupiny 4 a 5</t>
  </si>
  <si>
    <t>1020565661</t>
  </si>
  <si>
    <t>https://podminky.urs.cz/item/CS_URS_2021_02/182151112</t>
  </si>
  <si>
    <t>"Hřebečovský potok"2*20*1</t>
  </si>
  <si>
    <t>"charakteristický řez č.1 - ř.km 40,670 - 40,690"2*19*1</t>
  </si>
  <si>
    <t>"charakteristický řez č.4 - ř.km 41,070 - 41,458"2*388*1</t>
  </si>
  <si>
    <t>"charakteristický řez č.5 - ř.km 41,465 - 41,992"2*519*1</t>
  </si>
  <si>
    <t>"charakteristický řez č.6 - ř.km 41,997 - 42,350"2*349*1</t>
  </si>
  <si>
    <t>R17001</t>
  </si>
  <si>
    <t>344117894</t>
  </si>
  <si>
    <t>Vodorovné konstrukce</t>
  </si>
  <si>
    <t>462514161</t>
  </si>
  <si>
    <t>Zához z lomového kamene neupraveného provedený ze břehu nebo z lešení, do sucha nebo do vody záhozového, hmotnost jednotlivých kamenů přes 500 kg bez výplně mezer</t>
  </si>
  <si>
    <t>-2124923970</t>
  </si>
  <si>
    <t>https://podminky.urs.cz/item/CS_URS_2021_02/462514161</t>
  </si>
  <si>
    <t>"stabilizační stupeň 1 - ř.km 40,696"57*0,4</t>
  </si>
  <si>
    <t>"stabilizační stupeň 2 - ř.km 41,992"46*0,4</t>
  </si>
  <si>
    <t>462514169</t>
  </si>
  <si>
    <t>Zához z lomového kamene neupraveného provedený ze břehu nebo z lešení, do sucha nebo do vody záhozového, hmotnost jednotlivých kamenů přes 500 kg Příplatek k ceně za urovnání líce záhozu</t>
  </si>
  <si>
    <t>186832810</t>
  </si>
  <si>
    <t>https://podminky.urs.cz/item/CS_URS_2021_02/462514169</t>
  </si>
  <si>
    <t>"Hřebečovský potok"2*20*0,5</t>
  </si>
  <si>
    <t>"charakteristický řez č.1 - ř.km 40,670 - 40,690"2*19*0,5</t>
  </si>
  <si>
    <t>"charakteristický řez č.2 - ř.km 40,696 - 40,867"2*153*0,5</t>
  </si>
  <si>
    <t>"charakteristický řez č.3 - ř.km 40,879 - 41,070"2*187*0,5</t>
  </si>
  <si>
    <t>"charakteristický řez č.4 - ř.km 41,070 - 41,458"2*388*0,5</t>
  </si>
  <si>
    <t>"charakteristický řez č.5 - ř.km 41,465 - 41,992"2*519*0,5</t>
  </si>
  <si>
    <t>"charakteristický řez č.6 - ř.km 41,997 - 42,350"2*349*0,5</t>
  </si>
  <si>
    <t>"stabilizační stupeň 1 - ř.km 40,696"57</t>
  </si>
  <si>
    <t>"stabilizační stupeň 2 - ř.km 41,992"46</t>
  </si>
  <si>
    <t>463212111</t>
  </si>
  <si>
    <t>Rovnanina z lomového kamene upraveného, tříděného jakékoliv tloušťky rovnaniny s vyklínováním spár a dutin úlomky kamene</t>
  </si>
  <si>
    <t>-437513409</t>
  </si>
  <si>
    <t>https://podminky.urs.cz/item/CS_URS_2021_02/463212111</t>
  </si>
  <si>
    <t>"stabilizační stupeň 1 - ř.km 40,696"2*10*0,3</t>
  </si>
  <si>
    <t>"stabilizační stupeň 2 - ř.km 41,992"2*10*0,3</t>
  </si>
  <si>
    <t>Ostatní konstrukce a práce, bourání</t>
  </si>
  <si>
    <t>18</t>
  </si>
  <si>
    <t>R985131111</t>
  </si>
  <si>
    <t>Očištění ploch stěn, rubu kleneb a podlah tlakovou vodou</t>
  </si>
  <si>
    <t>1129715334</t>
  </si>
  <si>
    <t>https://podminky.urs.cz/item/CS_URS_2021_02/R985131111</t>
  </si>
  <si>
    <t>Poznámka k položce:_x000D_
- očištění tlakovou vodou VVP do 500 barů_x000D_
- včetně mechanického dočištění, odstranění mechů, řas a nesoudržných částí betonu ve spárách</t>
  </si>
  <si>
    <t>"stabilizační stupeň 1 - ř.km 40,696"2,3*10+2,3*7+7</t>
  </si>
  <si>
    <t>"stabilizační stupeň 2 - ř.km 41,992"2*10+30</t>
  </si>
  <si>
    <t>19</t>
  </si>
  <si>
    <t>938903113</t>
  </si>
  <si>
    <t>Dokončovací práce na dosavadních konstrukcích vysekání spár s očištěním zdiva nebo dlažby, s naložením suti na dopravní prostředek nebo s odklizením na hromady do vzdálenosti 50 m při hloubce spáry do 70 mm ve zdivu z lomového kamene</t>
  </si>
  <si>
    <t>-509028737</t>
  </si>
  <si>
    <t>https://podminky.urs.cz/item/CS_URS_2021_02/938903113</t>
  </si>
  <si>
    <t>"stabilizační stupeň 1 - ř.km 40,696 - 20%"(2,3*10+2,3*7+7)*0,2</t>
  </si>
  <si>
    <t>"stabilizační stupeň 2 - ř.km 41,992 - 20%"(2*10+30)*0,2</t>
  </si>
  <si>
    <t>20</t>
  </si>
  <si>
    <t>985131111</t>
  </si>
  <si>
    <t>-292376843</t>
  </si>
  <si>
    <t>https://podminky.urs.cz/item/CS_URS_2021_02/985131111</t>
  </si>
  <si>
    <t>Poznámka k položce:_x000D_
- očištění plochy po odstranění staré malty</t>
  </si>
  <si>
    <t>985232111</t>
  </si>
  <si>
    <t>Hloubkové spárování zdiva hloubky přes 40 do 80 mm aktivovanou maltou délky spáry na 1 m2 upravované plochy do 6 m</t>
  </si>
  <si>
    <t>1910847009</t>
  </si>
  <si>
    <t>https://podminky.urs.cz/item/CS_URS_2021_02/985232111</t>
  </si>
  <si>
    <t>22</t>
  </si>
  <si>
    <t>985233111</t>
  </si>
  <si>
    <t>Úprava spár po spárování zdiva kamenného nebo cihelného délky spáry na 1 m2 upravované plochy do 6 m uhlazením</t>
  </si>
  <si>
    <t>1286377796</t>
  </si>
  <si>
    <t>https://podminky.urs.cz/item/CS_URS_2021_02/985233111</t>
  </si>
  <si>
    <t>23</t>
  </si>
  <si>
    <t>R985001</t>
  </si>
  <si>
    <t>Příplatek za použití spárovací hmoty</t>
  </si>
  <si>
    <t>-824490355</t>
  </si>
  <si>
    <t>Poznámka k položce:_x000D_
- spárovací hmota pro vrchní 3 cm výplně spár_x000D_
- 1-komponentní reprofilační malta s cementovým pojivem, zušlechtěná umělými vlákny, splňující požadavky ČSN EN 1504-3 třídy R4</t>
  </si>
  <si>
    <t>997</t>
  </si>
  <si>
    <t>Přesun sutě</t>
  </si>
  <si>
    <t>24</t>
  </si>
  <si>
    <t>997002511</t>
  </si>
  <si>
    <t>Vodorovné přemístění suti a vybouraných hmot bez naložení, se složením a hrubým urovnáním na vzdálenost do 1 km</t>
  </si>
  <si>
    <t>2086652141</t>
  </si>
  <si>
    <t>https://podminky.urs.cz/item/CS_URS_2021_02/997002511</t>
  </si>
  <si>
    <t>25</t>
  </si>
  <si>
    <t>997002519</t>
  </si>
  <si>
    <t>Vodorovné přemístění suti a vybouraných hmot bez naložení, se složením a hrubým urovnáním Příplatek k ceně za každý další i započatý 1 km přes 1 km</t>
  </si>
  <si>
    <t>-899965307</t>
  </si>
  <si>
    <t>https://podminky.urs.cz/item/CS_URS_2021_02/997002519</t>
  </si>
  <si>
    <t>36,502*39 'Přepočtené koeficientem množství</t>
  </si>
  <si>
    <t>26</t>
  </si>
  <si>
    <t>997013601</t>
  </si>
  <si>
    <t>Poplatek za uložení stavebního odpadu na skládce (skládkovné) z prostého betonu zatříděného do Katalogu odpadů pod kódem 17 01 01</t>
  </si>
  <si>
    <t>-358145809</t>
  </si>
  <si>
    <t>https://podminky.urs.cz/item/CS_URS_2021_02/997013601</t>
  </si>
  <si>
    <t>998</t>
  </si>
  <si>
    <t>Přesun hmot</t>
  </si>
  <si>
    <t>998332011</t>
  </si>
  <si>
    <t>Přesun hmot pro úpravy vodních toků a kanály, hráze rybníků apod. dopravní vzdálenost do 500 m</t>
  </si>
  <si>
    <t>-1114822303</t>
  </si>
  <si>
    <t>https://podminky.urs.cz/item/CS_URS_2021_02/998332011</t>
  </si>
  <si>
    <t>03 - Inventarizace dřevin</t>
  </si>
  <si>
    <t>112101101</t>
  </si>
  <si>
    <t>Odstranění stromů s odřezáním kmene a s odvětvením listnatých, průměru kmene přes 100 do 300 mm</t>
  </si>
  <si>
    <t>kus</t>
  </si>
  <si>
    <t>-958778790</t>
  </si>
  <si>
    <t>https://podminky.urs.cz/item/CS_URS_2021_02/112101101</t>
  </si>
  <si>
    <t>"položka č. 2,3,4,5 a 6"4+3+5+1+1</t>
  </si>
  <si>
    <t>112101102</t>
  </si>
  <si>
    <t>Odstranění stromů s odřezáním kmene a s odvětvením listnatých, průměru kmene přes 300 do 500 mm</t>
  </si>
  <si>
    <t>-274908789</t>
  </si>
  <si>
    <t>https://podminky.urs.cz/item/CS_URS_2021_02/112101102</t>
  </si>
  <si>
    <t>"položka č. 1"1</t>
  </si>
  <si>
    <t>112251102</t>
  </si>
  <si>
    <t>Odstranění pařezů strojně s jejich vykopáním, vytrháním nebo odstřelením průměru přes 300 do 500 mm</t>
  </si>
  <si>
    <t>-544068459</t>
  </si>
  <si>
    <t>https://podminky.urs.cz/item/CS_URS_2021_02/112251102</t>
  </si>
  <si>
    <t>"položka č. 5 a 6"2</t>
  </si>
  <si>
    <t>112251103</t>
  </si>
  <si>
    <t>Odstranění pařezů strojně s jejich vykopáním, vytrháním nebo odstřelením průměru přes 500 do 700 mm</t>
  </si>
  <si>
    <t>333108723</t>
  </si>
  <si>
    <t>https://podminky.urs.cz/item/CS_URS_2021_02/112251103</t>
  </si>
  <si>
    <t>"položka č. 1,2,3 a 4"4</t>
  </si>
  <si>
    <t>Kompletní likvidace dřevních zbytků a větví v souladu se zák. o odpadech 185/2001 Sb., v platném znění</t>
  </si>
  <si>
    <t>-638664849</t>
  </si>
  <si>
    <t xml:space="preserve">Poznámka k položce:_x000D_
- veškerá dřevní hmota z kácení dřevin_x000D_
- součástí položky je doprava, potřebná manipulace a ekologické zpracování </t>
  </si>
  <si>
    <t>R11002</t>
  </si>
  <si>
    <t>Kompletní likvidace pařezů v souladu se zák. č. 185/2001 Sb., v platném znění</t>
  </si>
  <si>
    <t>1147640352</t>
  </si>
  <si>
    <t>Poznámka k položce:_x000D_
- součástí položky jsou přesuny, doprava a potřebná manipulace s pařezy, včetně případných poplatků za uložení na skládku_x000D_
- počet pařezů 14 ks_x000D_
- předpoklad uložení na skládku Rapotín</t>
  </si>
  <si>
    <t>R25</t>
  </si>
  <si>
    <t>Náhradní výsadba</t>
  </si>
  <si>
    <t>2122607690</t>
  </si>
  <si>
    <t>Poznámka k položce:_x000D_
- bude provedena výsadba 6 ks listnatých stromů obvod kmene 14-16 cm_x000D_
- součástí položky se rozumí: hloubení jamek pro výsadbu, dodání substrátu, výsadba dřevin, ukotvení 3 kůly výšky 2 - 3 m a ukotvení, obalení kmene rákosem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</si>
</sst>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00572410" TargetMode="External"/><Relationship Id="rId13" Type="http://schemas.openxmlformats.org/officeDocument/2006/relationships/hyperlink" Target="https://podminky.urs.cz/item/CS_URS_2021_02/R985131111" TargetMode="External"/><Relationship Id="rId18" Type="http://schemas.openxmlformats.org/officeDocument/2006/relationships/hyperlink" Target="https://podminky.urs.cz/item/CS_URS_2021_02/997002511" TargetMode="External"/><Relationship Id="rId3" Type="http://schemas.openxmlformats.org/officeDocument/2006/relationships/hyperlink" Target="https://podminky.urs.cz/item/CS_URS_2021_02/132351103" TargetMode="External"/><Relationship Id="rId21" Type="http://schemas.openxmlformats.org/officeDocument/2006/relationships/hyperlink" Target="https://podminky.urs.cz/item/CS_URS_2021_02/998332011" TargetMode="External"/><Relationship Id="rId7" Type="http://schemas.openxmlformats.org/officeDocument/2006/relationships/hyperlink" Target="https://podminky.urs.cz/item/CS_URS_2021_02/181411123" TargetMode="External"/><Relationship Id="rId12" Type="http://schemas.openxmlformats.org/officeDocument/2006/relationships/hyperlink" Target="https://podminky.urs.cz/item/CS_URS_2021_02/463212111" TargetMode="External"/><Relationship Id="rId17" Type="http://schemas.openxmlformats.org/officeDocument/2006/relationships/hyperlink" Target="https://podminky.urs.cz/item/CS_URS_2021_02/985233111" TargetMode="External"/><Relationship Id="rId2" Type="http://schemas.openxmlformats.org/officeDocument/2006/relationships/hyperlink" Target="https://podminky.urs.cz/item/CS_URS_2021_02/122351104" TargetMode="External"/><Relationship Id="rId16" Type="http://schemas.openxmlformats.org/officeDocument/2006/relationships/hyperlink" Target="https://podminky.urs.cz/item/CS_URS_2021_02/985232111" TargetMode="External"/><Relationship Id="rId20" Type="http://schemas.openxmlformats.org/officeDocument/2006/relationships/hyperlink" Target="https://podminky.urs.cz/item/CS_URS_2021_02/997013601" TargetMode="External"/><Relationship Id="rId1" Type="http://schemas.openxmlformats.org/officeDocument/2006/relationships/hyperlink" Target="https://podminky.urs.cz/item/CS_URS_2021_02/129253101" TargetMode="External"/><Relationship Id="rId6" Type="http://schemas.openxmlformats.org/officeDocument/2006/relationships/hyperlink" Target="https://podminky.urs.cz/item/CS_URS_2021_02/171251201" TargetMode="External"/><Relationship Id="rId11" Type="http://schemas.openxmlformats.org/officeDocument/2006/relationships/hyperlink" Target="https://podminky.urs.cz/item/CS_URS_2021_02/462514169" TargetMode="External"/><Relationship Id="rId5" Type="http://schemas.openxmlformats.org/officeDocument/2006/relationships/hyperlink" Target="https://podminky.urs.cz/item/CS_URS_2021_02/162751139" TargetMode="External"/><Relationship Id="rId15" Type="http://schemas.openxmlformats.org/officeDocument/2006/relationships/hyperlink" Target="https://podminky.urs.cz/item/CS_URS_2021_02/985131111" TargetMode="External"/><Relationship Id="rId23" Type="http://schemas.openxmlformats.org/officeDocument/2006/relationships/drawing" Target="../drawings/drawing4.xml"/><Relationship Id="rId10" Type="http://schemas.openxmlformats.org/officeDocument/2006/relationships/hyperlink" Target="https://podminky.urs.cz/item/CS_URS_2021_02/462514161" TargetMode="External"/><Relationship Id="rId19" Type="http://schemas.openxmlformats.org/officeDocument/2006/relationships/hyperlink" Target="https://podminky.urs.cz/item/CS_URS_2021_02/997002519" TargetMode="External"/><Relationship Id="rId4" Type="http://schemas.openxmlformats.org/officeDocument/2006/relationships/hyperlink" Target="https://podminky.urs.cz/item/CS_URS_2021_02/162751137" TargetMode="External"/><Relationship Id="rId9" Type="http://schemas.openxmlformats.org/officeDocument/2006/relationships/hyperlink" Target="https://podminky.urs.cz/item/CS_URS_2021_02/182151112" TargetMode="External"/><Relationship Id="rId14" Type="http://schemas.openxmlformats.org/officeDocument/2006/relationships/hyperlink" Target="https://podminky.urs.cz/item/CS_URS_2021_02/938903113" TargetMode="External"/><Relationship Id="rId22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1_02/112251102" TargetMode="External"/><Relationship Id="rId2" Type="http://schemas.openxmlformats.org/officeDocument/2006/relationships/hyperlink" Target="https://podminky.urs.cz/item/CS_URS_2021_02/112101102" TargetMode="External"/><Relationship Id="rId1" Type="http://schemas.openxmlformats.org/officeDocument/2006/relationships/hyperlink" Target="https://podminky.urs.cz/item/CS_URS_2021_02/112101101" TargetMode="External"/><Relationship Id="rId6" Type="http://schemas.openxmlformats.org/officeDocument/2006/relationships/drawing" Target="../drawings/drawing5.xm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s://podminky.urs.cz/item/CS_URS_2021_02/11225110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77"/>
      <c r="AS2" s="277"/>
      <c r="AT2" s="277"/>
      <c r="AU2" s="277"/>
      <c r="AV2" s="277"/>
      <c r="AW2" s="277"/>
      <c r="AX2" s="277"/>
      <c r="AY2" s="277"/>
      <c r="AZ2" s="277"/>
      <c r="BA2" s="277"/>
      <c r="BB2" s="277"/>
      <c r="BC2" s="277"/>
      <c r="BD2" s="277"/>
      <c r="BE2" s="277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1" t="s">
        <v>14</v>
      </c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262"/>
      <c r="AJ5" s="262"/>
      <c r="AK5" s="262"/>
      <c r="AL5" s="262"/>
      <c r="AM5" s="262"/>
      <c r="AN5" s="262"/>
      <c r="AO5" s="262"/>
      <c r="AP5" s="21"/>
      <c r="AQ5" s="21"/>
      <c r="AR5" s="19"/>
      <c r="BE5" s="258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3" t="s">
        <v>17</v>
      </c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  <c r="AD6" s="262"/>
      <c r="AE6" s="262"/>
      <c r="AF6" s="262"/>
      <c r="AG6" s="262"/>
      <c r="AH6" s="262"/>
      <c r="AI6" s="262"/>
      <c r="AJ6" s="262"/>
      <c r="AK6" s="262"/>
      <c r="AL6" s="262"/>
      <c r="AM6" s="262"/>
      <c r="AN6" s="262"/>
      <c r="AO6" s="262"/>
      <c r="AP6" s="21"/>
      <c r="AQ6" s="21"/>
      <c r="AR6" s="19"/>
      <c r="BE6" s="259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259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59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9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259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25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9"/>
      <c r="BS12" s="16" t="s">
        <v>6</v>
      </c>
    </row>
    <row r="13" spans="1:74" s="1" customFormat="1" ht="12" customHeight="1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32</v>
      </c>
      <c r="AO13" s="21"/>
      <c r="AP13" s="21"/>
      <c r="AQ13" s="21"/>
      <c r="AR13" s="19"/>
      <c r="BE13" s="259"/>
      <c r="BS13" s="16" t="s">
        <v>6</v>
      </c>
    </row>
    <row r="14" spans="1:74" ht="12.75">
      <c r="B14" s="20"/>
      <c r="C14" s="21"/>
      <c r="D14" s="21"/>
      <c r="E14" s="264" t="s">
        <v>32</v>
      </c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265"/>
      <c r="X14" s="265"/>
      <c r="Y14" s="265"/>
      <c r="Z14" s="265"/>
      <c r="AA14" s="265"/>
      <c r="AB14" s="265"/>
      <c r="AC14" s="265"/>
      <c r="AD14" s="265"/>
      <c r="AE14" s="265"/>
      <c r="AF14" s="265"/>
      <c r="AG14" s="265"/>
      <c r="AH14" s="265"/>
      <c r="AI14" s="265"/>
      <c r="AJ14" s="265"/>
      <c r="AK14" s="28" t="s">
        <v>29</v>
      </c>
      <c r="AL14" s="21"/>
      <c r="AM14" s="21"/>
      <c r="AN14" s="30" t="s">
        <v>32</v>
      </c>
      <c r="AO14" s="21"/>
      <c r="AP14" s="21"/>
      <c r="AQ14" s="21"/>
      <c r="AR14" s="19"/>
      <c r="BE14" s="25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9"/>
      <c r="BS15" s="16" t="s">
        <v>4</v>
      </c>
    </row>
    <row r="16" spans="1:74" s="1" customFormat="1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259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36</v>
      </c>
      <c r="AO17" s="21"/>
      <c r="AP17" s="21"/>
      <c r="AQ17" s="21"/>
      <c r="AR17" s="19"/>
      <c r="BE17" s="259"/>
      <c r="BS17" s="16" t="s">
        <v>37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9"/>
      <c r="BS18" s="16" t="s">
        <v>6</v>
      </c>
    </row>
    <row r="19" spans="1:71" s="1" customFormat="1" ht="12" customHeight="1">
      <c r="B19" s="20"/>
      <c r="C19" s="21"/>
      <c r="D19" s="28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259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39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259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9"/>
    </row>
    <row r="22" spans="1:71" s="1" customFormat="1" ht="12" customHeight="1">
      <c r="B22" s="20"/>
      <c r="C22" s="21"/>
      <c r="D22" s="28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9"/>
    </row>
    <row r="23" spans="1:71" s="1" customFormat="1" ht="47.25" customHeight="1">
      <c r="B23" s="20"/>
      <c r="C23" s="21"/>
      <c r="D23" s="21"/>
      <c r="E23" s="266" t="s">
        <v>41</v>
      </c>
      <c r="F23" s="266"/>
      <c r="G23" s="266"/>
      <c r="H23" s="266"/>
      <c r="I23" s="266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266"/>
      <c r="U23" s="266"/>
      <c r="V23" s="266"/>
      <c r="W23" s="266"/>
      <c r="X23" s="266"/>
      <c r="Y23" s="266"/>
      <c r="Z23" s="266"/>
      <c r="AA23" s="266"/>
      <c r="AB23" s="266"/>
      <c r="AC23" s="266"/>
      <c r="AD23" s="266"/>
      <c r="AE23" s="266"/>
      <c r="AF23" s="266"/>
      <c r="AG23" s="266"/>
      <c r="AH23" s="266"/>
      <c r="AI23" s="266"/>
      <c r="AJ23" s="266"/>
      <c r="AK23" s="266"/>
      <c r="AL23" s="266"/>
      <c r="AM23" s="266"/>
      <c r="AN23" s="266"/>
      <c r="AO23" s="21"/>
      <c r="AP23" s="21"/>
      <c r="AQ23" s="21"/>
      <c r="AR23" s="19"/>
      <c r="BE23" s="25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9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9"/>
    </row>
    <row r="26" spans="1:71" s="2" customFormat="1" ht="25.9" customHeight="1">
      <c r="A26" s="33"/>
      <c r="B26" s="34"/>
      <c r="C26" s="35"/>
      <c r="D26" s="36" t="s">
        <v>42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7">
        <f>ROUND(AG54,2)</f>
        <v>0</v>
      </c>
      <c r="AL26" s="268"/>
      <c r="AM26" s="268"/>
      <c r="AN26" s="268"/>
      <c r="AO26" s="268"/>
      <c r="AP26" s="35"/>
      <c r="AQ26" s="35"/>
      <c r="AR26" s="38"/>
      <c r="BE26" s="259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9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9" t="s">
        <v>43</v>
      </c>
      <c r="M28" s="269"/>
      <c r="N28" s="269"/>
      <c r="O28" s="269"/>
      <c r="P28" s="269"/>
      <c r="Q28" s="35"/>
      <c r="R28" s="35"/>
      <c r="S28" s="35"/>
      <c r="T28" s="35"/>
      <c r="U28" s="35"/>
      <c r="V28" s="35"/>
      <c r="W28" s="269" t="s">
        <v>44</v>
      </c>
      <c r="X28" s="269"/>
      <c r="Y28" s="269"/>
      <c r="Z28" s="269"/>
      <c r="AA28" s="269"/>
      <c r="AB28" s="269"/>
      <c r="AC28" s="269"/>
      <c r="AD28" s="269"/>
      <c r="AE28" s="269"/>
      <c r="AF28" s="35"/>
      <c r="AG28" s="35"/>
      <c r="AH28" s="35"/>
      <c r="AI28" s="35"/>
      <c r="AJ28" s="35"/>
      <c r="AK28" s="269" t="s">
        <v>45</v>
      </c>
      <c r="AL28" s="269"/>
      <c r="AM28" s="269"/>
      <c r="AN28" s="269"/>
      <c r="AO28" s="269"/>
      <c r="AP28" s="35"/>
      <c r="AQ28" s="35"/>
      <c r="AR28" s="38"/>
      <c r="BE28" s="259"/>
    </row>
    <row r="29" spans="1:71" s="3" customFormat="1" ht="14.45" customHeight="1">
      <c r="B29" s="39"/>
      <c r="C29" s="40"/>
      <c r="D29" s="28" t="s">
        <v>46</v>
      </c>
      <c r="E29" s="40"/>
      <c r="F29" s="28" t="s">
        <v>47</v>
      </c>
      <c r="G29" s="40"/>
      <c r="H29" s="40"/>
      <c r="I29" s="40"/>
      <c r="J29" s="40"/>
      <c r="K29" s="40"/>
      <c r="L29" s="272">
        <v>0.21</v>
      </c>
      <c r="M29" s="271"/>
      <c r="N29" s="271"/>
      <c r="O29" s="271"/>
      <c r="P29" s="271"/>
      <c r="Q29" s="40"/>
      <c r="R29" s="40"/>
      <c r="S29" s="40"/>
      <c r="T29" s="40"/>
      <c r="U29" s="40"/>
      <c r="V29" s="40"/>
      <c r="W29" s="270">
        <f>ROUND(AZ54, 2)</f>
        <v>0</v>
      </c>
      <c r="X29" s="271"/>
      <c r="Y29" s="271"/>
      <c r="Z29" s="271"/>
      <c r="AA29" s="271"/>
      <c r="AB29" s="271"/>
      <c r="AC29" s="271"/>
      <c r="AD29" s="271"/>
      <c r="AE29" s="271"/>
      <c r="AF29" s="40"/>
      <c r="AG29" s="40"/>
      <c r="AH29" s="40"/>
      <c r="AI29" s="40"/>
      <c r="AJ29" s="40"/>
      <c r="AK29" s="270">
        <f>ROUND(AV54, 2)</f>
        <v>0</v>
      </c>
      <c r="AL29" s="271"/>
      <c r="AM29" s="271"/>
      <c r="AN29" s="271"/>
      <c r="AO29" s="271"/>
      <c r="AP29" s="40"/>
      <c r="AQ29" s="40"/>
      <c r="AR29" s="41"/>
      <c r="BE29" s="260"/>
    </row>
    <row r="30" spans="1:71" s="3" customFormat="1" ht="14.45" customHeight="1">
      <c r="B30" s="39"/>
      <c r="C30" s="40"/>
      <c r="D30" s="40"/>
      <c r="E30" s="40"/>
      <c r="F30" s="28" t="s">
        <v>48</v>
      </c>
      <c r="G30" s="40"/>
      <c r="H30" s="40"/>
      <c r="I30" s="40"/>
      <c r="J30" s="40"/>
      <c r="K30" s="40"/>
      <c r="L30" s="272">
        <v>0.15</v>
      </c>
      <c r="M30" s="271"/>
      <c r="N30" s="271"/>
      <c r="O30" s="271"/>
      <c r="P30" s="271"/>
      <c r="Q30" s="40"/>
      <c r="R30" s="40"/>
      <c r="S30" s="40"/>
      <c r="T30" s="40"/>
      <c r="U30" s="40"/>
      <c r="V30" s="40"/>
      <c r="W30" s="270">
        <f>ROUND(BA54, 2)</f>
        <v>0</v>
      </c>
      <c r="X30" s="271"/>
      <c r="Y30" s="271"/>
      <c r="Z30" s="271"/>
      <c r="AA30" s="271"/>
      <c r="AB30" s="271"/>
      <c r="AC30" s="271"/>
      <c r="AD30" s="271"/>
      <c r="AE30" s="271"/>
      <c r="AF30" s="40"/>
      <c r="AG30" s="40"/>
      <c r="AH30" s="40"/>
      <c r="AI30" s="40"/>
      <c r="AJ30" s="40"/>
      <c r="AK30" s="270">
        <f>ROUND(AW54, 2)</f>
        <v>0</v>
      </c>
      <c r="AL30" s="271"/>
      <c r="AM30" s="271"/>
      <c r="AN30" s="271"/>
      <c r="AO30" s="271"/>
      <c r="AP30" s="40"/>
      <c r="AQ30" s="40"/>
      <c r="AR30" s="41"/>
      <c r="BE30" s="260"/>
    </row>
    <row r="31" spans="1:71" s="3" customFormat="1" ht="14.45" hidden="1" customHeight="1">
      <c r="B31" s="39"/>
      <c r="C31" s="40"/>
      <c r="D31" s="40"/>
      <c r="E31" s="40"/>
      <c r="F31" s="28" t="s">
        <v>49</v>
      </c>
      <c r="G31" s="40"/>
      <c r="H31" s="40"/>
      <c r="I31" s="40"/>
      <c r="J31" s="40"/>
      <c r="K31" s="40"/>
      <c r="L31" s="272">
        <v>0.21</v>
      </c>
      <c r="M31" s="271"/>
      <c r="N31" s="271"/>
      <c r="O31" s="271"/>
      <c r="P31" s="271"/>
      <c r="Q31" s="40"/>
      <c r="R31" s="40"/>
      <c r="S31" s="40"/>
      <c r="T31" s="40"/>
      <c r="U31" s="40"/>
      <c r="V31" s="40"/>
      <c r="W31" s="270">
        <f>ROUND(BB54, 2)</f>
        <v>0</v>
      </c>
      <c r="X31" s="271"/>
      <c r="Y31" s="271"/>
      <c r="Z31" s="271"/>
      <c r="AA31" s="271"/>
      <c r="AB31" s="271"/>
      <c r="AC31" s="271"/>
      <c r="AD31" s="271"/>
      <c r="AE31" s="271"/>
      <c r="AF31" s="40"/>
      <c r="AG31" s="40"/>
      <c r="AH31" s="40"/>
      <c r="AI31" s="40"/>
      <c r="AJ31" s="40"/>
      <c r="AK31" s="270">
        <v>0</v>
      </c>
      <c r="AL31" s="271"/>
      <c r="AM31" s="271"/>
      <c r="AN31" s="271"/>
      <c r="AO31" s="271"/>
      <c r="AP31" s="40"/>
      <c r="AQ31" s="40"/>
      <c r="AR31" s="41"/>
      <c r="BE31" s="260"/>
    </row>
    <row r="32" spans="1:71" s="3" customFormat="1" ht="14.45" hidden="1" customHeight="1">
      <c r="B32" s="39"/>
      <c r="C32" s="40"/>
      <c r="D32" s="40"/>
      <c r="E32" s="40"/>
      <c r="F32" s="28" t="s">
        <v>50</v>
      </c>
      <c r="G32" s="40"/>
      <c r="H32" s="40"/>
      <c r="I32" s="40"/>
      <c r="J32" s="40"/>
      <c r="K32" s="40"/>
      <c r="L32" s="272">
        <v>0.15</v>
      </c>
      <c r="M32" s="271"/>
      <c r="N32" s="271"/>
      <c r="O32" s="271"/>
      <c r="P32" s="271"/>
      <c r="Q32" s="40"/>
      <c r="R32" s="40"/>
      <c r="S32" s="40"/>
      <c r="T32" s="40"/>
      <c r="U32" s="40"/>
      <c r="V32" s="40"/>
      <c r="W32" s="270">
        <f>ROUND(BC54, 2)</f>
        <v>0</v>
      </c>
      <c r="X32" s="271"/>
      <c r="Y32" s="271"/>
      <c r="Z32" s="271"/>
      <c r="AA32" s="271"/>
      <c r="AB32" s="271"/>
      <c r="AC32" s="271"/>
      <c r="AD32" s="271"/>
      <c r="AE32" s="271"/>
      <c r="AF32" s="40"/>
      <c r="AG32" s="40"/>
      <c r="AH32" s="40"/>
      <c r="AI32" s="40"/>
      <c r="AJ32" s="40"/>
      <c r="AK32" s="270">
        <v>0</v>
      </c>
      <c r="AL32" s="271"/>
      <c r="AM32" s="271"/>
      <c r="AN32" s="271"/>
      <c r="AO32" s="271"/>
      <c r="AP32" s="40"/>
      <c r="AQ32" s="40"/>
      <c r="AR32" s="41"/>
      <c r="BE32" s="260"/>
    </row>
    <row r="33" spans="1:57" s="3" customFormat="1" ht="14.45" hidden="1" customHeight="1">
      <c r="B33" s="39"/>
      <c r="C33" s="40"/>
      <c r="D33" s="40"/>
      <c r="E33" s="40"/>
      <c r="F33" s="28" t="s">
        <v>51</v>
      </c>
      <c r="G33" s="40"/>
      <c r="H33" s="40"/>
      <c r="I33" s="40"/>
      <c r="J33" s="40"/>
      <c r="K33" s="40"/>
      <c r="L33" s="272">
        <v>0</v>
      </c>
      <c r="M33" s="271"/>
      <c r="N33" s="271"/>
      <c r="O33" s="271"/>
      <c r="P33" s="271"/>
      <c r="Q33" s="40"/>
      <c r="R33" s="40"/>
      <c r="S33" s="40"/>
      <c r="T33" s="40"/>
      <c r="U33" s="40"/>
      <c r="V33" s="40"/>
      <c r="W33" s="270">
        <f>ROUND(BD54, 2)</f>
        <v>0</v>
      </c>
      <c r="X33" s="271"/>
      <c r="Y33" s="271"/>
      <c r="Z33" s="271"/>
      <c r="AA33" s="271"/>
      <c r="AB33" s="271"/>
      <c r="AC33" s="271"/>
      <c r="AD33" s="271"/>
      <c r="AE33" s="271"/>
      <c r="AF33" s="40"/>
      <c r="AG33" s="40"/>
      <c r="AH33" s="40"/>
      <c r="AI33" s="40"/>
      <c r="AJ33" s="40"/>
      <c r="AK33" s="270">
        <v>0</v>
      </c>
      <c r="AL33" s="271"/>
      <c r="AM33" s="271"/>
      <c r="AN33" s="271"/>
      <c r="AO33" s="271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52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53</v>
      </c>
      <c r="U35" s="44"/>
      <c r="V35" s="44"/>
      <c r="W35" s="44"/>
      <c r="X35" s="276" t="s">
        <v>54</v>
      </c>
      <c r="Y35" s="274"/>
      <c r="Z35" s="274"/>
      <c r="AA35" s="274"/>
      <c r="AB35" s="274"/>
      <c r="AC35" s="44"/>
      <c r="AD35" s="44"/>
      <c r="AE35" s="44"/>
      <c r="AF35" s="44"/>
      <c r="AG35" s="44"/>
      <c r="AH35" s="44"/>
      <c r="AI35" s="44"/>
      <c r="AJ35" s="44"/>
      <c r="AK35" s="273">
        <f>SUM(AK26:AK33)</f>
        <v>0</v>
      </c>
      <c r="AL35" s="274"/>
      <c r="AM35" s="274"/>
      <c r="AN35" s="274"/>
      <c r="AO35" s="275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55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21-04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238" t="str">
        <f>K6</f>
        <v>DVT Třebůvka, Útěchov (ř.km 40,370 - 42,400)</v>
      </c>
      <c r="M45" s="239"/>
      <c r="N45" s="239"/>
      <c r="O45" s="239"/>
      <c r="P45" s="239"/>
      <c r="Q45" s="239"/>
      <c r="R45" s="239"/>
      <c r="S45" s="239"/>
      <c r="T45" s="239"/>
      <c r="U45" s="239"/>
      <c r="V45" s="239"/>
      <c r="W45" s="239"/>
      <c r="X45" s="239"/>
      <c r="Y45" s="239"/>
      <c r="Z45" s="239"/>
      <c r="AA45" s="239"/>
      <c r="AB45" s="239"/>
      <c r="AC45" s="239"/>
      <c r="AD45" s="239"/>
      <c r="AE45" s="239"/>
      <c r="AF45" s="239"/>
      <c r="AG45" s="239"/>
      <c r="AH45" s="239"/>
      <c r="AI45" s="239"/>
      <c r="AJ45" s="239"/>
      <c r="AK45" s="239"/>
      <c r="AL45" s="239"/>
      <c r="AM45" s="239"/>
      <c r="AN45" s="239"/>
      <c r="AO45" s="239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KN Třebůvka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240" t="str">
        <f>IF(AN8= "","",AN8)</f>
        <v>18. 5. 2021</v>
      </c>
      <c r="AN47" s="240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Povodí Moravy, s.p.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33</v>
      </c>
      <c r="AJ49" s="35"/>
      <c r="AK49" s="35"/>
      <c r="AL49" s="35"/>
      <c r="AM49" s="241" t="str">
        <f>IF(E17="","",E17)</f>
        <v>Ing. Vít Pučálek</v>
      </c>
      <c r="AN49" s="242"/>
      <c r="AO49" s="242"/>
      <c r="AP49" s="242"/>
      <c r="AQ49" s="35"/>
      <c r="AR49" s="38"/>
      <c r="AS49" s="243" t="s">
        <v>56</v>
      </c>
      <c r="AT49" s="244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31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38</v>
      </c>
      <c r="AJ50" s="35"/>
      <c r="AK50" s="35"/>
      <c r="AL50" s="35"/>
      <c r="AM50" s="241" t="str">
        <f>IF(E20="","",E20)</f>
        <v xml:space="preserve"> </v>
      </c>
      <c r="AN50" s="242"/>
      <c r="AO50" s="242"/>
      <c r="AP50" s="242"/>
      <c r="AQ50" s="35"/>
      <c r="AR50" s="38"/>
      <c r="AS50" s="245"/>
      <c r="AT50" s="246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247"/>
      <c r="AT51" s="248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249" t="s">
        <v>57</v>
      </c>
      <c r="D52" s="250"/>
      <c r="E52" s="250"/>
      <c r="F52" s="250"/>
      <c r="G52" s="250"/>
      <c r="H52" s="65"/>
      <c r="I52" s="252" t="s">
        <v>58</v>
      </c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1" t="s">
        <v>59</v>
      </c>
      <c r="AH52" s="250"/>
      <c r="AI52" s="250"/>
      <c r="AJ52" s="250"/>
      <c r="AK52" s="250"/>
      <c r="AL52" s="250"/>
      <c r="AM52" s="250"/>
      <c r="AN52" s="252" t="s">
        <v>60</v>
      </c>
      <c r="AO52" s="250"/>
      <c r="AP52" s="250"/>
      <c r="AQ52" s="66" t="s">
        <v>61</v>
      </c>
      <c r="AR52" s="38"/>
      <c r="AS52" s="67" t="s">
        <v>62</v>
      </c>
      <c r="AT52" s="68" t="s">
        <v>63</v>
      </c>
      <c r="AU52" s="68" t="s">
        <v>64</v>
      </c>
      <c r="AV52" s="68" t="s">
        <v>65</v>
      </c>
      <c r="AW52" s="68" t="s">
        <v>66</v>
      </c>
      <c r="AX52" s="68" t="s">
        <v>67</v>
      </c>
      <c r="AY52" s="68" t="s">
        <v>68</v>
      </c>
      <c r="AZ52" s="68" t="s">
        <v>69</v>
      </c>
      <c r="BA52" s="68" t="s">
        <v>70</v>
      </c>
      <c r="BB52" s="68" t="s">
        <v>71</v>
      </c>
      <c r="BC52" s="68" t="s">
        <v>72</v>
      </c>
      <c r="BD52" s="69" t="s">
        <v>73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74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256">
        <f>ROUND(SUM(AG55:AG58),2)</f>
        <v>0</v>
      </c>
      <c r="AH54" s="256"/>
      <c r="AI54" s="256"/>
      <c r="AJ54" s="256"/>
      <c r="AK54" s="256"/>
      <c r="AL54" s="256"/>
      <c r="AM54" s="256"/>
      <c r="AN54" s="257">
        <f>SUM(AG54,AT54)</f>
        <v>0</v>
      </c>
      <c r="AO54" s="257"/>
      <c r="AP54" s="257"/>
      <c r="AQ54" s="77" t="s">
        <v>19</v>
      </c>
      <c r="AR54" s="78"/>
      <c r="AS54" s="79">
        <f>ROUND(SUM(AS55:AS58),2)</f>
        <v>0</v>
      </c>
      <c r="AT54" s="80">
        <f>ROUND(SUM(AV54:AW54),2)</f>
        <v>0</v>
      </c>
      <c r="AU54" s="81">
        <f>ROUND(SUM(AU55:AU58),5)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ROUND(SUM(AZ55:AZ58),2)</f>
        <v>0</v>
      </c>
      <c r="BA54" s="80">
        <f>ROUND(SUM(BA55:BA58),2)</f>
        <v>0</v>
      </c>
      <c r="BB54" s="80">
        <f>ROUND(SUM(BB55:BB58),2)</f>
        <v>0</v>
      </c>
      <c r="BC54" s="80">
        <f>ROUND(SUM(BC55:BC58),2)</f>
        <v>0</v>
      </c>
      <c r="BD54" s="82">
        <f>ROUND(SUM(BD55:BD58),2)</f>
        <v>0</v>
      </c>
      <c r="BS54" s="83" t="s">
        <v>75</v>
      </c>
      <c r="BT54" s="83" t="s">
        <v>76</v>
      </c>
      <c r="BU54" s="84" t="s">
        <v>77</v>
      </c>
      <c r="BV54" s="83" t="s">
        <v>78</v>
      </c>
      <c r="BW54" s="83" t="s">
        <v>5</v>
      </c>
      <c r="BX54" s="83" t="s">
        <v>79</v>
      </c>
      <c r="CL54" s="83" t="s">
        <v>19</v>
      </c>
    </row>
    <row r="55" spans="1:91" s="7" customFormat="1" ht="16.5" customHeight="1">
      <c r="A55" s="85" t="s">
        <v>80</v>
      </c>
      <c r="B55" s="86"/>
      <c r="C55" s="87"/>
      <c r="D55" s="253" t="s">
        <v>81</v>
      </c>
      <c r="E55" s="253"/>
      <c r="F55" s="253"/>
      <c r="G55" s="253"/>
      <c r="H55" s="253"/>
      <c r="I55" s="88"/>
      <c r="J55" s="253" t="s">
        <v>82</v>
      </c>
      <c r="K55" s="253"/>
      <c r="L55" s="253"/>
      <c r="M55" s="253"/>
      <c r="N55" s="253"/>
      <c r="O55" s="253"/>
      <c r="P55" s="253"/>
      <c r="Q55" s="253"/>
      <c r="R55" s="253"/>
      <c r="S55" s="253"/>
      <c r="T55" s="253"/>
      <c r="U55" s="253"/>
      <c r="V55" s="253"/>
      <c r="W55" s="253"/>
      <c r="X55" s="253"/>
      <c r="Y55" s="253"/>
      <c r="Z55" s="253"/>
      <c r="AA55" s="253"/>
      <c r="AB55" s="253"/>
      <c r="AC55" s="253"/>
      <c r="AD55" s="253"/>
      <c r="AE55" s="253"/>
      <c r="AF55" s="253"/>
      <c r="AG55" s="254">
        <f>'00 - Vedlejší rozpočtové ...'!J30</f>
        <v>0</v>
      </c>
      <c r="AH55" s="255"/>
      <c r="AI55" s="255"/>
      <c r="AJ55" s="255"/>
      <c r="AK55" s="255"/>
      <c r="AL55" s="255"/>
      <c r="AM55" s="255"/>
      <c r="AN55" s="254">
        <f>SUM(AG55,AT55)</f>
        <v>0</v>
      </c>
      <c r="AO55" s="255"/>
      <c r="AP55" s="255"/>
      <c r="AQ55" s="89" t="s">
        <v>83</v>
      </c>
      <c r="AR55" s="90"/>
      <c r="AS55" s="91">
        <v>0</v>
      </c>
      <c r="AT55" s="92">
        <f>ROUND(SUM(AV55:AW55),2)</f>
        <v>0</v>
      </c>
      <c r="AU55" s="93">
        <f>'00 - Vedlejší rozpočtové ...'!P80</f>
        <v>0</v>
      </c>
      <c r="AV55" s="92">
        <f>'00 - Vedlejší rozpočtové ...'!J33</f>
        <v>0</v>
      </c>
      <c r="AW55" s="92">
        <f>'00 - Vedlejší rozpočtové ...'!J34</f>
        <v>0</v>
      </c>
      <c r="AX55" s="92">
        <f>'00 - Vedlejší rozpočtové ...'!J35</f>
        <v>0</v>
      </c>
      <c r="AY55" s="92">
        <f>'00 - Vedlejší rozpočtové ...'!J36</f>
        <v>0</v>
      </c>
      <c r="AZ55" s="92">
        <f>'00 - Vedlejší rozpočtové ...'!F33</f>
        <v>0</v>
      </c>
      <c r="BA55" s="92">
        <f>'00 - Vedlejší rozpočtové ...'!F34</f>
        <v>0</v>
      </c>
      <c r="BB55" s="92">
        <f>'00 - Vedlejší rozpočtové ...'!F35</f>
        <v>0</v>
      </c>
      <c r="BC55" s="92">
        <f>'00 - Vedlejší rozpočtové ...'!F36</f>
        <v>0</v>
      </c>
      <c r="BD55" s="94">
        <f>'00 - Vedlejší rozpočtové ...'!F37</f>
        <v>0</v>
      </c>
      <c r="BT55" s="95" t="s">
        <v>84</v>
      </c>
      <c r="BV55" s="95" t="s">
        <v>78</v>
      </c>
      <c r="BW55" s="95" t="s">
        <v>85</v>
      </c>
      <c r="BX55" s="95" t="s">
        <v>5</v>
      </c>
      <c r="CL55" s="95" t="s">
        <v>19</v>
      </c>
      <c r="CM55" s="95" t="s">
        <v>86</v>
      </c>
    </row>
    <row r="56" spans="1:91" s="7" customFormat="1" ht="16.5" customHeight="1">
      <c r="A56" s="85" t="s">
        <v>80</v>
      </c>
      <c r="B56" s="86"/>
      <c r="C56" s="87"/>
      <c r="D56" s="253" t="s">
        <v>87</v>
      </c>
      <c r="E56" s="253"/>
      <c r="F56" s="253"/>
      <c r="G56" s="253"/>
      <c r="H56" s="253"/>
      <c r="I56" s="88"/>
      <c r="J56" s="253" t="s">
        <v>88</v>
      </c>
      <c r="K56" s="253"/>
      <c r="L56" s="253"/>
      <c r="M56" s="253"/>
      <c r="N56" s="253"/>
      <c r="O56" s="253"/>
      <c r="P56" s="253"/>
      <c r="Q56" s="253"/>
      <c r="R56" s="253"/>
      <c r="S56" s="253"/>
      <c r="T56" s="253"/>
      <c r="U56" s="253"/>
      <c r="V56" s="253"/>
      <c r="W56" s="253"/>
      <c r="X56" s="253"/>
      <c r="Y56" s="253"/>
      <c r="Z56" s="253"/>
      <c r="AA56" s="253"/>
      <c r="AB56" s="253"/>
      <c r="AC56" s="253"/>
      <c r="AD56" s="253"/>
      <c r="AE56" s="253"/>
      <c r="AF56" s="253"/>
      <c r="AG56" s="254">
        <f>'01 - SO 01 - Pročištění k...'!J30</f>
        <v>0</v>
      </c>
      <c r="AH56" s="255"/>
      <c r="AI56" s="255"/>
      <c r="AJ56" s="255"/>
      <c r="AK56" s="255"/>
      <c r="AL56" s="255"/>
      <c r="AM56" s="255"/>
      <c r="AN56" s="254">
        <f>SUM(AG56,AT56)</f>
        <v>0</v>
      </c>
      <c r="AO56" s="255"/>
      <c r="AP56" s="255"/>
      <c r="AQ56" s="89" t="s">
        <v>83</v>
      </c>
      <c r="AR56" s="90"/>
      <c r="AS56" s="91">
        <v>0</v>
      </c>
      <c r="AT56" s="92">
        <f>ROUND(SUM(AV56:AW56),2)</f>
        <v>0</v>
      </c>
      <c r="AU56" s="93">
        <f>'01 - SO 01 - Pročištění k...'!P82</f>
        <v>0</v>
      </c>
      <c r="AV56" s="92">
        <f>'01 - SO 01 - Pročištění k...'!J33</f>
        <v>0</v>
      </c>
      <c r="AW56" s="92">
        <f>'01 - SO 01 - Pročištění k...'!J34</f>
        <v>0</v>
      </c>
      <c r="AX56" s="92">
        <f>'01 - SO 01 - Pročištění k...'!J35</f>
        <v>0</v>
      </c>
      <c r="AY56" s="92">
        <f>'01 - SO 01 - Pročištění k...'!J36</f>
        <v>0</v>
      </c>
      <c r="AZ56" s="92">
        <f>'01 - SO 01 - Pročištění k...'!F33</f>
        <v>0</v>
      </c>
      <c r="BA56" s="92">
        <f>'01 - SO 01 - Pročištění k...'!F34</f>
        <v>0</v>
      </c>
      <c r="BB56" s="92">
        <f>'01 - SO 01 - Pročištění k...'!F35</f>
        <v>0</v>
      </c>
      <c r="BC56" s="92">
        <f>'01 - SO 01 - Pročištění k...'!F36</f>
        <v>0</v>
      </c>
      <c r="BD56" s="94">
        <f>'01 - SO 01 - Pročištění k...'!F37</f>
        <v>0</v>
      </c>
      <c r="BT56" s="95" t="s">
        <v>84</v>
      </c>
      <c r="BV56" s="95" t="s">
        <v>78</v>
      </c>
      <c r="BW56" s="95" t="s">
        <v>89</v>
      </c>
      <c r="BX56" s="95" t="s">
        <v>5</v>
      </c>
      <c r="CL56" s="95" t="s">
        <v>19</v>
      </c>
      <c r="CM56" s="95" t="s">
        <v>86</v>
      </c>
    </row>
    <row r="57" spans="1:91" s="7" customFormat="1" ht="16.5" customHeight="1">
      <c r="A57" s="85" t="s">
        <v>80</v>
      </c>
      <c r="B57" s="86"/>
      <c r="C57" s="87"/>
      <c r="D57" s="253" t="s">
        <v>90</v>
      </c>
      <c r="E57" s="253"/>
      <c r="F57" s="253"/>
      <c r="G57" s="253"/>
      <c r="H57" s="253"/>
      <c r="I57" s="88"/>
      <c r="J57" s="253" t="s">
        <v>91</v>
      </c>
      <c r="K57" s="253"/>
      <c r="L57" s="253"/>
      <c r="M57" s="253"/>
      <c r="N57" s="253"/>
      <c r="O57" s="253"/>
      <c r="P57" s="253"/>
      <c r="Q57" s="253"/>
      <c r="R57" s="253"/>
      <c r="S57" s="253"/>
      <c r="T57" s="253"/>
      <c r="U57" s="253"/>
      <c r="V57" s="253"/>
      <c r="W57" s="253"/>
      <c r="X57" s="253"/>
      <c r="Y57" s="253"/>
      <c r="Z57" s="253"/>
      <c r="AA57" s="253"/>
      <c r="AB57" s="253"/>
      <c r="AC57" s="253"/>
      <c r="AD57" s="253"/>
      <c r="AE57" s="253"/>
      <c r="AF57" s="253"/>
      <c r="AG57" s="254">
        <f>'02 - SO 02 - Oprava opevn...'!J30</f>
        <v>0</v>
      </c>
      <c r="AH57" s="255"/>
      <c r="AI57" s="255"/>
      <c r="AJ57" s="255"/>
      <c r="AK57" s="255"/>
      <c r="AL57" s="255"/>
      <c r="AM57" s="255"/>
      <c r="AN57" s="254">
        <f>SUM(AG57,AT57)</f>
        <v>0</v>
      </c>
      <c r="AO57" s="255"/>
      <c r="AP57" s="255"/>
      <c r="AQ57" s="89" t="s">
        <v>83</v>
      </c>
      <c r="AR57" s="90"/>
      <c r="AS57" s="91">
        <v>0</v>
      </c>
      <c r="AT57" s="92">
        <f>ROUND(SUM(AV57:AW57),2)</f>
        <v>0</v>
      </c>
      <c r="AU57" s="93">
        <f>'02 - SO 02 - Oprava opevn...'!P85</f>
        <v>0</v>
      </c>
      <c r="AV57" s="92">
        <f>'02 - SO 02 - Oprava opevn...'!J33</f>
        <v>0</v>
      </c>
      <c r="AW57" s="92">
        <f>'02 - SO 02 - Oprava opevn...'!J34</f>
        <v>0</v>
      </c>
      <c r="AX57" s="92">
        <f>'02 - SO 02 - Oprava opevn...'!J35</f>
        <v>0</v>
      </c>
      <c r="AY57" s="92">
        <f>'02 - SO 02 - Oprava opevn...'!J36</f>
        <v>0</v>
      </c>
      <c r="AZ57" s="92">
        <f>'02 - SO 02 - Oprava opevn...'!F33</f>
        <v>0</v>
      </c>
      <c r="BA57" s="92">
        <f>'02 - SO 02 - Oprava opevn...'!F34</f>
        <v>0</v>
      </c>
      <c r="BB57" s="92">
        <f>'02 - SO 02 - Oprava opevn...'!F35</f>
        <v>0</v>
      </c>
      <c r="BC57" s="92">
        <f>'02 - SO 02 - Oprava opevn...'!F36</f>
        <v>0</v>
      </c>
      <c r="BD57" s="94">
        <f>'02 - SO 02 - Oprava opevn...'!F37</f>
        <v>0</v>
      </c>
      <c r="BT57" s="95" t="s">
        <v>84</v>
      </c>
      <c r="BV57" s="95" t="s">
        <v>78</v>
      </c>
      <c r="BW57" s="95" t="s">
        <v>92</v>
      </c>
      <c r="BX57" s="95" t="s">
        <v>5</v>
      </c>
      <c r="CL57" s="95" t="s">
        <v>19</v>
      </c>
      <c r="CM57" s="95" t="s">
        <v>86</v>
      </c>
    </row>
    <row r="58" spans="1:91" s="7" customFormat="1" ht="16.5" customHeight="1">
      <c r="A58" s="85" t="s">
        <v>80</v>
      </c>
      <c r="B58" s="86"/>
      <c r="C58" s="87"/>
      <c r="D58" s="253" t="s">
        <v>93</v>
      </c>
      <c r="E58" s="253"/>
      <c r="F58" s="253"/>
      <c r="G58" s="253"/>
      <c r="H58" s="253"/>
      <c r="I58" s="88"/>
      <c r="J58" s="253" t="s">
        <v>94</v>
      </c>
      <c r="K58" s="253"/>
      <c r="L58" s="253"/>
      <c r="M58" s="253"/>
      <c r="N58" s="253"/>
      <c r="O58" s="253"/>
      <c r="P58" s="253"/>
      <c r="Q58" s="253"/>
      <c r="R58" s="253"/>
      <c r="S58" s="253"/>
      <c r="T58" s="253"/>
      <c r="U58" s="253"/>
      <c r="V58" s="253"/>
      <c r="W58" s="253"/>
      <c r="X58" s="253"/>
      <c r="Y58" s="253"/>
      <c r="Z58" s="253"/>
      <c r="AA58" s="253"/>
      <c r="AB58" s="253"/>
      <c r="AC58" s="253"/>
      <c r="AD58" s="253"/>
      <c r="AE58" s="253"/>
      <c r="AF58" s="253"/>
      <c r="AG58" s="254">
        <f>'03 - Inventarizace dřevin'!J30</f>
        <v>0</v>
      </c>
      <c r="AH58" s="255"/>
      <c r="AI58" s="255"/>
      <c r="AJ58" s="255"/>
      <c r="AK58" s="255"/>
      <c r="AL58" s="255"/>
      <c r="AM58" s="255"/>
      <c r="AN58" s="254">
        <f>SUM(AG58,AT58)</f>
        <v>0</v>
      </c>
      <c r="AO58" s="255"/>
      <c r="AP58" s="255"/>
      <c r="AQ58" s="89" t="s">
        <v>83</v>
      </c>
      <c r="AR58" s="90"/>
      <c r="AS58" s="96">
        <v>0</v>
      </c>
      <c r="AT58" s="97">
        <f>ROUND(SUM(AV58:AW58),2)</f>
        <v>0</v>
      </c>
      <c r="AU58" s="98">
        <f>'03 - Inventarizace dřevin'!P81</f>
        <v>0</v>
      </c>
      <c r="AV58" s="97">
        <f>'03 - Inventarizace dřevin'!J33</f>
        <v>0</v>
      </c>
      <c r="AW58" s="97">
        <f>'03 - Inventarizace dřevin'!J34</f>
        <v>0</v>
      </c>
      <c r="AX58" s="97">
        <f>'03 - Inventarizace dřevin'!J35</f>
        <v>0</v>
      </c>
      <c r="AY58" s="97">
        <f>'03 - Inventarizace dřevin'!J36</f>
        <v>0</v>
      </c>
      <c r="AZ58" s="97">
        <f>'03 - Inventarizace dřevin'!F33</f>
        <v>0</v>
      </c>
      <c r="BA58" s="97">
        <f>'03 - Inventarizace dřevin'!F34</f>
        <v>0</v>
      </c>
      <c r="BB58" s="97">
        <f>'03 - Inventarizace dřevin'!F35</f>
        <v>0</v>
      </c>
      <c r="BC58" s="97">
        <f>'03 - Inventarizace dřevin'!F36</f>
        <v>0</v>
      </c>
      <c r="BD58" s="99">
        <f>'03 - Inventarizace dřevin'!F37</f>
        <v>0</v>
      </c>
      <c r="BT58" s="95" t="s">
        <v>84</v>
      </c>
      <c r="BV58" s="95" t="s">
        <v>78</v>
      </c>
      <c r="BW58" s="95" t="s">
        <v>95</v>
      </c>
      <c r="BX58" s="95" t="s">
        <v>5</v>
      </c>
      <c r="CL58" s="95" t="s">
        <v>19</v>
      </c>
      <c r="CM58" s="95" t="s">
        <v>86</v>
      </c>
    </row>
    <row r="59" spans="1:91" s="2" customFormat="1" ht="30" customHeight="1">
      <c r="A59" s="33"/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  <row r="60" spans="1:91" s="2" customFormat="1" ht="6.95" customHeight="1">
      <c r="A60" s="33"/>
      <c r="B60" s="46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38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</sheetData>
  <sheetProtection algorithmName="SHA-512" hashValue="ARKdIJuH2apH26mwbs+x3mBWOQ6GNghsFZLYRG4IGtaKL0wv865RNbqVjfi3enHflp3YBvqA8Z7vo9fvbkRQGw==" saltValue="nqQWFdLgj6J+Jnydqhqu4BWBobWIids+/BLrugp1nmUv+6iZwqe6I0b0UnF/k+47XPFYXF24YMvz1jsvVGWrQw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00 - Vedlejší rozpočtové ...'!C2" display="/" xr:uid="{00000000-0004-0000-0000-000000000000}"/>
    <hyperlink ref="A56" location="'01 - SO 01 - Pročištění k...'!C2" display="/" xr:uid="{00000000-0004-0000-0000-000001000000}"/>
    <hyperlink ref="A57" location="'02 - SO 02 - Oprava opevn...'!C2" display="/" xr:uid="{00000000-0004-0000-0000-000002000000}"/>
    <hyperlink ref="A58" location="'03 - Inventarizace dřevin'!C2" display="/" xr:uid="{00000000-0004-0000-0000-000003000000}"/>
  </hyperlinks>
  <pageMargins left="0.39374999999999999" right="0.39374999999999999" top="0.39374999999999999" bottom="0.39374999999999999" header="0" footer="0"/>
  <pageSetup paperSize="9" scale="98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0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85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86</v>
      </c>
    </row>
    <row r="4" spans="1:46" s="1" customFormat="1" ht="24.95" customHeight="1">
      <c r="B4" s="19"/>
      <c r="D4" s="102" t="s">
        <v>96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278" t="str">
        <f>'Rekapitulace stavby'!K6</f>
        <v>DVT Třebůvka, Útěchov (ř.km 40,370 - 42,400)</v>
      </c>
      <c r="F7" s="279"/>
      <c r="G7" s="279"/>
      <c r="H7" s="279"/>
      <c r="L7" s="19"/>
    </row>
    <row r="8" spans="1:46" s="2" customFormat="1" ht="12" customHeight="1">
      <c r="A8" s="33"/>
      <c r="B8" s="38"/>
      <c r="C8" s="33"/>
      <c r="D8" s="104" t="s">
        <v>97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0" t="s">
        <v>98</v>
      </c>
      <c r="F9" s="281"/>
      <c r="G9" s="281"/>
      <c r="H9" s="281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18. 5. 2021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2" t="str">
        <f>'Rekapitulace stavby'!E14</f>
        <v>Vyplň údaj</v>
      </c>
      <c r="F18" s="283"/>
      <c r="G18" s="283"/>
      <c r="H18" s="283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29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40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284" t="s">
        <v>19</v>
      </c>
      <c r="F27" s="284"/>
      <c r="G27" s="284"/>
      <c r="H27" s="284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42</v>
      </c>
      <c r="E30" s="33"/>
      <c r="F30" s="33"/>
      <c r="G30" s="33"/>
      <c r="H30" s="33"/>
      <c r="I30" s="33"/>
      <c r="J30" s="113">
        <f>ROUND(J80,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44</v>
      </c>
      <c r="G32" s="33"/>
      <c r="H32" s="33"/>
      <c r="I32" s="114" t="s">
        <v>43</v>
      </c>
      <c r="J32" s="114" t="s">
        <v>45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46</v>
      </c>
      <c r="E33" s="104" t="s">
        <v>47</v>
      </c>
      <c r="F33" s="116">
        <f>ROUND((SUM(BE80:BE103)),  2)</f>
        <v>0</v>
      </c>
      <c r="G33" s="33"/>
      <c r="H33" s="33"/>
      <c r="I33" s="117">
        <v>0.21</v>
      </c>
      <c r="J33" s="116">
        <f>ROUND(((SUM(BE80:BE103))*I33),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48</v>
      </c>
      <c r="F34" s="116">
        <f>ROUND((SUM(BF80:BF103)),  2)</f>
        <v>0</v>
      </c>
      <c r="G34" s="33"/>
      <c r="H34" s="33"/>
      <c r="I34" s="117">
        <v>0.15</v>
      </c>
      <c r="J34" s="116">
        <f>ROUND(((SUM(BF80:BF103))*I34),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49</v>
      </c>
      <c r="F35" s="116">
        <f>ROUND((SUM(BG80:BG103)),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50</v>
      </c>
      <c r="F36" s="116">
        <f>ROUND((SUM(BH80:BH103)),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51</v>
      </c>
      <c r="F37" s="116">
        <f>ROUND((SUM(BI80:BI103)),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52</v>
      </c>
      <c r="E39" s="120"/>
      <c r="F39" s="120"/>
      <c r="G39" s="121" t="s">
        <v>53</v>
      </c>
      <c r="H39" s="122" t="s">
        <v>54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99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85" t="str">
        <f>E7</f>
        <v>DVT Třebůvka, Útěchov (ř.km 40,370 - 42,400)</v>
      </c>
      <c r="F48" s="286"/>
      <c r="G48" s="286"/>
      <c r="H48" s="286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38" t="str">
        <f>E9</f>
        <v>00 - Vedlejší rozpočtové náklady</v>
      </c>
      <c r="F50" s="287"/>
      <c r="G50" s="287"/>
      <c r="H50" s="287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KN Třebůvka</v>
      </c>
      <c r="G52" s="35"/>
      <c r="H52" s="35"/>
      <c r="I52" s="28" t="s">
        <v>23</v>
      </c>
      <c r="J52" s="58" t="str">
        <f>IF(J12="","",J12)</f>
        <v>18. 5. 2021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Povodí Moravy, s.p.</v>
      </c>
      <c r="G54" s="35"/>
      <c r="H54" s="35"/>
      <c r="I54" s="28" t="s">
        <v>33</v>
      </c>
      <c r="J54" s="31" t="str">
        <f>E21</f>
        <v>Ing. Vít Pučálek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100</v>
      </c>
      <c r="D57" s="130"/>
      <c r="E57" s="130"/>
      <c r="F57" s="130"/>
      <c r="G57" s="130"/>
      <c r="H57" s="130"/>
      <c r="I57" s="130"/>
      <c r="J57" s="131" t="s">
        <v>101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74</v>
      </c>
      <c r="D59" s="35"/>
      <c r="E59" s="35"/>
      <c r="F59" s="35"/>
      <c r="G59" s="35"/>
      <c r="H59" s="35"/>
      <c r="I59" s="35"/>
      <c r="J59" s="76">
        <f>J80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102</v>
      </c>
    </row>
    <row r="60" spans="1:47" s="9" customFormat="1" ht="24.95" customHeight="1">
      <c r="B60" s="133"/>
      <c r="C60" s="134"/>
      <c r="D60" s="135" t="s">
        <v>103</v>
      </c>
      <c r="E60" s="136"/>
      <c r="F60" s="136"/>
      <c r="G60" s="136"/>
      <c r="H60" s="136"/>
      <c r="I60" s="136"/>
      <c r="J60" s="137">
        <f>J81</f>
        <v>0</v>
      </c>
      <c r="K60" s="134"/>
      <c r="L60" s="138"/>
    </row>
    <row r="61" spans="1:47" s="2" customFormat="1" ht="21.75" customHeight="1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10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6.95" customHeight="1">
      <c r="A62" s="33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10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6" spans="1:63" s="2" customFormat="1" ht="6.95" customHeight="1">
      <c r="A66" s="33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3" s="2" customFormat="1" ht="24.95" customHeight="1">
      <c r="A67" s="33"/>
      <c r="B67" s="34"/>
      <c r="C67" s="22" t="s">
        <v>104</v>
      </c>
      <c r="D67" s="35"/>
      <c r="E67" s="35"/>
      <c r="F67" s="35"/>
      <c r="G67" s="35"/>
      <c r="H67" s="35"/>
      <c r="I67" s="35"/>
      <c r="J67" s="35"/>
      <c r="K67" s="35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3" s="2" customFormat="1" ht="6.95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3" s="2" customFormat="1" ht="12" customHeight="1">
      <c r="A69" s="33"/>
      <c r="B69" s="34"/>
      <c r="C69" s="28" t="s">
        <v>16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3" s="2" customFormat="1" ht="16.5" customHeight="1">
      <c r="A70" s="33"/>
      <c r="B70" s="34"/>
      <c r="C70" s="35"/>
      <c r="D70" s="35"/>
      <c r="E70" s="285" t="str">
        <f>E7</f>
        <v>DVT Třebůvka, Útěchov (ř.km 40,370 - 42,400)</v>
      </c>
      <c r="F70" s="286"/>
      <c r="G70" s="286"/>
      <c r="H70" s="286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3" s="2" customFormat="1" ht="12" customHeight="1">
      <c r="A71" s="33"/>
      <c r="B71" s="34"/>
      <c r="C71" s="28" t="s">
        <v>97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3" s="2" customFormat="1" ht="16.5" customHeight="1">
      <c r="A72" s="33"/>
      <c r="B72" s="34"/>
      <c r="C72" s="35"/>
      <c r="D72" s="35"/>
      <c r="E72" s="238" t="str">
        <f>E9</f>
        <v>00 - Vedlejší rozpočtové náklady</v>
      </c>
      <c r="F72" s="287"/>
      <c r="G72" s="287"/>
      <c r="H72" s="287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3" s="2" customFormat="1" ht="6.95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3" s="2" customFormat="1" ht="12" customHeight="1">
      <c r="A74" s="33"/>
      <c r="B74" s="34"/>
      <c r="C74" s="28" t="s">
        <v>21</v>
      </c>
      <c r="D74" s="35"/>
      <c r="E74" s="35"/>
      <c r="F74" s="26" t="str">
        <f>F12</f>
        <v>KN Třebůvka</v>
      </c>
      <c r="G74" s="35"/>
      <c r="H74" s="35"/>
      <c r="I74" s="28" t="s">
        <v>23</v>
      </c>
      <c r="J74" s="58" t="str">
        <f>IF(J12="","",J12)</f>
        <v>18. 5. 2021</v>
      </c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3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3" s="2" customFormat="1" ht="15.2" customHeight="1">
      <c r="A76" s="33"/>
      <c r="B76" s="34"/>
      <c r="C76" s="28" t="s">
        <v>25</v>
      </c>
      <c r="D76" s="35"/>
      <c r="E76" s="35"/>
      <c r="F76" s="26" t="str">
        <f>E15</f>
        <v>Povodí Moravy, s.p.</v>
      </c>
      <c r="G76" s="35"/>
      <c r="H76" s="35"/>
      <c r="I76" s="28" t="s">
        <v>33</v>
      </c>
      <c r="J76" s="31" t="str">
        <f>E21</f>
        <v>Ing. Vít Pučálek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3" s="2" customFormat="1" ht="15.2" customHeight="1">
      <c r="A77" s="33"/>
      <c r="B77" s="34"/>
      <c r="C77" s="28" t="s">
        <v>31</v>
      </c>
      <c r="D77" s="35"/>
      <c r="E77" s="35"/>
      <c r="F77" s="26" t="str">
        <f>IF(E18="","",E18)</f>
        <v>Vyplň údaj</v>
      </c>
      <c r="G77" s="35"/>
      <c r="H77" s="35"/>
      <c r="I77" s="28" t="s">
        <v>38</v>
      </c>
      <c r="J77" s="31" t="str">
        <f>E24</f>
        <v xml:space="preserve"> 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3" s="2" customFormat="1" ht="10.3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63" s="10" customFormat="1" ht="29.25" customHeight="1">
      <c r="A79" s="139"/>
      <c r="B79" s="140"/>
      <c r="C79" s="141" t="s">
        <v>105</v>
      </c>
      <c r="D79" s="142" t="s">
        <v>61</v>
      </c>
      <c r="E79" s="142" t="s">
        <v>57</v>
      </c>
      <c r="F79" s="142" t="s">
        <v>58</v>
      </c>
      <c r="G79" s="142" t="s">
        <v>106</v>
      </c>
      <c r="H79" s="142" t="s">
        <v>107</v>
      </c>
      <c r="I79" s="142" t="s">
        <v>108</v>
      </c>
      <c r="J79" s="143" t="s">
        <v>101</v>
      </c>
      <c r="K79" s="144" t="s">
        <v>109</v>
      </c>
      <c r="L79" s="145"/>
      <c r="M79" s="67" t="s">
        <v>19</v>
      </c>
      <c r="N79" s="68" t="s">
        <v>46</v>
      </c>
      <c r="O79" s="68" t="s">
        <v>110</v>
      </c>
      <c r="P79" s="68" t="s">
        <v>111</v>
      </c>
      <c r="Q79" s="68" t="s">
        <v>112</v>
      </c>
      <c r="R79" s="68" t="s">
        <v>113</v>
      </c>
      <c r="S79" s="68" t="s">
        <v>114</v>
      </c>
      <c r="T79" s="69" t="s">
        <v>115</v>
      </c>
      <c r="U79" s="139"/>
      <c r="V79" s="139"/>
      <c r="W79" s="139"/>
      <c r="X79" s="139"/>
      <c r="Y79" s="139"/>
      <c r="Z79" s="139"/>
      <c r="AA79" s="139"/>
      <c r="AB79" s="139"/>
      <c r="AC79" s="139"/>
      <c r="AD79" s="139"/>
      <c r="AE79" s="139"/>
    </row>
    <row r="80" spans="1:63" s="2" customFormat="1" ht="22.9" customHeight="1">
      <c r="A80" s="33"/>
      <c r="B80" s="34"/>
      <c r="C80" s="74" t="s">
        <v>116</v>
      </c>
      <c r="D80" s="35"/>
      <c r="E80" s="35"/>
      <c r="F80" s="35"/>
      <c r="G80" s="35"/>
      <c r="H80" s="35"/>
      <c r="I80" s="35"/>
      <c r="J80" s="146">
        <f>BK80</f>
        <v>0</v>
      </c>
      <c r="K80" s="35"/>
      <c r="L80" s="38"/>
      <c r="M80" s="70"/>
      <c r="N80" s="147"/>
      <c r="O80" s="71"/>
      <c r="P80" s="148">
        <f>P81</f>
        <v>0</v>
      </c>
      <c r="Q80" s="71"/>
      <c r="R80" s="148">
        <f>R81</f>
        <v>0</v>
      </c>
      <c r="S80" s="71"/>
      <c r="T80" s="149">
        <f>T81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T80" s="16" t="s">
        <v>75</v>
      </c>
      <c r="AU80" s="16" t="s">
        <v>102</v>
      </c>
      <c r="BK80" s="150">
        <f>BK81</f>
        <v>0</v>
      </c>
    </row>
    <row r="81" spans="1:65" s="11" customFormat="1" ht="25.9" customHeight="1">
      <c r="B81" s="151"/>
      <c r="C81" s="152"/>
      <c r="D81" s="153" t="s">
        <v>75</v>
      </c>
      <c r="E81" s="154" t="s">
        <v>117</v>
      </c>
      <c r="F81" s="154" t="s">
        <v>82</v>
      </c>
      <c r="G81" s="152"/>
      <c r="H81" s="152"/>
      <c r="I81" s="155"/>
      <c r="J81" s="156">
        <f>BK81</f>
        <v>0</v>
      </c>
      <c r="K81" s="152"/>
      <c r="L81" s="157"/>
      <c r="M81" s="158"/>
      <c r="N81" s="159"/>
      <c r="O81" s="159"/>
      <c r="P81" s="160">
        <f>SUM(P82:P103)</f>
        <v>0</v>
      </c>
      <c r="Q81" s="159"/>
      <c r="R81" s="160">
        <f>SUM(R82:R103)</f>
        <v>0</v>
      </c>
      <c r="S81" s="159"/>
      <c r="T81" s="161">
        <f>SUM(T82:T103)</f>
        <v>0</v>
      </c>
      <c r="AR81" s="162" t="s">
        <v>118</v>
      </c>
      <c r="AT81" s="163" t="s">
        <v>75</v>
      </c>
      <c r="AU81" s="163" t="s">
        <v>76</v>
      </c>
      <c r="AY81" s="162" t="s">
        <v>119</v>
      </c>
      <c r="BK81" s="164">
        <f>SUM(BK82:BK103)</f>
        <v>0</v>
      </c>
    </row>
    <row r="82" spans="1:65" s="2" customFormat="1" ht="16.5" customHeight="1">
      <c r="A82" s="33"/>
      <c r="B82" s="34"/>
      <c r="C82" s="165" t="s">
        <v>84</v>
      </c>
      <c r="D82" s="165" t="s">
        <v>120</v>
      </c>
      <c r="E82" s="166" t="s">
        <v>121</v>
      </c>
      <c r="F82" s="167" t="s">
        <v>122</v>
      </c>
      <c r="G82" s="168" t="s">
        <v>123</v>
      </c>
      <c r="H82" s="169">
        <v>1</v>
      </c>
      <c r="I82" s="170"/>
      <c r="J82" s="171">
        <f>ROUND(I82*H82,2)</f>
        <v>0</v>
      </c>
      <c r="K82" s="172"/>
      <c r="L82" s="38"/>
      <c r="M82" s="173" t="s">
        <v>19</v>
      </c>
      <c r="N82" s="174" t="s">
        <v>47</v>
      </c>
      <c r="O82" s="63"/>
      <c r="P82" s="175">
        <f>O82*H82</f>
        <v>0</v>
      </c>
      <c r="Q82" s="175">
        <v>0</v>
      </c>
      <c r="R82" s="175">
        <f>Q82*H82</f>
        <v>0</v>
      </c>
      <c r="S82" s="175">
        <v>0</v>
      </c>
      <c r="T82" s="176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77" t="s">
        <v>124</v>
      </c>
      <c r="AT82" s="177" t="s">
        <v>120</v>
      </c>
      <c r="AU82" s="177" t="s">
        <v>84</v>
      </c>
      <c r="AY82" s="16" t="s">
        <v>119</v>
      </c>
      <c r="BE82" s="178">
        <f>IF(N82="základní",J82,0)</f>
        <v>0</v>
      </c>
      <c r="BF82" s="178">
        <f>IF(N82="snížená",J82,0)</f>
        <v>0</v>
      </c>
      <c r="BG82" s="178">
        <f>IF(N82="zákl. přenesená",J82,0)</f>
        <v>0</v>
      </c>
      <c r="BH82" s="178">
        <f>IF(N82="sníž. přenesená",J82,0)</f>
        <v>0</v>
      </c>
      <c r="BI82" s="178">
        <f>IF(N82="nulová",J82,0)</f>
        <v>0</v>
      </c>
      <c r="BJ82" s="16" t="s">
        <v>84</v>
      </c>
      <c r="BK82" s="178">
        <f>ROUND(I82*H82,2)</f>
        <v>0</v>
      </c>
      <c r="BL82" s="16" t="s">
        <v>124</v>
      </c>
      <c r="BM82" s="177" t="s">
        <v>125</v>
      </c>
    </row>
    <row r="83" spans="1:65" s="2" customFormat="1" ht="68.25">
      <c r="A83" s="33"/>
      <c r="B83" s="34"/>
      <c r="C83" s="35"/>
      <c r="D83" s="179" t="s">
        <v>126</v>
      </c>
      <c r="E83" s="35"/>
      <c r="F83" s="180" t="s">
        <v>127</v>
      </c>
      <c r="G83" s="35"/>
      <c r="H83" s="35"/>
      <c r="I83" s="181"/>
      <c r="J83" s="35"/>
      <c r="K83" s="35"/>
      <c r="L83" s="38"/>
      <c r="M83" s="182"/>
      <c r="N83" s="183"/>
      <c r="O83" s="63"/>
      <c r="P83" s="63"/>
      <c r="Q83" s="63"/>
      <c r="R83" s="63"/>
      <c r="S83" s="63"/>
      <c r="T83" s="64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126</v>
      </c>
      <c r="AU83" s="16" t="s">
        <v>84</v>
      </c>
    </row>
    <row r="84" spans="1:65" s="2" customFormat="1" ht="16.5" customHeight="1">
      <c r="A84" s="33"/>
      <c r="B84" s="34"/>
      <c r="C84" s="165" t="s">
        <v>86</v>
      </c>
      <c r="D84" s="165" t="s">
        <v>120</v>
      </c>
      <c r="E84" s="166" t="s">
        <v>128</v>
      </c>
      <c r="F84" s="167" t="s">
        <v>129</v>
      </c>
      <c r="G84" s="168" t="s">
        <v>123</v>
      </c>
      <c r="H84" s="169">
        <v>1</v>
      </c>
      <c r="I84" s="170"/>
      <c r="J84" s="171">
        <f>ROUND(I84*H84,2)</f>
        <v>0</v>
      </c>
      <c r="K84" s="172"/>
      <c r="L84" s="38"/>
      <c r="M84" s="173" t="s">
        <v>19</v>
      </c>
      <c r="N84" s="174" t="s">
        <v>47</v>
      </c>
      <c r="O84" s="63"/>
      <c r="P84" s="175">
        <f>O84*H84</f>
        <v>0</v>
      </c>
      <c r="Q84" s="175">
        <v>0</v>
      </c>
      <c r="R84" s="175">
        <f>Q84*H84</f>
        <v>0</v>
      </c>
      <c r="S84" s="175">
        <v>0</v>
      </c>
      <c r="T84" s="17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77" t="s">
        <v>124</v>
      </c>
      <c r="AT84" s="177" t="s">
        <v>120</v>
      </c>
      <c r="AU84" s="177" t="s">
        <v>84</v>
      </c>
      <c r="AY84" s="16" t="s">
        <v>119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16" t="s">
        <v>84</v>
      </c>
      <c r="BK84" s="178">
        <f>ROUND(I84*H84,2)</f>
        <v>0</v>
      </c>
      <c r="BL84" s="16" t="s">
        <v>124</v>
      </c>
      <c r="BM84" s="177" t="s">
        <v>130</v>
      </c>
    </row>
    <row r="85" spans="1:65" s="2" customFormat="1" ht="19.5">
      <c r="A85" s="33"/>
      <c r="B85" s="34"/>
      <c r="C85" s="35"/>
      <c r="D85" s="179" t="s">
        <v>126</v>
      </c>
      <c r="E85" s="35"/>
      <c r="F85" s="180" t="s">
        <v>131</v>
      </c>
      <c r="G85" s="35"/>
      <c r="H85" s="35"/>
      <c r="I85" s="181"/>
      <c r="J85" s="35"/>
      <c r="K85" s="35"/>
      <c r="L85" s="38"/>
      <c r="M85" s="182"/>
      <c r="N85" s="183"/>
      <c r="O85" s="63"/>
      <c r="P85" s="63"/>
      <c r="Q85" s="63"/>
      <c r="R85" s="63"/>
      <c r="S85" s="63"/>
      <c r="T85" s="64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126</v>
      </c>
      <c r="AU85" s="16" t="s">
        <v>84</v>
      </c>
    </row>
    <row r="86" spans="1:65" s="2" customFormat="1" ht="16.5" customHeight="1">
      <c r="A86" s="33"/>
      <c r="B86" s="34"/>
      <c r="C86" s="165" t="s">
        <v>8</v>
      </c>
      <c r="D86" s="165" t="s">
        <v>120</v>
      </c>
      <c r="E86" s="166" t="s">
        <v>132</v>
      </c>
      <c r="F86" s="167" t="s">
        <v>133</v>
      </c>
      <c r="G86" s="168" t="s">
        <v>134</v>
      </c>
      <c r="H86" s="169">
        <v>288</v>
      </c>
      <c r="I86" s="170"/>
      <c r="J86" s="171">
        <f>ROUND(I86*H86,2)</f>
        <v>0</v>
      </c>
      <c r="K86" s="172"/>
      <c r="L86" s="38"/>
      <c r="M86" s="173" t="s">
        <v>19</v>
      </c>
      <c r="N86" s="174" t="s">
        <v>47</v>
      </c>
      <c r="O86" s="63"/>
      <c r="P86" s="175">
        <f>O86*H86</f>
        <v>0</v>
      </c>
      <c r="Q86" s="175">
        <v>0</v>
      </c>
      <c r="R86" s="175">
        <f>Q86*H86</f>
        <v>0</v>
      </c>
      <c r="S86" s="175">
        <v>0</v>
      </c>
      <c r="T86" s="17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77" t="s">
        <v>124</v>
      </c>
      <c r="AT86" s="177" t="s">
        <v>120</v>
      </c>
      <c r="AU86" s="177" t="s">
        <v>84</v>
      </c>
      <c r="AY86" s="16" t="s">
        <v>119</v>
      </c>
      <c r="BE86" s="178">
        <f>IF(N86="základní",J86,0)</f>
        <v>0</v>
      </c>
      <c r="BF86" s="178">
        <f>IF(N86="snížená",J86,0)</f>
        <v>0</v>
      </c>
      <c r="BG86" s="178">
        <f>IF(N86="zákl. přenesená",J86,0)</f>
        <v>0</v>
      </c>
      <c r="BH86" s="178">
        <f>IF(N86="sníž. přenesená",J86,0)</f>
        <v>0</v>
      </c>
      <c r="BI86" s="178">
        <f>IF(N86="nulová",J86,0)</f>
        <v>0</v>
      </c>
      <c r="BJ86" s="16" t="s">
        <v>84</v>
      </c>
      <c r="BK86" s="178">
        <f>ROUND(I86*H86,2)</f>
        <v>0</v>
      </c>
      <c r="BL86" s="16" t="s">
        <v>124</v>
      </c>
      <c r="BM86" s="177" t="s">
        <v>135</v>
      </c>
    </row>
    <row r="87" spans="1:65" s="2" customFormat="1" ht="68.25">
      <c r="A87" s="33"/>
      <c r="B87" s="34"/>
      <c r="C87" s="35"/>
      <c r="D87" s="179" t="s">
        <v>126</v>
      </c>
      <c r="E87" s="35"/>
      <c r="F87" s="180" t="s">
        <v>136</v>
      </c>
      <c r="G87" s="35"/>
      <c r="H87" s="35"/>
      <c r="I87" s="181"/>
      <c r="J87" s="35"/>
      <c r="K87" s="35"/>
      <c r="L87" s="38"/>
      <c r="M87" s="182"/>
      <c r="N87" s="183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126</v>
      </c>
      <c r="AU87" s="16" t="s">
        <v>84</v>
      </c>
    </row>
    <row r="88" spans="1:65" s="12" customFormat="1" ht="11.25">
      <c r="B88" s="184"/>
      <c r="C88" s="185"/>
      <c r="D88" s="179" t="s">
        <v>137</v>
      </c>
      <c r="E88" s="186" t="s">
        <v>19</v>
      </c>
      <c r="F88" s="187" t="s">
        <v>138</v>
      </c>
      <c r="G88" s="185"/>
      <c r="H88" s="188">
        <v>288</v>
      </c>
      <c r="I88" s="189"/>
      <c r="J88" s="185"/>
      <c r="K88" s="185"/>
      <c r="L88" s="190"/>
      <c r="M88" s="191"/>
      <c r="N88" s="192"/>
      <c r="O88" s="192"/>
      <c r="P88" s="192"/>
      <c r="Q88" s="192"/>
      <c r="R88" s="192"/>
      <c r="S88" s="192"/>
      <c r="T88" s="193"/>
      <c r="AT88" s="194" t="s">
        <v>137</v>
      </c>
      <c r="AU88" s="194" t="s">
        <v>84</v>
      </c>
      <c r="AV88" s="12" t="s">
        <v>86</v>
      </c>
      <c r="AW88" s="12" t="s">
        <v>37</v>
      </c>
      <c r="AX88" s="12" t="s">
        <v>76</v>
      </c>
      <c r="AY88" s="194" t="s">
        <v>119</v>
      </c>
    </row>
    <row r="89" spans="1:65" s="13" customFormat="1" ht="11.25">
      <c r="B89" s="195"/>
      <c r="C89" s="196"/>
      <c r="D89" s="179" t="s">
        <v>137</v>
      </c>
      <c r="E89" s="197" t="s">
        <v>19</v>
      </c>
      <c r="F89" s="198" t="s">
        <v>139</v>
      </c>
      <c r="G89" s="196"/>
      <c r="H89" s="199">
        <v>288</v>
      </c>
      <c r="I89" s="200"/>
      <c r="J89" s="196"/>
      <c r="K89" s="196"/>
      <c r="L89" s="201"/>
      <c r="M89" s="202"/>
      <c r="N89" s="203"/>
      <c r="O89" s="203"/>
      <c r="P89" s="203"/>
      <c r="Q89" s="203"/>
      <c r="R89" s="203"/>
      <c r="S89" s="203"/>
      <c r="T89" s="204"/>
      <c r="AT89" s="205" t="s">
        <v>137</v>
      </c>
      <c r="AU89" s="205" t="s">
        <v>84</v>
      </c>
      <c r="AV89" s="13" t="s">
        <v>124</v>
      </c>
      <c r="AW89" s="13" t="s">
        <v>37</v>
      </c>
      <c r="AX89" s="13" t="s">
        <v>84</v>
      </c>
      <c r="AY89" s="205" t="s">
        <v>119</v>
      </c>
    </row>
    <row r="90" spans="1:65" s="2" customFormat="1" ht="16.5" customHeight="1">
      <c r="A90" s="33"/>
      <c r="B90" s="34"/>
      <c r="C90" s="165" t="s">
        <v>140</v>
      </c>
      <c r="D90" s="165" t="s">
        <v>120</v>
      </c>
      <c r="E90" s="166" t="s">
        <v>141</v>
      </c>
      <c r="F90" s="167" t="s">
        <v>142</v>
      </c>
      <c r="G90" s="168" t="s">
        <v>123</v>
      </c>
      <c r="H90" s="169">
        <v>1</v>
      </c>
      <c r="I90" s="170"/>
      <c r="J90" s="171">
        <f>ROUND(I90*H90,2)</f>
        <v>0</v>
      </c>
      <c r="K90" s="172"/>
      <c r="L90" s="38"/>
      <c r="M90" s="173" t="s">
        <v>19</v>
      </c>
      <c r="N90" s="174" t="s">
        <v>47</v>
      </c>
      <c r="O90" s="63"/>
      <c r="P90" s="175">
        <f>O90*H90</f>
        <v>0</v>
      </c>
      <c r="Q90" s="175">
        <v>0</v>
      </c>
      <c r="R90" s="175">
        <f>Q90*H90</f>
        <v>0</v>
      </c>
      <c r="S90" s="175">
        <v>0</v>
      </c>
      <c r="T90" s="176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77" t="s">
        <v>124</v>
      </c>
      <c r="AT90" s="177" t="s">
        <v>120</v>
      </c>
      <c r="AU90" s="177" t="s">
        <v>84</v>
      </c>
      <c r="AY90" s="16" t="s">
        <v>119</v>
      </c>
      <c r="BE90" s="178">
        <f>IF(N90="základní",J90,0)</f>
        <v>0</v>
      </c>
      <c r="BF90" s="178">
        <f>IF(N90="snížená",J90,0)</f>
        <v>0</v>
      </c>
      <c r="BG90" s="178">
        <f>IF(N90="zákl. přenesená",J90,0)</f>
        <v>0</v>
      </c>
      <c r="BH90" s="178">
        <f>IF(N90="sníž. přenesená",J90,0)</f>
        <v>0</v>
      </c>
      <c r="BI90" s="178">
        <f>IF(N90="nulová",J90,0)</f>
        <v>0</v>
      </c>
      <c r="BJ90" s="16" t="s">
        <v>84</v>
      </c>
      <c r="BK90" s="178">
        <f>ROUND(I90*H90,2)</f>
        <v>0</v>
      </c>
      <c r="BL90" s="16" t="s">
        <v>124</v>
      </c>
      <c r="BM90" s="177" t="s">
        <v>143</v>
      </c>
    </row>
    <row r="91" spans="1:65" s="2" customFormat="1" ht="19.5">
      <c r="A91" s="33"/>
      <c r="B91" s="34"/>
      <c r="C91" s="35"/>
      <c r="D91" s="179" t="s">
        <v>126</v>
      </c>
      <c r="E91" s="35"/>
      <c r="F91" s="180" t="s">
        <v>144</v>
      </c>
      <c r="G91" s="35"/>
      <c r="H91" s="35"/>
      <c r="I91" s="181"/>
      <c r="J91" s="35"/>
      <c r="K91" s="35"/>
      <c r="L91" s="38"/>
      <c r="M91" s="182"/>
      <c r="N91" s="183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126</v>
      </c>
      <c r="AU91" s="16" t="s">
        <v>84</v>
      </c>
    </row>
    <row r="92" spans="1:65" s="2" customFormat="1" ht="16.5" customHeight="1">
      <c r="A92" s="33"/>
      <c r="B92" s="34"/>
      <c r="C92" s="165" t="s">
        <v>124</v>
      </c>
      <c r="D92" s="165" t="s">
        <v>120</v>
      </c>
      <c r="E92" s="166" t="s">
        <v>145</v>
      </c>
      <c r="F92" s="167" t="s">
        <v>146</v>
      </c>
      <c r="G92" s="168" t="s">
        <v>123</v>
      </c>
      <c r="H92" s="169">
        <v>1</v>
      </c>
      <c r="I92" s="170"/>
      <c r="J92" s="171">
        <f>ROUND(I92*H92,2)</f>
        <v>0</v>
      </c>
      <c r="K92" s="172"/>
      <c r="L92" s="38"/>
      <c r="M92" s="173" t="s">
        <v>19</v>
      </c>
      <c r="N92" s="174" t="s">
        <v>47</v>
      </c>
      <c r="O92" s="63"/>
      <c r="P92" s="175">
        <f>O92*H92</f>
        <v>0</v>
      </c>
      <c r="Q92" s="175">
        <v>0</v>
      </c>
      <c r="R92" s="175">
        <f>Q92*H92</f>
        <v>0</v>
      </c>
      <c r="S92" s="175">
        <v>0</v>
      </c>
      <c r="T92" s="176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77" t="s">
        <v>124</v>
      </c>
      <c r="AT92" s="177" t="s">
        <v>120</v>
      </c>
      <c r="AU92" s="177" t="s">
        <v>84</v>
      </c>
      <c r="AY92" s="16" t="s">
        <v>119</v>
      </c>
      <c r="BE92" s="178">
        <f>IF(N92="základní",J92,0)</f>
        <v>0</v>
      </c>
      <c r="BF92" s="178">
        <f>IF(N92="snížená",J92,0)</f>
        <v>0</v>
      </c>
      <c r="BG92" s="178">
        <f>IF(N92="zákl. přenesená",J92,0)</f>
        <v>0</v>
      </c>
      <c r="BH92" s="178">
        <f>IF(N92="sníž. přenesená",J92,0)</f>
        <v>0</v>
      </c>
      <c r="BI92" s="178">
        <f>IF(N92="nulová",J92,0)</f>
        <v>0</v>
      </c>
      <c r="BJ92" s="16" t="s">
        <v>84</v>
      </c>
      <c r="BK92" s="178">
        <f>ROUND(I92*H92,2)</f>
        <v>0</v>
      </c>
      <c r="BL92" s="16" t="s">
        <v>124</v>
      </c>
      <c r="BM92" s="177" t="s">
        <v>147</v>
      </c>
    </row>
    <row r="93" spans="1:65" s="2" customFormat="1" ht="29.25">
      <c r="A93" s="33"/>
      <c r="B93" s="34"/>
      <c r="C93" s="35"/>
      <c r="D93" s="179" t="s">
        <v>126</v>
      </c>
      <c r="E93" s="35"/>
      <c r="F93" s="180" t="s">
        <v>148</v>
      </c>
      <c r="G93" s="35"/>
      <c r="H93" s="35"/>
      <c r="I93" s="181"/>
      <c r="J93" s="35"/>
      <c r="K93" s="35"/>
      <c r="L93" s="38"/>
      <c r="M93" s="182"/>
      <c r="N93" s="183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126</v>
      </c>
      <c r="AU93" s="16" t="s">
        <v>84</v>
      </c>
    </row>
    <row r="94" spans="1:65" s="2" customFormat="1" ht="16.5" customHeight="1">
      <c r="A94" s="33"/>
      <c r="B94" s="34"/>
      <c r="C94" s="165" t="s">
        <v>118</v>
      </c>
      <c r="D94" s="165" t="s">
        <v>120</v>
      </c>
      <c r="E94" s="166" t="s">
        <v>149</v>
      </c>
      <c r="F94" s="167" t="s">
        <v>150</v>
      </c>
      <c r="G94" s="168" t="s">
        <v>123</v>
      </c>
      <c r="H94" s="169">
        <v>1</v>
      </c>
      <c r="I94" s="170"/>
      <c r="J94" s="171">
        <f>ROUND(I94*H94,2)</f>
        <v>0</v>
      </c>
      <c r="K94" s="172"/>
      <c r="L94" s="38"/>
      <c r="M94" s="173" t="s">
        <v>19</v>
      </c>
      <c r="N94" s="174" t="s">
        <v>47</v>
      </c>
      <c r="O94" s="63"/>
      <c r="P94" s="175">
        <f>O94*H94</f>
        <v>0</v>
      </c>
      <c r="Q94" s="175">
        <v>0</v>
      </c>
      <c r="R94" s="175">
        <f>Q94*H94</f>
        <v>0</v>
      </c>
      <c r="S94" s="175">
        <v>0</v>
      </c>
      <c r="T94" s="176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77" t="s">
        <v>124</v>
      </c>
      <c r="AT94" s="177" t="s">
        <v>120</v>
      </c>
      <c r="AU94" s="177" t="s">
        <v>84</v>
      </c>
      <c r="AY94" s="16" t="s">
        <v>119</v>
      </c>
      <c r="BE94" s="178">
        <f>IF(N94="základní",J94,0)</f>
        <v>0</v>
      </c>
      <c r="BF94" s="178">
        <f>IF(N94="snížená",J94,0)</f>
        <v>0</v>
      </c>
      <c r="BG94" s="178">
        <f>IF(N94="zákl. přenesená",J94,0)</f>
        <v>0</v>
      </c>
      <c r="BH94" s="178">
        <f>IF(N94="sníž. přenesená",J94,0)</f>
        <v>0</v>
      </c>
      <c r="BI94" s="178">
        <f>IF(N94="nulová",J94,0)</f>
        <v>0</v>
      </c>
      <c r="BJ94" s="16" t="s">
        <v>84</v>
      </c>
      <c r="BK94" s="178">
        <f>ROUND(I94*H94,2)</f>
        <v>0</v>
      </c>
      <c r="BL94" s="16" t="s">
        <v>124</v>
      </c>
      <c r="BM94" s="177" t="s">
        <v>151</v>
      </c>
    </row>
    <row r="95" spans="1:65" s="2" customFormat="1" ht="16.5" customHeight="1">
      <c r="A95" s="33"/>
      <c r="B95" s="34"/>
      <c r="C95" s="165" t="s">
        <v>152</v>
      </c>
      <c r="D95" s="165" t="s">
        <v>120</v>
      </c>
      <c r="E95" s="166" t="s">
        <v>153</v>
      </c>
      <c r="F95" s="167" t="s">
        <v>154</v>
      </c>
      <c r="G95" s="168" t="s">
        <v>123</v>
      </c>
      <c r="H95" s="169">
        <v>1</v>
      </c>
      <c r="I95" s="170"/>
      <c r="J95" s="171">
        <f>ROUND(I95*H95,2)</f>
        <v>0</v>
      </c>
      <c r="K95" s="172"/>
      <c r="L95" s="38"/>
      <c r="M95" s="173" t="s">
        <v>19</v>
      </c>
      <c r="N95" s="174" t="s">
        <v>47</v>
      </c>
      <c r="O95" s="63"/>
      <c r="P95" s="175">
        <f>O95*H95</f>
        <v>0</v>
      </c>
      <c r="Q95" s="175">
        <v>0</v>
      </c>
      <c r="R95" s="175">
        <f>Q95*H95</f>
        <v>0</v>
      </c>
      <c r="S95" s="175">
        <v>0</v>
      </c>
      <c r="T95" s="176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77" t="s">
        <v>124</v>
      </c>
      <c r="AT95" s="177" t="s">
        <v>120</v>
      </c>
      <c r="AU95" s="177" t="s">
        <v>84</v>
      </c>
      <c r="AY95" s="16" t="s">
        <v>119</v>
      </c>
      <c r="BE95" s="178">
        <f>IF(N95="základní",J95,0)</f>
        <v>0</v>
      </c>
      <c r="BF95" s="178">
        <f>IF(N95="snížená",J95,0)</f>
        <v>0</v>
      </c>
      <c r="BG95" s="178">
        <f>IF(N95="zákl. přenesená",J95,0)</f>
        <v>0</v>
      </c>
      <c r="BH95" s="178">
        <f>IF(N95="sníž. přenesená",J95,0)</f>
        <v>0</v>
      </c>
      <c r="BI95" s="178">
        <f>IF(N95="nulová",J95,0)</f>
        <v>0</v>
      </c>
      <c r="BJ95" s="16" t="s">
        <v>84</v>
      </c>
      <c r="BK95" s="178">
        <f>ROUND(I95*H95,2)</f>
        <v>0</v>
      </c>
      <c r="BL95" s="16" t="s">
        <v>124</v>
      </c>
      <c r="BM95" s="177" t="s">
        <v>155</v>
      </c>
    </row>
    <row r="96" spans="1:65" s="2" customFormat="1" ht="19.5">
      <c r="A96" s="33"/>
      <c r="B96" s="34"/>
      <c r="C96" s="35"/>
      <c r="D96" s="179" t="s">
        <v>126</v>
      </c>
      <c r="E96" s="35"/>
      <c r="F96" s="180" t="s">
        <v>156</v>
      </c>
      <c r="G96" s="35"/>
      <c r="H96" s="35"/>
      <c r="I96" s="181"/>
      <c r="J96" s="35"/>
      <c r="K96" s="35"/>
      <c r="L96" s="38"/>
      <c r="M96" s="182"/>
      <c r="N96" s="183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126</v>
      </c>
      <c r="AU96" s="16" t="s">
        <v>84</v>
      </c>
    </row>
    <row r="97" spans="1:65" s="2" customFormat="1" ht="16.5" customHeight="1">
      <c r="A97" s="33"/>
      <c r="B97" s="34"/>
      <c r="C97" s="165" t="s">
        <v>157</v>
      </c>
      <c r="D97" s="165" t="s">
        <v>120</v>
      </c>
      <c r="E97" s="166" t="s">
        <v>158</v>
      </c>
      <c r="F97" s="167" t="s">
        <v>159</v>
      </c>
      <c r="G97" s="168" t="s">
        <v>123</v>
      </c>
      <c r="H97" s="169">
        <v>1</v>
      </c>
      <c r="I97" s="170"/>
      <c r="J97" s="171">
        <f>ROUND(I97*H97,2)</f>
        <v>0</v>
      </c>
      <c r="K97" s="172"/>
      <c r="L97" s="38"/>
      <c r="M97" s="173" t="s">
        <v>19</v>
      </c>
      <c r="N97" s="174" t="s">
        <v>47</v>
      </c>
      <c r="O97" s="63"/>
      <c r="P97" s="175">
        <f>O97*H97</f>
        <v>0</v>
      </c>
      <c r="Q97" s="175">
        <v>0</v>
      </c>
      <c r="R97" s="175">
        <f>Q97*H97</f>
        <v>0</v>
      </c>
      <c r="S97" s="175">
        <v>0</v>
      </c>
      <c r="T97" s="176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77" t="s">
        <v>124</v>
      </c>
      <c r="AT97" s="177" t="s">
        <v>120</v>
      </c>
      <c r="AU97" s="177" t="s">
        <v>84</v>
      </c>
      <c r="AY97" s="16" t="s">
        <v>119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16" t="s">
        <v>84</v>
      </c>
      <c r="BK97" s="178">
        <f>ROUND(I97*H97,2)</f>
        <v>0</v>
      </c>
      <c r="BL97" s="16" t="s">
        <v>124</v>
      </c>
      <c r="BM97" s="177" t="s">
        <v>160</v>
      </c>
    </row>
    <row r="98" spans="1:65" s="2" customFormat="1" ht="48.75">
      <c r="A98" s="33"/>
      <c r="B98" s="34"/>
      <c r="C98" s="35"/>
      <c r="D98" s="179" t="s">
        <v>126</v>
      </c>
      <c r="E98" s="35"/>
      <c r="F98" s="180" t="s">
        <v>161</v>
      </c>
      <c r="G98" s="35"/>
      <c r="H98" s="35"/>
      <c r="I98" s="181"/>
      <c r="J98" s="35"/>
      <c r="K98" s="35"/>
      <c r="L98" s="38"/>
      <c r="M98" s="182"/>
      <c r="N98" s="183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126</v>
      </c>
      <c r="AU98" s="16" t="s">
        <v>84</v>
      </c>
    </row>
    <row r="99" spans="1:65" s="2" customFormat="1" ht="16.5" customHeight="1">
      <c r="A99" s="33"/>
      <c r="B99" s="34"/>
      <c r="C99" s="165" t="s">
        <v>162</v>
      </c>
      <c r="D99" s="165" t="s">
        <v>120</v>
      </c>
      <c r="E99" s="166" t="s">
        <v>163</v>
      </c>
      <c r="F99" s="167" t="s">
        <v>164</v>
      </c>
      <c r="G99" s="168" t="s">
        <v>123</v>
      </c>
      <c r="H99" s="169">
        <v>1</v>
      </c>
      <c r="I99" s="170"/>
      <c r="J99" s="171">
        <f>ROUND(I99*H99,2)</f>
        <v>0</v>
      </c>
      <c r="K99" s="172"/>
      <c r="L99" s="38"/>
      <c r="M99" s="173" t="s">
        <v>19</v>
      </c>
      <c r="N99" s="174" t="s">
        <v>47</v>
      </c>
      <c r="O99" s="63"/>
      <c r="P99" s="175">
        <f>O99*H99</f>
        <v>0</v>
      </c>
      <c r="Q99" s="175">
        <v>0</v>
      </c>
      <c r="R99" s="175">
        <f>Q99*H99</f>
        <v>0</v>
      </c>
      <c r="S99" s="175">
        <v>0</v>
      </c>
      <c r="T99" s="176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77" t="s">
        <v>124</v>
      </c>
      <c r="AT99" s="177" t="s">
        <v>120</v>
      </c>
      <c r="AU99" s="177" t="s">
        <v>84</v>
      </c>
      <c r="AY99" s="16" t="s">
        <v>119</v>
      </c>
      <c r="BE99" s="178">
        <f>IF(N99="základní",J99,0)</f>
        <v>0</v>
      </c>
      <c r="BF99" s="178">
        <f>IF(N99="snížená",J99,0)</f>
        <v>0</v>
      </c>
      <c r="BG99" s="178">
        <f>IF(N99="zákl. přenesená",J99,0)</f>
        <v>0</v>
      </c>
      <c r="BH99" s="178">
        <f>IF(N99="sníž. přenesená",J99,0)</f>
        <v>0</v>
      </c>
      <c r="BI99" s="178">
        <f>IF(N99="nulová",J99,0)</f>
        <v>0</v>
      </c>
      <c r="BJ99" s="16" t="s">
        <v>84</v>
      </c>
      <c r="BK99" s="178">
        <f>ROUND(I99*H99,2)</f>
        <v>0</v>
      </c>
      <c r="BL99" s="16" t="s">
        <v>124</v>
      </c>
      <c r="BM99" s="177" t="s">
        <v>165</v>
      </c>
    </row>
    <row r="100" spans="1:65" s="2" customFormat="1" ht="19.5">
      <c r="A100" s="33"/>
      <c r="B100" s="34"/>
      <c r="C100" s="35"/>
      <c r="D100" s="179" t="s">
        <v>126</v>
      </c>
      <c r="E100" s="35"/>
      <c r="F100" s="180" t="s">
        <v>166</v>
      </c>
      <c r="G100" s="35"/>
      <c r="H100" s="35"/>
      <c r="I100" s="181"/>
      <c r="J100" s="35"/>
      <c r="K100" s="35"/>
      <c r="L100" s="38"/>
      <c r="M100" s="182"/>
      <c r="N100" s="183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126</v>
      </c>
      <c r="AU100" s="16" t="s">
        <v>84</v>
      </c>
    </row>
    <row r="101" spans="1:65" s="2" customFormat="1" ht="16.5" customHeight="1">
      <c r="A101" s="33"/>
      <c r="B101" s="34"/>
      <c r="C101" s="165" t="s">
        <v>167</v>
      </c>
      <c r="D101" s="165" t="s">
        <v>120</v>
      </c>
      <c r="E101" s="166" t="s">
        <v>168</v>
      </c>
      <c r="F101" s="167" t="s">
        <v>169</v>
      </c>
      <c r="G101" s="168" t="s">
        <v>123</v>
      </c>
      <c r="H101" s="169">
        <v>1</v>
      </c>
      <c r="I101" s="170"/>
      <c r="J101" s="171">
        <f>ROUND(I101*H101,2)</f>
        <v>0</v>
      </c>
      <c r="K101" s="172"/>
      <c r="L101" s="38"/>
      <c r="M101" s="173" t="s">
        <v>19</v>
      </c>
      <c r="N101" s="174" t="s">
        <v>47</v>
      </c>
      <c r="O101" s="63"/>
      <c r="P101" s="175">
        <f>O101*H101</f>
        <v>0</v>
      </c>
      <c r="Q101" s="175">
        <v>0</v>
      </c>
      <c r="R101" s="175">
        <f>Q101*H101</f>
        <v>0</v>
      </c>
      <c r="S101" s="175">
        <v>0</v>
      </c>
      <c r="T101" s="176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77" t="s">
        <v>124</v>
      </c>
      <c r="AT101" s="177" t="s">
        <v>120</v>
      </c>
      <c r="AU101" s="177" t="s">
        <v>84</v>
      </c>
      <c r="AY101" s="16" t="s">
        <v>119</v>
      </c>
      <c r="BE101" s="178">
        <f>IF(N101="základní",J101,0)</f>
        <v>0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16" t="s">
        <v>84</v>
      </c>
      <c r="BK101" s="178">
        <f>ROUND(I101*H101,2)</f>
        <v>0</v>
      </c>
      <c r="BL101" s="16" t="s">
        <v>124</v>
      </c>
      <c r="BM101" s="177" t="s">
        <v>170</v>
      </c>
    </row>
    <row r="102" spans="1:65" s="2" customFormat="1" ht="16.5" customHeight="1">
      <c r="A102" s="33"/>
      <c r="B102" s="34"/>
      <c r="C102" s="165" t="s">
        <v>171</v>
      </c>
      <c r="D102" s="165" t="s">
        <v>120</v>
      </c>
      <c r="E102" s="166" t="s">
        <v>172</v>
      </c>
      <c r="F102" s="167" t="s">
        <v>173</v>
      </c>
      <c r="G102" s="168" t="s">
        <v>123</v>
      </c>
      <c r="H102" s="169">
        <v>1</v>
      </c>
      <c r="I102" s="170"/>
      <c r="J102" s="171">
        <f>ROUND(I102*H102,2)</f>
        <v>0</v>
      </c>
      <c r="K102" s="172"/>
      <c r="L102" s="38"/>
      <c r="M102" s="173" t="s">
        <v>19</v>
      </c>
      <c r="N102" s="174" t="s">
        <v>47</v>
      </c>
      <c r="O102" s="63"/>
      <c r="P102" s="175">
        <f>O102*H102</f>
        <v>0</v>
      </c>
      <c r="Q102" s="175">
        <v>0</v>
      </c>
      <c r="R102" s="175">
        <f>Q102*H102</f>
        <v>0</v>
      </c>
      <c r="S102" s="175">
        <v>0</v>
      </c>
      <c r="T102" s="176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77" t="s">
        <v>124</v>
      </c>
      <c r="AT102" s="177" t="s">
        <v>120</v>
      </c>
      <c r="AU102" s="177" t="s">
        <v>84</v>
      </c>
      <c r="AY102" s="16" t="s">
        <v>119</v>
      </c>
      <c r="BE102" s="178">
        <f>IF(N102="základní",J102,0)</f>
        <v>0</v>
      </c>
      <c r="BF102" s="178">
        <f>IF(N102="snížená",J102,0)</f>
        <v>0</v>
      </c>
      <c r="BG102" s="178">
        <f>IF(N102="zákl. přenesená",J102,0)</f>
        <v>0</v>
      </c>
      <c r="BH102" s="178">
        <f>IF(N102="sníž. přenesená",J102,0)</f>
        <v>0</v>
      </c>
      <c r="BI102" s="178">
        <f>IF(N102="nulová",J102,0)</f>
        <v>0</v>
      </c>
      <c r="BJ102" s="16" t="s">
        <v>84</v>
      </c>
      <c r="BK102" s="178">
        <f>ROUND(I102*H102,2)</f>
        <v>0</v>
      </c>
      <c r="BL102" s="16" t="s">
        <v>124</v>
      </c>
      <c r="BM102" s="177" t="s">
        <v>174</v>
      </c>
    </row>
    <row r="103" spans="1:65" s="2" customFormat="1" ht="16.5" customHeight="1">
      <c r="A103" s="33"/>
      <c r="B103" s="34"/>
      <c r="C103" s="165" t="s">
        <v>175</v>
      </c>
      <c r="D103" s="165" t="s">
        <v>120</v>
      </c>
      <c r="E103" s="166" t="s">
        <v>176</v>
      </c>
      <c r="F103" s="167" t="s">
        <v>177</v>
      </c>
      <c r="G103" s="168" t="s">
        <v>123</v>
      </c>
      <c r="H103" s="169">
        <v>1</v>
      </c>
      <c r="I103" s="170"/>
      <c r="J103" s="171">
        <f>ROUND(I103*H103,2)</f>
        <v>0</v>
      </c>
      <c r="K103" s="172"/>
      <c r="L103" s="38"/>
      <c r="M103" s="206" t="s">
        <v>19</v>
      </c>
      <c r="N103" s="207" t="s">
        <v>47</v>
      </c>
      <c r="O103" s="208"/>
      <c r="P103" s="209">
        <f>O103*H103</f>
        <v>0</v>
      </c>
      <c r="Q103" s="209">
        <v>0</v>
      </c>
      <c r="R103" s="209">
        <f>Q103*H103</f>
        <v>0</v>
      </c>
      <c r="S103" s="209">
        <v>0</v>
      </c>
      <c r="T103" s="210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77" t="s">
        <v>124</v>
      </c>
      <c r="AT103" s="177" t="s">
        <v>120</v>
      </c>
      <c r="AU103" s="177" t="s">
        <v>84</v>
      </c>
      <c r="AY103" s="16" t="s">
        <v>119</v>
      </c>
      <c r="BE103" s="178">
        <f>IF(N103="základní",J103,0)</f>
        <v>0</v>
      </c>
      <c r="BF103" s="178">
        <f>IF(N103="snížená",J103,0)</f>
        <v>0</v>
      </c>
      <c r="BG103" s="178">
        <f>IF(N103="zákl. přenesená",J103,0)</f>
        <v>0</v>
      </c>
      <c r="BH103" s="178">
        <f>IF(N103="sníž. přenesená",J103,0)</f>
        <v>0</v>
      </c>
      <c r="BI103" s="178">
        <f>IF(N103="nulová",J103,0)</f>
        <v>0</v>
      </c>
      <c r="BJ103" s="16" t="s">
        <v>84</v>
      </c>
      <c r="BK103" s="178">
        <f>ROUND(I103*H103,2)</f>
        <v>0</v>
      </c>
      <c r="BL103" s="16" t="s">
        <v>124</v>
      </c>
      <c r="BM103" s="177" t="s">
        <v>178</v>
      </c>
    </row>
    <row r="104" spans="1:65" s="2" customFormat="1" ht="6.95" customHeight="1">
      <c r="A104" s="33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8"/>
      <c r="M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</sheetData>
  <sheetProtection algorithmName="SHA-512" hashValue="Y2lISfSpOmI295wwxmepQL8N8O5rwjT+eLB8BF48fyo9z+w6/EzJ3lp46x2LbUTQ/bZXf9xe0Bm3GAKaJWemcw==" saltValue="B5Ta44e/+Z2F1kf4bj8FMIw9Wz/mpuJT+ZmAqTM1KDfNpzJ1aYA/dk2McUcXc1PZilziTIvtDV1JU1WS2dhOTw==" spinCount="100000" sheet="1" objects="1" scenarios="1" formatColumns="0" formatRows="0" autoFilter="0"/>
  <autoFilter ref="C79:K103" xr:uid="{00000000-0009-0000-0000-000001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1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89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86</v>
      </c>
    </row>
    <row r="4" spans="1:46" s="1" customFormat="1" ht="24.95" customHeight="1">
      <c r="B4" s="19"/>
      <c r="D4" s="102" t="s">
        <v>96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278" t="str">
        <f>'Rekapitulace stavby'!K6</f>
        <v>DVT Třebůvka, Útěchov (ř.km 40,370 - 42,400)</v>
      </c>
      <c r="F7" s="279"/>
      <c r="G7" s="279"/>
      <c r="H7" s="279"/>
      <c r="L7" s="19"/>
    </row>
    <row r="8" spans="1:46" s="2" customFormat="1" ht="12" customHeight="1">
      <c r="A8" s="33"/>
      <c r="B8" s="38"/>
      <c r="C8" s="33"/>
      <c r="D8" s="104" t="s">
        <v>97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0" t="s">
        <v>179</v>
      </c>
      <c r="F9" s="281"/>
      <c r="G9" s="281"/>
      <c r="H9" s="281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18. 5. 2021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2" t="str">
        <f>'Rekapitulace stavby'!E14</f>
        <v>Vyplň údaj</v>
      </c>
      <c r="F18" s="283"/>
      <c r="G18" s="283"/>
      <c r="H18" s="283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29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40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284" t="s">
        <v>19</v>
      </c>
      <c r="F27" s="284"/>
      <c r="G27" s="284"/>
      <c r="H27" s="284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42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44</v>
      </c>
      <c r="G32" s="33"/>
      <c r="H32" s="33"/>
      <c r="I32" s="114" t="s">
        <v>43</v>
      </c>
      <c r="J32" s="114" t="s">
        <v>45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46</v>
      </c>
      <c r="E33" s="104" t="s">
        <v>47</v>
      </c>
      <c r="F33" s="116">
        <f>ROUND((SUM(BE82:BE110)),  2)</f>
        <v>0</v>
      </c>
      <c r="G33" s="33"/>
      <c r="H33" s="33"/>
      <c r="I33" s="117">
        <v>0.21</v>
      </c>
      <c r="J33" s="116">
        <f>ROUND(((SUM(BE82:BE110))*I33),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48</v>
      </c>
      <c r="F34" s="116">
        <f>ROUND((SUM(BF82:BF110)),  2)</f>
        <v>0</v>
      </c>
      <c r="G34" s="33"/>
      <c r="H34" s="33"/>
      <c r="I34" s="117">
        <v>0.15</v>
      </c>
      <c r="J34" s="116">
        <f>ROUND(((SUM(BF82:BF110))*I34),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49</v>
      </c>
      <c r="F35" s="116">
        <f>ROUND((SUM(BG82:BG110)),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50</v>
      </c>
      <c r="F36" s="116">
        <f>ROUND((SUM(BH82:BH110)),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51</v>
      </c>
      <c r="F37" s="116">
        <f>ROUND((SUM(BI82:BI110)),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52</v>
      </c>
      <c r="E39" s="120"/>
      <c r="F39" s="120"/>
      <c r="G39" s="121" t="s">
        <v>53</v>
      </c>
      <c r="H39" s="122" t="s">
        <v>54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99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85" t="str">
        <f>E7</f>
        <v>DVT Třebůvka, Útěchov (ř.km 40,370 - 42,400)</v>
      </c>
      <c r="F48" s="286"/>
      <c r="G48" s="286"/>
      <c r="H48" s="286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38" t="str">
        <f>E9</f>
        <v>01 - SO 01 - Pročištění koryta toku</v>
      </c>
      <c r="F50" s="287"/>
      <c r="G50" s="287"/>
      <c r="H50" s="287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KN Třebůvka</v>
      </c>
      <c r="G52" s="35"/>
      <c r="H52" s="35"/>
      <c r="I52" s="28" t="s">
        <v>23</v>
      </c>
      <c r="J52" s="58" t="str">
        <f>IF(J12="","",J12)</f>
        <v>18. 5. 2021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Povodí Moravy, s.p.</v>
      </c>
      <c r="G54" s="35"/>
      <c r="H54" s="35"/>
      <c r="I54" s="28" t="s">
        <v>33</v>
      </c>
      <c r="J54" s="31" t="str">
        <f>E21</f>
        <v>Ing. Vít Pučálek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100</v>
      </c>
      <c r="D57" s="130"/>
      <c r="E57" s="130"/>
      <c r="F57" s="130"/>
      <c r="G57" s="130"/>
      <c r="H57" s="130"/>
      <c r="I57" s="130"/>
      <c r="J57" s="131" t="s">
        <v>101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74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102</v>
      </c>
    </row>
    <row r="60" spans="1:47" s="9" customFormat="1" ht="24.95" customHeight="1">
      <c r="B60" s="133"/>
      <c r="C60" s="134"/>
      <c r="D60" s="135" t="s">
        <v>180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4" customFormat="1" ht="19.899999999999999" customHeight="1">
      <c r="B61" s="211"/>
      <c r="C61" s="212"/>
      <c r="D61" s="213" t="s">
        <v>181</v>
      </c>
      <c r="E61" s="214"/>
      <c r="F61" s="214"/>
      <c r="G61" s="214"/>
      <c r="H61" s="214"/>
      <c r="I61" s="214"/>
      <c r="J61" s="215">
        <f>J84</f>
        <v>0</v>
      </c>
      <c r="K61" s="212"/>
      <c r="L61" s="216"/>
    </row>
    <row r="62" spans="1:47" s="14" customFormat="1" ht="14.85" customHeight="1">
      <c r="B62" s="211"/>
      <c r="C62" s="212"/>
      <c r="D62" s="213" t="s">
        <v>182</v>
      </c>
      <c r="E62" s="214"/>
      <c r="F62" s="214"/>
      <c r="G62" s="214"/>
      <c r="H62" s="214"/>
      <c r="I62" s="214"/>
      <c r="J62" s="215">
        <f>J85</f>
        <v>0</v>
      </c>
      <c r="K62" s="212"/>
      <c r="L62" s="216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5" customHeight="1">
      <c r="A69" s="33"/>
      <c r="B69" s="34"/>
      <c r="C69" s="22" t="s">
        <v>104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6.5" customHeight="1">
      <c r="A72" s="33"/>
      <c r="B72" s="34"/>
      <c r="C72" s="35"/>
      <c r="D72" s="35"/>
      <c r="E72" s="285" t="str">
        <f>E7</f>
        <v>DVT Třebůvka, Útěchov (ř.km 40,370 - 42,400)</v>
      </c>
      <c r="F72" s="286"/>
      <c r="G72" s="286"/>
      <c r="H72" s="286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97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238" t="str">
        <f>E9</f>
        <v>01 - SO 01 - Pročištění koryta toku</v>
      </c>
      <c r="F74" s="287"/>
      <c r="G74" s="287"/>
      <c r="H74" s="287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>KN Třebůvka</v>
      </c>
      <c r="G76" s="35"/>
      <c r="H76" s="35"/>
      <c r="I76" s="28" t="s">
        <v>23</v>
      </c>
      <c r="J76" s="58" t="str">
        <f>IF(J12="","",J12)</f>
        <v>18. 5. 2021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>
      <c r="A78" s="33"/>
      <c r="B78" s="34"/>
      <c r="C78" s="28" t="s">
        <v>25</v>
      </c>
      <c r="D78" s="35"/>
      <c r="E78" s="35"/>
      <c r="F78" s="26" t="str">
        <f>E15</f>
        <v>Povodí Moravy, s.p.</v>
      </c>
      <c r="G78" s="35"/>
      <c r="H78" s="35"/>
      <c r="I78" s="28" t="s">
        <v>33</v>
      </c>
      <c r="J78" s="31" t="str">
        <f>E21</f>
        <v>Ing. Vít Pučálek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31</v>
      </c>
      <c r="D79" s="35"/>
      <c r="E79" s="35"/>
      <c r="F79" s="26" t="str">
        <f>IF(E18="","",E18)</f>
        <v>Vyplň údaj</v>
      </c>
      <c r="G79" s="35"/>
      <c r="H79" s="35"/>
      <c r="I79" s="28" t="s">
        <v>38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0" customFormat="1" ht="29.25" customHeight="1">
      <c r="A81" s="139"/>
      <c r="B81" s="140"/>
      <c r="C81" s="141" t="s">
        <v>105</v>
      </c>
      <c r="D81" s="142" t="s">
        <v>61</v>
      </c>
      <c r="E81" s="142" t="s">
        <v>57</v>
      </c>
      <c r="F81" s="142" t="s">
        <v>58</v>
      </c>
      <c r="G81" s="142" t="s">
        <v>106</v>
      </c>
      <c r="H81" s="142" t="s">
        <v>107</v>
      </c>
      <c r="I81" s="142" t="s">
        <v>108</v>
      </c>
      <c r="J81" s="143" t="s">
        <v>101</v>
      </c>
      <c r="K81" s="144" t="s">
        <v>109</v>
      </c>
      <c r="L81" s="145"/>
      <c r="M81" s="67" t="s">
        <v>19</v>
      </c>
      <c r="N81" s="68" t="s">
        <v>46</v>
      </c>
      <c r="O81" s="68" t="s">
        <v>110</v>
      </c>
      <c r="P81" s="68" t="s">
        <v>111</v>
      </c>
      <c r="Q81" s="68" t="s">
        <v>112</v>
      </c>
      <c r="R81" s="68" t="s">
        <v>113</v>
      </c>
      <c r="S81" s="68" t="s">
        <v>114</v>
      </c>
      <c r="T81" s="69" t="s">
        <v>115</v>
      </c>
      <c r="U81" s="139"/>
      <c r="V81" s="139"/>
      <c r="W81" s="139"/>
      <c r="X81" s="139"/>
      <c r="Y81" s="139"/>
      <c r="Z81" s="139"/>
      <c r="AA81" s="139"/>
      <c r="AB81" s="139"/>
      <c r="AC81" s="139"/>
      <c r="AD81" s="139"/>
      <c r="AE81" s="139"/>
    </row>
    <row r="82" spans="1:65" s="2" customFormat="1" ht="22.9" customHeight="1">
      <c r="A82" s="33"/>
      <c r="B82" s="34"/>
      <c r="C82" s="74" t="s">
        <v>116</v>
      </c>
      <c r="D82" s="35"/>
      <c r="E82" s="35"/>
      <c r="F82" s="35"/>
      <c r="G82" s="35"/>
      <c r="H82" s="35"/>
      <c r="I82" s="35"/>
      <c r="J82" s="146">
        <f>BK82</f>
        <v>0</v>
      </c>
      <c r="K82" s="35"/>
      <c r="L82" s="38"/>
      <c r="M82" s="70"/>
      <c r="N82" s="147"/>
      <c r="O82" s="71"/>
      <c r="P82" s="148">
        <f>P83</f>
        <v>0</v>
      </c>
      <c r="Q82" s="71"/>
      <c r="R82" s="148">
        <f>R83</f>
        <v>0</v>
      </c>
      <c r="S82" s="71"/>
      <c r="T82" s="149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75</v>
      </c>
      <c r="AU82" s="16" t="s">
        <v>102</v>
      </c>
      <c r="BK82" s="150">
        <f>BK83</f>
        <v>0</v>
      </c>
    </row>
    <row r="83" spans="1:65" s="11" customFormat="1" ht="25.9" customHeight="1">
      <c r="B83" s="151"/>
      <c r="C83" s="152"/>
      <c r="D83" s="153" t="s">
        <v>75</v>
      </c>
      <c r="E83" s="154" t="s">
        <v>183</v>
      </c>
      <c r="F83" s="154" t="s">
        <v>184</v>
      </c>
      <c r="G83" s="152"/>
      <c r="H83" s="152"/>
      <c r="I83" s="155"/>
      <c r="J83" s="156">
        <f>BK83</f>
        <v>0</v>
      </c>
      <c r="K83" s="152"/>
      <c r="L83" s="157"/>
      <c r="M83" s="158"/>
      <c r="N83" s="159"/>
      <c r="O83" s="159"/>
      <c r="P83" s="160">
        <f>P84</f>
        <v>0</v>
      </c>
      <c r="Q83" s="159"/>
      <c r="R83" s="160">
        <f>R84</f>
        <v>0</v>
      </c>
      <c r="S83" s="159"/>
      <c r="T83" s="161">
        <f>T84</f>
        <v>0</v>
      </c>
      <c r="AR83" s="162" t="s">
        <v>84</v>
      </c>
      <c r="AT83" s="163" t="s">
        <v>75</v>
      </c>
      <c r="AU83" s="163" t="s">
        <v>76</v>
      </c>
      <c r="AY83" s="162" t="s">
        <v>119</v>
      </c>
      <c r="BK83" s="164">
        <f>BK84</f>
        <v>0</v>
      </c>
    </row>
    <row r="84" spans="1:65" s="11" customFormat="1" ht="22.9" customHeight="1">
      <c r="B84" s="151"/>
      <c r="C84" s="152"/>
      <c r="D84" s="153" t="s">
        <v>75</v>
      </c>
      <c r="E84" s="217" t="s">
        <v>84</v>
      </c>
      <c r="F84" s="217" t="s">
        <v>185</v>
      </c>
      <c r="G84" s="152"/>
      <c r="H84" s="152"/>
      <c r="I84" s="155"/>
      <c r="J84" s="218">
        <f>BK84</f>
        <v>0</v>
      </c>
      <c r="K84" s="152"/>
      <c r="L84" s="157"/>
      <c r="M84" s="158"/>
      <c r="N84" s="159"/>
      <c r="O84" s="159"/>
      <c r="P84" s="160">
        <f>P85</f>
        <v>0</v>
      </c>
      <c r="Q84" s="159"/>
      <c r="R84" s="160">
        <f>R85</f>
        <v>0</v>
      </c>
      <c r="S84" s="159"/>
      <c r="T84" s="161">
        <f>T85</f>
        <v>0</v>
      </c>
      <c r="AR84" s="162" t="s">
        <v>84</v>
      </c>
      <c r="AT84" s="163" t="s">
        <v>75</v>
      </c>
      <c r="AU84" s="163" t="s">
        <v>84</v>
      </c>
      <c r="AY84" s="162" t="s">
        <v>119</v>
      </c>
      <c r="BK84" s="164">
        <f>BK85</f>
        <v>0</v>
      </c>
    </row>
    <row r="85" spans="1:65" s="11" customFormat="1" ht="20.85" customHeight="1">
      <c r="B85" s="151"/>
      <c r="C85" s="152"/>
      <c r="D85" s="153" t="s">
        <v>75</v>
      </c>
      <c r="E85" s="217" t="s">
        <v>167</v>
      </c>
      <c r="F85" s="217" t="s">
        <v>186</v>
      </c>
      <c r="G85" s="152"/>
      <c r="H85" s="152"/>
      <c r="I85" s="155"/>
      <c r="J85" s="218">
        <f>BK85</f>
        <v>0</v>
      </c>
      <c r="K85" s="152"/>
      <c r="L85" s="157"/>
      <c r="M85" s="158"/>
      <c r="N85" s="159"/>
      <c r="O85" s="159"/>
      <c r="P85" s="160">
        <f>SUM(P86:P110)</f>
        <v>0</v>
      </c>
      <c r="Q85" s="159"/>
      <c r="R85" s="160">
        <f>SUM(R86:R110)</f>
        <v>0</v>
      </c>
      <c r="S85" s="159"/>
      <c r="T85" s="161">
        <f>SUM(T86:T110)</f>
        <v>0</v>
      </c>
      <c r="AR85" s="162" t="s">
        <v>84</v>
      </c>
      <c r="AT85" s="163" t="s">
        <v>75</v>
      </c>
      <c r="AU85" s="163" t="s">
        <v>86</v>
      </c>
      <c r="AY85" s="162" t="s">
        <v>119</v>
      </c>
      <c r="BK85" s="164">
        <f>SUM(BK86:BK110)</f>
        <v>0</v>
      </c>
    </row>
    <row r="86" spans="1:65" s="2" customFormat="1" ht="37.9" customHeight="1">
      <c r="A86" s="33"/>
      <c r="B86" s="34"/>
      <c r="C86" s="165" t="s">
        <v>84</v>
      </c>
      <c r="D86" s="165" t="s">
        <v>120</v>
      </c>
      <c r="E86" s="166" t="s">
        <v>187</v>
      </c>
      <c r="F86" s="167" t="s">
        <v>188</v>
      </c>
      <c r="G86" s="168" t="s">
        <v>189</v>
      </c>
      <c r="H86" s="169">
        <v>1538</v>
      </c>
      <c r="I86" s="170"/>
      <c r="J86" s="171">
        <f>ROUND(I86*H86,2)</f>
        <v>0</v>
      </c>
      <c r="K86" s="172"/>
      <c r="L86" s="38"/>
      <c r="M86" s="173" t="s">
        <v>19</v>
      </c>
      <c r="N86" s="174" t="s">
        <v>47</v>
      </c>
      <c r="O86" s="63"/>
      <c r="P86" s="175">
        <f>O86*H86</f>
        <v>0</v>
      </c>
      <c r="Q86" s="175">
        <v>0</v>
      </c>
      <c r="R86" s="175">
        <f>Q86*H86</f>
        <v>0</v>
      </c>
      <c r="S86" s="175">
        <v>0</v>
      </c>
      <c r="T86" s="176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77" t="s">
        <v>124</v>
      </c>
      <c r="AT86" s="177" t="s">
        <v>120</v>
      </c>
      <c r="AU86" s="177" t="s">
        <v>140</v>
      </c>
      <c r="AY86" s="16" t="s">
        <v>119</v>
      </c>
      <c r="BE86" s="178">
        <f>IF(N86="základní",J86,0)</f>
        <v>0</v>
      </c>
      <c r="BF86" s="178">
        <f>IF(N86="snížená",J86,0)</f>
        <v>0</v>
      </c>
      <c r="BG86" s="178">
        <f>IF(N86="zákl. přenesená",J86,0)</f>
        <v>0</v>
      </c>
      <c r="BH86" s="178">
        <f>IF(N86="sníž. přenesená",J86,0)</f>
        <v>0</v>
      </c>
      <c r="BI86" s="178">
        <f>IF(N86="nulová",J86,0)</f>
        <v>0</v>
      </c>
      <c r="BJ86" s="16" t="s">
        <v>84</v>
      </c>
      <c r="BK86" s="178">
        <f>ROUND(I86*H86,2)</f>
        <v>0</v>
      </c>
      <c r="BL86" s="16" t="s">
        <v>124</v>
      </c>
      <c r="BM86" s="177" t="s">
        <v>190</v>
      </c>
    </row>
    <row r="87" spans="1:65" s="12" customFormat="1" ht="11.25">
      <c r="B87" s="184"/>
      <c r="C87" s="185"/>
      <c r="D87" s="179" t="s">
        <v>137</v>
      </c>
      <c r="E87" s="186" t="s">
        <v>19</v>
      </c>
      <c r="F87" s="187" t="s">
        <v>191</v>
      </c>
      <c r="G87" s="185"/>
      <c r="H87" s="188">
        <v>1538</v>
      </c>
      <c r="I87" s="189"/>
      <c r="J87" s="185"/>
      <c r="K87" s="185"/>
      <c r="L87" s="190"/>
      <c r="M87" s="191"/>
      <c r="N87" s="192"/>
      <c r="O87" s="192"/>
      <c r="P87" s="192"/>
      <c r="Q87" s="192"/>
      <c r="R87" s="192"/>
      <c r="S87" s="192"/>
      <c r="T87" s="193"/>
      <c r="AT87" s="194" t="s">
        <v>137</v>
      </c>
      <c r="AU87" s="194" t="s">
        <v>140</v>
      </c>
      <c r="AV87" s="12" t="s">
        <v>86</v>
      </c>
      <c r="AW87" s="12" t="s">
        <v>37</v>
      </c>
      <c r="AX87" s="12" t="s">
        <v>76</v>
      </c>
      <c r="AY87" s="194" t="s">
        <v>119</v>
      </c>
    </row>
    <row r="88" spans="1:65" s="13" customFormat="1" ht="11.25">
      <c r="B88" s="195"/>
      <c r="C88" s="196"/>
      <c r="D88" s="179" t="s">
        <v>137</v>
      </c>
      <c r="E88" s="197" t="s">
        <v>19</v>
      </c>
      <c r="F88" s="198" t="s">
        <v>139</v>
      </c>
      <c r="G88" s="196"/>
      <c r="H88" s="199">
        <v>1538</v>
      </c>
      <c r="I88" s="200"/>
      <c r="J88" s="196"/>
      <c r="K88" s="196"/>
      <c r="L88" s="201"/>
      <c r="M88" s="202"/>
      <c r="N88" s="203"/>
      <c r="O88" s="203"/>
      <c r="P88" s="203"/>
      <c r="Q88" s="203"/>
      <c r="R88" s="203"/>
      <c r="S88" s="203"/>
      <c r="T88" s="204"/>
      <c r="AT88" s="205" t="s">
        <v>137</v>
      </c>
      <c r="AU88" s="205" t="s">
        <v>140</v>
      </c>
      <c r="AV88" s="13" t="s">
        <v>124</v>
      </c>
      <c r="AW88" s="13" t="s">
        <v>37</v>
      </c>
      <c r="AX88" s="13" t="s">
        <v>84</v>
      </c>
      <c r="AY88" s="205" t="s">
        <v>119</v>
      </c>
    </row>
    <row r="89" spans="1:65" s="2" customFormat="1" ht="37.9" customHeight="1">
      <c r="A89" s="33"/>
      <c r="B89" s="34"/>
      <c r="C89" s="165" t="s">
        <v>86</v>
      </c>
      <c r="D89" s="165" t="s">
        <v>120</v>
      </c>
      <c r="E89" s="166" t="s">
        <v>192</v>
      </c>
      <c r="F89" s="167" t="s">
        <v>193</v>
      </c>
      <c r="G89" s="168" t="s">
        <v>189</v>
      </c>
      <c r="H89" s="169">
        <v>1538</v>
      </c>
      <c r="I89" s="170"/>
      <c r="J89" s="171">
        <f>ROUND(I89*H89,2)</f>
        <v>0</v>
      </c>
      <c r="K89" s="172"/>
      <c r="L89" s="38"/>
      <c r="M89" s="173" t="s">
        <v>19</v>
      </c>
      <c r="N89" s="174" t="s">
        <v>47</v>
      </c>
      <c r="O89" s="63"/>
      <c r="P89" s="175">
        <f>O89*H89</f>
        <v>0</v>
      </c>
      <c r="Q89" s="175">
        <v>0</v>
      </c>
      <c r="R89" s="175">
        <f>Q89*H89</f>
        <v>0</v>
      </c>
      <c r="S89" s="175">
        <v>0</v>
      </c>
      <c r="T89" s="176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77" t="s">
        <v>124</v>
      </c>
      <c r="AT89" s="177" t="s">
        <v>120</v>
      </c>
      <c r="AU89" s="177" t="s">
        <v>140</v>
      </c>
      <c r="AY89" s="16" t="s">
        <v>119</v>
      </c>
      <c r="BE89" s="178">
        <f>IF(N89="základní",J89,0)</f>
        <v>0</v>
      </c>
      <c r="BF89" s="178">
        <f>IF(N89="snížená",J89,0)</f>
        <v>0</v>
      </c>
      <c r="BG89" s="178">
        <f>IF(N89="zákl. přenesená",J89,0)</f>
        <v>0</v>
      </c>
      <c r="BH89" s="178">
        <f>IF(N89="sníž. přenesená",J89,0)</f>
        <v>0</v>
      </c>
      <c r="BI89" s="178">
        <f>IF(N89="nulová",J89,0)</f>
        <v>0</v>
      </c>
      <c r="BJ89" s="16" t="s">
        <v>84</v>
      </c>
      <c r="BK89" s="178">
        <f>ROUND(I89*H89,2)</f>
        <v>0</v>
      </c>
      <c r="BL89" s="16" t="s">
        <v>124</v>
      </c>
      <c r="BM89" s="177" t="s">
        <v>194</v>
      </c>
    </row>
    <row r="90" spans="1:65" s="12" customFormat="1" ht="11.25">
      <c r="B90" s="184"/>
      <c r="C90" s="185"/>
      <c r="D90" s="179" t="s">
        <v>137</v>
      </c>
      <c r="E90" s="186" t="s">
        <v>19</v>
      </c>
      <c r="F90" s="187" t="s">
        <v>191</v>
      </c>
      <c r="G90" s="185"/>
      <c r="H90" s="188">
        <v>1538</v>
      </c>
      <c r="I90" s="189"/>
      <c r="J90" s="185"/>
      <c r="K90" s="185"/>
      <c r="L90" s="190"/>
      <c r="M90" s="191"/>
      <c r="N90" s="192"/>
      <c r="O90" s="192"/>
      <c r="P90" s="192"/>
      <c r="Q90" s="192"/>
      <c r="R90" s="192"/>
      <c r="S90" s="192"/>
      <c r="T90" s="193"/>
      <c r="AT90" s="194" t="s">
        <v>137</v>
      </c>
      <c r="AU90" s="194" t="s">
        <v>140</v>
      </c>
      <c r="AV90" s="12" t="s">
        <v>86</v>
      </c>
      <c r="AW90" s="12" t="s">
        <v>37</v>
      </c>
      <c r="AX90" s="12" t="s">
        <v>76</v>
      </c>
      <c r="AY90" s="194" t="s">
        <v>119</v>
      </c>
    </row>
    <row r="91" spans="1:65" s="13" customFormat="1" ht="11.25">
      <c r="B91" s="195"/>
      <c r="C91" s="196"/>
      <c r="D91" s="179" t="s">
        <v>137</v>
      </c>
      <c r="E91" s="197" t="s">
        <v>19</v>
      </c>
      <c r="F91" s="198" t="s">
        <v>139</v>
      </c>
      <c r="G91" s="196"/>
      <c r="H91" s="199">
        <v>1538</v>
      </c>
      <c r="I91" s="200"/>
      <c r="J91" s="196"/>
      <c r="K91" s="196"/>
      <c r="L91" s="201"/>
      <c r="M91" s="202"/>
      <c r="N91" s="203"/>
      <c r="O91" s="203"/>
      <c r="P91" s="203"/>
      <c r="Q91" s="203"/>
      <c r="R91" s="203"/>
      <c r="S91" s="203"/>
      <c r="T91" s="204"/>
      <c r="AT91" s="205" t="s">
        <v>137</v>
      </c>
      <c r="AU91" s="205" t="s">
        <v>140</v>
      </c>
      <c r="AV91" s="13" t="s">
        <v>124</v>
      </c>
      <c r="AW91" s="13" t="s">
        <v>37</v>
      </c>
      <c r="AX91" s="13" t="s">
        <v>84</v>
      </c>
      <c r="AY91" s="205" t="s">
        <v>119</v>
      </c>
    </row>
    <row r="92" spans="1:65" s="2" customFormat="1" ht="37.9" customHeight="1">
      <c r="A92" s="33"/>
      <c r="B92" s="34"/>
      <c r="C92" s="165" t="s">
        <v>140</v>
      </c>
      <c r="D92" s="165" t="s">
        <v>120</v>
      </c>
      <c r="E92" s="166" t="s">
        <v>195</v>
      </c>
      <c r="F92" s="167" t="s">
        <v>196</v>
      </c>
      <c r="G92" s="168" t="s">
        <v>189</v>
      </c>
      <c r="H92" s="169">
        <v>38450</v>
      </c>
      <c r="I92" s="170"/>
      <c r="J92" s="171">
        <f>ROUND(I92*H92,2)</f>
        <v>0</v>
      </c>
      <c r="K92" s="172"/>
      <c r="L92" s="38"/>
      <c r="M92" s="173" t="s">
        <v>19</v>
      </c>
      <c r="N92" s="174" t="s">
        <v>47</v>
      </c>
      <c r="O92" s="63"/>
      <c r="P92" s="175">
        <f>O92*H92</f>
        <v>0</v>
      </c>
      <c r="Q92" s="175">
        <v>0</v>
      </c>
      <c r="R92" s="175">
        <f>Q92*H92</f>
        <v>0</v>
      </c>
      <c r="S92" s="175">
        <v>0</v>
      </c>
      <c r="T92" s="176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77" t="s">
        <v>124</v>
      </c>
      <c r="AT92" s="177" t="s">
        <v>120</v>
      </c>
      <c r="AU92" s="177" t="s">
        <v>140</v>
      </c>
      <c r="AY92" s="16" t="s">
        <v>119</v>
      </c>
      <c r="BE92" s="178">
        <f>IF(N92="základní",J92,0)</f>
        <v>0</v>
      </c>
      <c r="BF92" s="178">
        <f>IF(N92="snížená",J92,0)</f>
        <v>0</v>
      </c>
      <c r="BG92" s="178">
        <f>IF(N92="zákl. přenesená",J92,0)</f>
        <v>0</v>
      </c>
      <c r="BH92" s="178">
        <f>IF(N92="sníž. přenesená",J92,0)</f>
        <v>0</v>
      </c>
      <c r="BI92" s="178">
        <f>IF(N92="nulová",J92,0)</f>
        <v>0</v>
      </c>
      <c r="BJ92" s="16" t="s">
        <v>84</v>
      </c>
      <c r="BK92" s="178">
        <f>ROUND(I92*H92,2)</f>
        <v>0</v>
      </c>
      <c r="BL92" s="16" t="s">
        <v>124</v>
      </c>
      <c r="BM92" s="177" t="s">
        <v>197</v>
      </c>
    </row>
    <row r="93" spans="1:65" s="2" customFormat="1" ht="19.5">
      <c r="A93" s="33"/>
      <c r="B93" s="34"/>
      <c r="C93" s="35"/>
      <c r="D93" s="179" t="s">
        <v>126</v>
      </c>
      <c r="E93" s="35"/>
      <c r="F93" s="180" t="s">
        <v>198</v>
      </c>
      <c r="G93" s="35"/>
      <c r="H93" s="35"/>
      <c r="I93" s="181"/>
      <c r="J93" s="35"/>
      <c r="K93" s="35"/>
      <c r="L93" s="38"/>
      <c r="M93" s="182"/>
      <c r="N93" s="183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126</v>
      </c>
      <c r="AU93" s="16" t="s">
        <v>140</v>
      </c>
    </row>
    <row r="94" spans="1:65" s="12" customFormat="1" ht="11.25">
      <c r="B94" s="184"/>
      <c r="C94" s="185"/>
      <c r="D94" s="179" t="s">
        <v>137</v>
      </c>
      <c r="E94" s="186" t="s">
        <v>19</v>
      </c>
      <c r="F94" s="187" t="s">
        <v>191</v>
      </c>
      <c r="G94" s="185"/>
      <c r="H94" s="188">
        <v>1538</v>
      </c>
      <c r="I94" s="189"/>
      <c r="J94" s="185"/>
      <c r="K94" s="185"/>
      <c r="L94" s="190"/>
      <c r="M94" s="191"/>
      <c r="N94" s="192"/>
      <c r="O94" s="192"/>
      <c r="P94" s="192"/>
      <c r="Q94" s="192"/>
      <c r="R94" s="192"/>
      <c r="S94" s="192"/>
      <c r="T94" s="193"/>
      <c r="AT94" s="194" t="s">
        <v>137</v>
      </c>
      <c r="AU94" s="194" t="s">
        <v>140</v>
      </c>
      <c r="AV94" s="12" t="s">
        <v>86</v>
      </c>
      <c r="AW94" s="12" t="s">
        <v>37</v>
      </c>
      <c r="AX94" s="12" t="s">
        <v>76</v>
      </c>
      <c r="AY94" s="194" t="s">
        <v>119</v>
      </c>
    </row>
    <row r="95" spans="1:65" s="13" customFormat="1" ht="11.25">
      <c r="B95" s="195"/>
      <c r="C95" s="196"/>
      <c r="D95" s="179" t="s">
        <v>137</v>
      </c>
      <c r="E95" s="197" t="s">
        <v>19</v>
      </c>
      <c r="F95" s="198" t="s">
        <v>139</v>
      </c>
      <c r="G95" s="196"/>
      <c r="H95" s="199">
        <v>1538</v>
      </c>
      <c r="I95" s="200"/>
      <c r="J95" s="196"/>
      <c r="K95" s="196"/>
      <c r="L95" s="201"/>
      <c r="M95" s="202"/>
      <c r="N95" s="203"/>
      <c r="O95" s="203"/>
      <c r="P95" s="203"/>
      <c r="Q95" s="203"/>
      <c r="R95" s="203"/>
      <c r="S95" s="203"/>
      <c r="T95" s="204"/>
      <c r="AT95" s="205" t="s">
        <v>137</v>
      </c>
      <c r="AU95" s="205" t="s">
        <v>140</v>
      </c>
      <c r="AV95" s="13" t="s">
        <v>124</v>
      </c>
      <c r="AW95" s="13" t="s">
        <v>37</v>
      </c>
      <c r="AX95" s="13" t="s">
        <v>84</v>
      </c>
      <c r="AY95" s="205" t="s">
        <v>119</v>
      </c>
    </row>
    <row r="96" spans="1:65" s="12" customFormat="1" ht="11.25">
      <c r="B96" s="184"/>
      <c r="C96" s="185"/>
      <c r="D96" s="179" t="s">
        <v>137</v>
      </c>
      <c r="E96" s="185"/>
      <c r="F96" s="187" t="s">
        <v>199</v>
      </c>
      <c r="G96" s="185"/>
      <c r="H96" s="188">
        <v>38450</v>
      </c>
      <c r="I96" s="189"/>
      <c r="J96" s="185"/>
      <c r="K96" s="185"/>
      <c r="L96" s="190"/>
      <c r="M96" s="191"/>
      <c r="N96" s="192"/>
      <c r="O96" s="192"/>
      <c r="P96" s="192"/>
      <c r="Q96" s="192"/>
      <c r="R96" s="192"/>
      <c r="S96" s="192"/>
      <c r="T96" s="193"/>
      <c r="AT96" s="194" t="s">
        <v>137</v>
      </c>
      <c r="AU96" s="194" t="s">
        <v>140</v>
      </c>
      <c r="AV96" s="12" t="s">
        <v>86</v>
      </c>
      <c r="AW96" s="12" t="s">
        <v>4</v>
      </c>
      <c r="AX96" s="12" t="s">
        <v>84</v>
      </c>
      <c r="AY96" s="194" t="s">
        <v>119</v>
      </c>
    </row>
    <row r="97" spans="1:65" s="2" customFormat="1" ht="16.5" customHeight="1">
      <c r="A97" s="33"/>
      <c r="B97" s="34"/>
      <c r="C97" s="165" t="s">
        <v>124</v>
      </c>
      <c r="D97" s="165" t="s">
        <v>120</v>
      </c>
      <c r="E97" s="166" t="s">
        <v>200</v>
      </c>
      <c r="F97" s="167" t="s">
        <v>201</v>
      </c>
      <c r="G97" s="168" t="s">
        <v>189</v>
      </c>
      <c r="H97" s="169">
        <v>885</v>
      </c>
      <c r="I97" s="170"/>
      <c r="J97" s="171">
        <f>ROUND(I97*H97,2)</f>
        <v>0</v>
      </c>
      <c r="K97" s="172"/>
      <c r="L97" s="38"/>
      <c r="M97" s="173" t="s">
        <v>19</v>
      </c>
      <c r="N97" s="174" t="s">
        <v>47</v>
      </c>
      <c r="O97" s="63"/>
      <c r="P97" s="175">
        <f>O97*H97</f>
        <v>0</v>
      </c>
      <c r="Q97" s="175">
        <v>0</v>
      </c>
      <c r="R97" s="175">
        <f>Q97*H97</f>
        <v>0</v>
      </c>
      <c r="S97" s="175">
        <v>0</v>
      </c>
      <c r="T97" s="176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77" t="s">
        <v>124</v>
      </c>
      <c r="AT97" s="177" t="s">
        <v>120</v>
      </c>
      <c r="AU97" s="177" t="s">
        <v>140</v>
      </c>
      <c r="AY97" s="16" t="s">
        <v>119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16" t="s">
        <v>84</v>
      </c>
      <c r="BK97" s="178">
        <f>ROUND(I97*H97,2)</f>
        <v>0</v>
      </c>
      <c r="BL97" s="16" t="s">
        <v>124</v>
      </c>
      <c r="BM97" s="177" t="s">
        <v>202</v>
      </c>
    </row>
    <row r="98" spans="1:65" s="2" customFormat="1" ht="29.25">
      <c r="A98" s="33"/>
      <c r="B98" s="34"/>
      <c r="C98" s="35"/>
      <c r="D98" s="179" t="s">
        <v>126</v>
      </c>
      <c r="E98" s="35"/>
      <c r="F98" s="180" t="s">
        <v>203</v>
      </c>
      <c r="G98" s="35"/>
      <c r="H98" s="35"/>
      <c r="I98" s="181"/>
      <c r="J98" s="35"/>
      <c r="K98" s="35"/>
      <c r="L98" s="38"/>
      <c r="M98" s="182"/>
      <c r="N98" s="183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126</v>
      </c>
      <c r="AU98" s="16" t="s">
        <v>140</v>
      </c>
    </row>
    <row r="99" spans="1:65" s="12" customFormat="1" ht="11.25">
      <c r="B99" s="184"/>
      <c r="C99" s="185"/>
      <c r="D99" s="179" t="s">
        <v>137</v>
      </c>
      <c r="E99" s="186" t="s">
        <v>19</v>
      </c>
      <c r="F99" s="187" t="s">
        <v>204</v>
      </c>
      <c r="G99" s="185"/>
      <c r="H99" s="188">
        <v>60</v>
      </c>
      <c r="I99" s="189"/>
      <c r="J99" s="185"/>
      <c r="K99" s="185"/>
      <c r="L99" s="190"/>
      <c r="M99" s="191"/>
      <c r="N99" s="192"/>
      <c r="O99" s="192"/>
      <c r="P99" s="192"/>
      <c r="Q99" s="192"/>
      <c r="R99" s="192"/>
      <c r="S99" s="192"/>
      <c r="T99" s="193"/>
      <c r="AT99" s="194" t="s">
        <v>137</v>
      </c>
      <c r="AU99" s="194" t="s">
        <v>140</v>
      </c>
      <c r="AV99" s="12" t="s">
        <v>86</v>
      </c>
      <c r="AW99" s="12" t="s">
        <v>37</v>
      </c>
      <c r="AX99" s="12" t="s">
        <v>76</v>
      </c>
      <c r="AY99" s="194" t="s">
        <v>119</v>
      </c>
    </row>
    <row r="100" spans="1:65" s="12" customFormat="1" ht="11.25">
      <c r="B100" s="184"/>
      <c r="C100" s="185"/>
      <c r="D100" s="179" t="s">
        <v>137</v>
      </c>
      <c r="E100" s="186" t="s">
        <v>19</v>
      </c>
      <c r="F100" s="187" t="s">
        <v>205</v>
      </c>
      <c r="G100" s="185"/>
      <c r="H100" s="188">
        <v>400</v>
      </c>
      <c r="I100" s="189"/>
      <c r="J100" s="185"/>
      <c r="K100" s="185"/>
      <c r="L100" s="190"/>
      <c r="M100" s="191"/>
      <c r="N100" s="192"/>
      <c r="O100" s="192"/>
      <c r="P100" s="192"/>
      <c r="Q100" s="192"/>
      <c r="R100" s="192"/>
      <c r="S100" s="192"/>
      <c r="T100" s="193"/>
      <c r="AT100" s="194" t="s">
        <v>137</v>
      </c>
      <c r="AU100" s="194" t="s">
        <v>140</v>
      </c>
      <c r="AV100" s="12" t="s">
        <v>86</v>
      </c>
      <c r="AW100" s="12" t="s">
        <v>37</v>
      </c>
      <c r="AX100" s="12" t="s">
        <v>76</v>
      </c>
      <c r="AY100" s="194" t="s">
        <v>119</v>
      </c>
    </row>
    <row r="101" spans="1:65" s="12" customFormat="1" ht="11.25">
      <c r="B101" s="184"/>
      <c r="C101" s="185"/>
      <c r="D101" s="179" t="s">
        <v>137</v>
      </c>
      <c r="E101" s="186" t="s">
        <v>19</v>
      </c>
      <c r="F101" s="187" t="s">
        <v>206</v>
      </c>
      <c r="G101" s="185"/>
      <c r="H101" s="188">
        <v>225</v>
      </c>
      <c r="I101" s="189"/>
      <c r="J101" s="185"/>
      <c r="K101" s="185"/>
      <c r="L101" s="190"/>
      <c r="M101" s="191"/>
      <c r="N101" s="192"/>
      <c r="O101" s="192"/>
      <c r="P101" s="192"/>
      <c r="Q101" s="192"/>
      <c r="R101" s="192"/>
      <c r="S101" s="192"/>
      <c r="T101" s="193"/>
      <c r="AT101" s="194" t="s">
        <v>137</v>
      </c>
      <c r="AU101" s="194" t="s">
        <v>140</v>
      </c>
      <c r="AV101" s="12" t="s">
        <v>86</v>
      </c>
      <c r="AW101" s="12" t="s">
        <v>37</v>
      </c>
      <c r="AX101" s="12" t="s">
        <v>76</v>
      </c>
      <c r="AY101" s="194" t="s">
        <v>119</v>
      </c>
    </row>
    <row r="102" spans="1:65" s="12" customFormat="1" ht="11.25">
      <c r="B102" s="184"/>
      <c r="C102" s="185"/>
      <c r="D102" s="179" t="s">
        <v>137</v>
      </c>
      <c r="E102" s="186" t="s">
        <v>19</v>
      </c>
      <c r="F102" s="187" t="s">
        <v>207</v>
      </c>
      <c r="G102" s="185"/>
      <c r="H102" s="188">
        <v>80</v>
      </c>
      <c r="I102" s="189"/>
      <c r="J102" s="185"/>
      <c r="K102" s="185"/>
      <c r="L102" s="190"/>
      <c r="M102" s="191"/>
      <c r="N102" s="192"/>
      <c r="O102" s="192"/>
      <c r="P102" s="192"/>
      <c r="Q102" s="192"/>
      <c r="R102" s="192"/>
      <c r="S102" s="192"/>
      <c r="T102" s="193"/>
      <c r="AT102" s="194" t="s">
        <v>137</v>
      </c>
      <c r="AU102" s="194" t="s">
        <v>140</v>
      </c>
      <c r="AV102" s="12" t="s">
        <v>86</v>
      </c>
      <c r="AW102" s="12" t="s">
        <v>37</v>
      </c>
      <c r="AX102" s="12" t="s">
        <v>76</v>
      </c>
      <c r="AY102" s="194" t="s">
        <v>119</v>
      </c>
    </row>
    <row r="103" spans="1:65" s="12" customFormat="1" ht="11.25">
      <c r="B103" s="184"/>
      <c r="C103" s="185"/>
      <c r="D103" s="179" t="s">
        <v>137</v>
      </c>
      <c r="E103" s="186" t="s">
        <v>19</v>
      </c>
      <c r="F103" s="187" t="s">
        <v>208</v>
      </c>
      <c r="G103" s="185"/>
      <c r="H103" s="188">
        <v>120</v>
      </c>
      <c r="I103" s="189"/>
      <c r="J103" s="185"/>
      <c r="K103" s="185"/>
      <c r="L103" s="190"/>
      <c r="M103" s="191"/>
      <c r="N103" s="192"/>
      <c r="O103" s="192"/>
      <c r="P103" s="192"/>
      <c r="Q103" s="192"/>
      <c r="R103" s="192"/>
      <c r="S103" s="192"/>
      <c r="T103" s="193"/>
      <c r="AT103" s="194" t="s">
        <v>137</v>
      </c>
      <c r="AU103" s="194" t="s">
        <v>140</v>
      </c>
      <c r="AV103" s="12" t="s">
        <v>86</v>
      </c>
      <c r="AW103" s="12" t="s">
        <v>37</v>
      </c>
      <c r="AX103" s="12" t="s">
        <v>76</v>
      </c>
      <c r="AY103" s="194" t="s">
        <v>119</v>
      </c>
    </row>
    <row r="104" spans="1:65" s="13" customFormat="1" ht="11.25">
      <c r="B104" s="195"/>
      <c r="C104" s="196"/>
      <c r="D104" s="179" t="s">
        <v>137</v>
      </c>
      <c r="E104" s="197" t="s">
        <v>19</v>
      </c>
      <c r="F104" s="198" t="s">
        <v>139</v>
      </c>
      <c r="G104" s="196"/>
      <c r="H104" s="199">
        <v>885</v>
      </c>
      <c r="I104" s="200"/>
      <c r="J104" s="196"/>
      <c r="K104" s="196"/>
      <c r="L104" s="201"/>
      <c r="M104" s="202"/>
      <c r="N104" s="203"/>
      <c r="O104" s="203"/>
      <c r="P104" s="203"/>
      <c r="Q104" s="203"/>
      <c r="R104" s="203"/>
      <c r="S104" s="203"/>
      <c r="T104" s="204"/>
      <c r="AT104" s="205" t="s">
        <v>137</v>
      </c>
      <c r="AU104" s="205" t="s">
        <v>140</v>
      </c>
      <c r="AV104" s="13" t="s">
        <v>124</v>
      </c>
      <c r="AW104" s="13" t="s">
        <v>37</v>
      </c>
      <c r="AX104" s="13" t="s">
        <v>84</v>
      </c>
      <c r="AY104" s="205" t="s">
        <v>119</v>
      </c>
    </row>
    <row r="105" spans="1:65" s="2" customFormat="1" ht="24.2" customHeight="1">
      <c r="A105" s="33"/>
      <c r="B105" s="34"/>
      <c r="C105" s="165" t="s">
        <v>118</v>
      </c>
      <c r="D105" s="165" t="s">
        <v>120</v>
      </c>
      <c r="E105" s="166" t="s">
        <v>209</v>
      </c>
      <c r="F105" s="167" t="s">
        <v>210</v>
      </c>
      <c r="G105" s="168" t="s">
        <v>189</v>
      </c>
      <c r="H105" s="169">
        <v>1538</v>
      </c>
      <c r="I105" s="170"/>
      <c r="J105" s="171">
        <f>ROUND(I105*H105,2)</f>
        <v>0</v>
      </c>
      <c r="K105" s="172"/>
      <c r="L105" s="38"/>
      <c r="M105" s="173" t="s">
        <v>19</v>
      </c>
      <c r="N105" s="174" t="s">
        <v>47</v>
      </c>
      <c r="O105" s="63"/>
      <c r="P105" s="175">
        <f>O105*H105</f>
        <v>0</v>
      </c>
      <c r="Q105" s="175">
        <v>0</v>
      </c>
      <c r="R105" s="175">
        <f>Q105*H105</f>
        <v>0</v>
      </c>
      <c r="S105" s="175">
        <v>0</v>
      </c>
      <c r="T105" s="176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77" t="s">
        <v>124</v>
      </c>
      <c r="AT105" s="177" t="s">
        <v>120</v>
      </c>
      <c r="AU105" s="177" t="s">
        <v>140</v>
      </c>
      <c r="AY105" s="16" t="s">
        <v>119</v>
      </c>
      <c r="BE105" s="178">
        <f>IF(N105="základní",J105,0)</f>
        <v>0</v>
      </c>
      <c r="BF105" s="178">
        <f>IF(N105="snížená",J105,0)</f>
        <v>0</v>
      </c>
      <c r="BG105" s="178">
        <f>IF(N105="zákl. přenesená",J105,0)</f>
        <v>0</v>
      </c>
      <c r="BH105" s="178">
        <f>IF(N105="sníž. přenesená",J105,0)</f>
        <v>0</v>
      </c>
      <c r="BI105" s="178">
        <f>IF(N105="nulová",J105,0)</f>
        <v>0</v>
      </c>
      <c r="BJ105" s="16" t="s">
        <v>84</v>
      </c>
      <c r="BK105" s="178">
        <f>ROUND(I105*H105,2)</f>
        <v>0</v>
      </c>
      <c r="BL105" s="16" t="s">
        <v>124</v>
      </c>
      <c r="BM105" s="177" t="s">
        <v>211</v>
      </c>
    </row>
    <row r="106" spans="1:65" s="12" customFormat="1" ht="11.25">
      <c r="B106" s="184"/>
      <c r="C106" s="185"/>
      <c r="D106" s="179" t="s">
        <v>137</v>
      </c>
      <c r="E106" s="186" t="s">
        <v>19</v>
      </c>
      <c r="F106" s="187" t="s">
        <v>191</v>
      </c>
      <c r="G106" s="185"/>
      <c r="H106" s="188">
        <v>1538</v>
      </c>
      <c r="I106" s="189"/>
      <c r="J106" s="185"/>
      <c r="K106" s="185"/>
      <c r="L106" s="190"/>
      <c r="M106" s="191"/>
      <c r="N106" s="192"/>
      <c r="O106" s="192"/>
      <c r="P106" s="192"/>
      <c r="Q106" s="192"/>
      <c r="R106" s="192"/>
      <c r="S106" s="192"/>
      <c r="T106" s="193"/>
      <c r="AT106" s="194" t="s">
        <v>137</v>
      </c>
      <c r="AU106" s="194" t="s">
        <v>140</v>
      </c>
      <c r="AV106" s="12" t="s">
        <v>86</v>
      </c>
      <c r="AW106" s="12" t="s">
        <v>37</v>
      </c>
      <c r="AX106" s="12" t="s">
        <v>76</v>
      </c>
      <c r="AY106" s="194" t="s">
        <v>119</v>
      </c>
    </row>
    <row r="107" spans="1:65" s="13" customFormat="1" ht="11.25">
      <c r="B107" s="195"/>
      <c r="C107" s="196"/>
      <c r="D107" s="179" t="s">
        <v>137</v>
      </c>
      <c r="E107" s="197" t="s">
        <v>19</v>
      </c>
      <c r="F107" s="198" t="s">
        <v>139</v>
      </c>
      <c r="G107" s="196"/>
      <c r="H107" s="199">
        <v>1538</v>
      </c>
      <c r="I107" s="200"/>
      <c r="J107" s="196"/>
      <c r="K107" s="196"/>
      <c r="L107" s="201"/>
      <c r="M107" s="202"/>
      <c r="N107" s="203"/>
      <c r="O107" s="203"/>
      <c r="P107" s="203"/>
      <c r="Q107" s="203"/>
      <c r="R107" s="203"/>
      <c r="S107" s="203"/>
      <c r="T107" s="204"/>
      <c r="AT107" s="205" t="s">
        <v>137</v>
      </c>
      <c r="AU107" s="205" t="s">
        <v>140</v>
      </c>
      <c r="AV107" s="13" t="s">
        <v>124</v>
      </c>
      <c r="AW107" s="13" t="s">
        <v>37</v>
      </c>
      <c r="AX107" s="13" t="s">
        <v>84</v>
      </c>
      <c r="AY107" s="205" t="s">
        <v>119</v>
      </c>
    </row>
    <row r="108" spans="1:65" s="2" customFormat="1" ht="16.5" customHeight="1">
      <c r="A108" s="33"/>
      <c r="B108" s="34"/>
      <c r="C108" s="165" t="s">
        <v>212</v>
      </c>
      <c r="D108" s="165" t="s">
        <v>120</v>
      </c>
      <c r="E108" s="166" t="s">
        <v>121</v>
      </c>
      <c r="F108" s="167" t="s">
        <v>213</v>
      </c>
      <c r="G108" s="168" t="s">
        <v>214</v>
      </c>
      <c r="H108" s="169">
        <v>2768.4</v>
      </c>
      <c r="I108" s="170"/>
      <c r="J108" s="171">
        <f>ROUND(I108*H108,2)</f>
        <v>0</v>
      </c>
      <c r="K108" s="172"/>
      <c r="L108" s="38"/>
      <c r="M108" s="173" t="s">
        <v>19</v>
      </c>
      <c r="N108" s="174" t="s">
        <v>47</v>
      </c>
      <c r="O108" s="63"/>
      <c r="P108" s="175">
        <f>O108*H108</f>
        <v>0</v>
      </c>
      <c r="Q108" s="175">
        <v>0</v>
      </c>
      <c r="R108" s="175">
        <f>Q108*H108</f>
        <v>0</v>
      </c>
      <c r="S108" s="175">
        <v>0</v>
      </c>
      <c r="T108" s="176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77" t="s">
        <v>124</v>
      </c>
      <c r="AT108" s="177" t="s">
        <v>120</v>
      </c>
      <c r="AU108" s="177" t="s">
        <v>140</v>
      </c>
      <c r="AY108" s="16" t="s">
        <v>119</v>
      </c>
      <c r="BE108" s="178">
        <f>IF(N108="základní",J108,0)</f>
        <v>0</v>
      </c>
      <c r="BF108" s="178">
        <f>IF(N108="snížená",J108,0)</f>
        <v>0</v>
      </c>
      <c r="BG108" s="178">
        <f>IF(N108="zákl. přenesená",J108,0)</f>
        <v>0</v>
      </c>
      <c r="BH108" s="178">
        <f>IF(N108="sníž. přenesená",J108,0)</f>
        <v>0</v>
      </c>
      <c r="BI108" s="178">
        <f>IF(N108="nulová",J108,0)</f>
        <v>0</v>
      </c>
      <c r="BJ108" s="16" t="s">
        <v>84</v>
      </c>
      <c r="BK108" s="178">
        <f>ROUND(I108*H108,2)</f>
        <v>0</v>
      </c>
      <c r="BL108" s="16" t="s">
        <v>124</v>
      </c>
      <c r="BM108" s="177" t="s">
        <v>215</v>
      </c>
    </row>
    <row r="109" spans="1:65" s="12" customFormat="1" ht="11.25">
      <c r="B109" s="184"/>
      <c r="C109" s="185"/>
      <c r="D109" s="179" t="s">
        <v>137</v>
      </c>
      <c r="E109" s="186" t="s">
        <v>19</v>
      </c>
      <c r="F109" s="187" t="s">
        <v>216</v>
      </c>
      <c r="G109" s="185"/>
      <c r="H109" s="188">
        <v>2768.4</v>
      </c>
      <c r="I109" s="189"/>
      <c r="J109" s="185"/>
      <c r="K109" s="185"/>
      <c r="L109" s="190"/>
      <c r="M109" s="191"/>
      <c r="N109" s="192"/>
      <c r="O109" s="192"/>
      <c r="P109" s="192"/>
      <c r="Q109" s="192"/>
      <c r="R109" s="192"/>
      <c r="S109" s="192"/>
      <c r="T109" s="193"/>
      <c r="AT109" s="194" t="s">
        <v>137</v>
      </c>
      <c r="AU109" s="194" t="s">
        <v>140</v>
      </c>
      <c r="AV109" s="12" t="s">
        <v>86</v>
      </c>
      <c r="AW109" s="12" t="s">
        <v>37</v>
      </c>
      <c r="AX109" s="12" t="s">
        <v>76</v>
      </c>
      <c r="AY109" s="194" t="s">
        <v>119</v>
      </c>
    </row>
    <row r="110" spans="1:65" s="13" customFormat="1" ht="11.25">
      <c r="B110" s="195"/>
      <c r="C110" s="196"/>
      <c r="D110" s="179" t="s">
        <v>137</v>
      </c>
      <c r="E110" s="197" t="s">
        <v>19</v>
      </c>
      <c r="F110" s="198" t="s">
        <v>139</v>
      </c>
      <c r="G110" s="196"/>
      <c r="H110" s="199">
        <v>2768.4</v>
      </c>
      <c r="I110" s="200"/>
      <c r="J110" s="196"/>
      <c r="K110" s="196"/>
      <c r="L110" s="201"/>
      <c r="M110" s="219"/>
      <c r="N110" s="220"/>
      <c r="O110" s="220"/>
      <c r="P110" s="220"/>
      <c r="Q110" s="220"/>
      <c r="R110" s="220"/>
      <c r="S110" s="220"/>
      <c r="T110" s="221"/>
      <c r="AT110" s="205" t="s">
        <v>137</v>
      </c>
      <c r="AU110" s="205" t="s">
        <v>140</v>
      </c>
      <c r="AV110" s="13" t="s">
        <v>124</v>
      </c>
      <c r="AW110" s="13" t="s">
        <v>37</v>
      </c>
      <c r="AX110" s="13" t="s">
        <v>84</v>
      </c>
      <c r="AY110" s="205" t="s">
        <v>119</v>
      </c>
    </row>
    <row r="111" spans="1:65" s="2" customFormat="1" ht="6.95" customHeight="1">
      <c r="A111" s="33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8"/>
      <c r="M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</sheetData>
  <sheetProtection algorithmName="SHA-512" hashValue="63yhY+zh/tl+Ays3K2SYyM0itdH6UFU6zdeb2KYkGFq+LPpucIN5WbRolTs7kLKBpyq/FKLF2t22HjYg8jRE/w==" saltValue="wi8RtmGAzxRZeuyICa7YmzG/+cAhW9Ve4Qsu44afnou+b1iRzb+0YwLLVITRTPv9fw6YX9gTzoV8RvqkEnq9UQ==" spinCount="100000" sheet="1" objects="1" scenarios="1" formatColumns="0" formatRows="0" autoFilter="0"/>
  <autoFilter ref="C81:K110" xr:uid="{00000000-0009-0000-0000-000002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95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3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92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86</v>
      </c>
    </row>
    <row r="4" spans="1:46" s="1" customFormat="1" ht="24.95" customHeight="1">
      <c r="B4" s="19"/>
      <c r="D4" s="102" t="s">
        <v>96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278" t="str">
        <f>'Rekapitulace stavby'!K6</f>
        <v>DVT Třebůvka, Útěchov (ř.km 40,370 - 42,400)</v>
      </c>
      <c r="F7" s="279"/>
      <c r="G7" s="279"/>
      <c r="H7" s="279"/>
      <c r="L7" s="19"/>
    </row>
    <row r="8" spans="1:46" s="2" customFormat="1" ht="12" customHeight="1">
      <c r="A8" s="33"/>
      <c r="B8" s="38"/>
      <c r="C8" s="33"/>
      <c r="D8" s="104" t="s">
        <v>97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0" t="s">
        <v>217</v>
      </c>
      <c r="F9" s="281"/>
      <c r="G9" s="281"/>
      <c r="H9" s="281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18. 5. 2021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2" t="str">
        <f>'Rekapitulace stavby'!E14</f>
        <v>Vyplň údaj</v>
      </c>
      <c r="F18" s="283"/>
      <c r="G18" s="283"/>
      <c r="H18" s="283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29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40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284" t="s">
        <v>19</v>
      </c>
      <c r="F27" s="284"/>
      <c r="G27" s="284"/>
      <c r="H27" s="284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42</v>
      </c>
      <c r="E30" s="33"/>
      <c r="F30" s="33"/>
      <c r="G30" s="33"/>
      <c r="H30" s="33"/>
      <c r="I30" s="33"/>
      <c r="J30" s="113">
        <f>ROUND(J85,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44</v>
      </c>
      <c r="G32" s="33"/>
      <c r="H32" s="33"/>
      <c r="I32" s="114" t="s">
        <v>43</v>
      </c>
      <c r="J32" s="114" t="s">
        <v>45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46</v>
      </c>
      <c r="E33" s="104" t="s">
        <v>47</v>
      </c>
      <c r="F33" s="116">
        <f>ROUND((SUM(BE85:BE238)),  2)</f>
        <v>0</v>
      </c>
      <c r="G33" s="33"/>
      <c r="H33" s="33"/>
      <c r="I33" s="117">
        <v>0.21</v>
      </c>
      <c r="J33" s="116">
        <f>ROUND(((SUM(BE85:BE238))*I33),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48</v>
      </c>
      <c r="F34" s="116">
        <f>ROUND((SUM(BF85:BF238)),  2)</f>
        <v>0</v>
      </c>
      <c r="G34" s="33"/>
      <c r="H34" s="33"/>
      <c r="I34" s="117">
        <v>0.15</v>
      </c>
      <c r="J34" s="116">
        <f>ROUND(((SUM(BF85:BF238))*I34),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49</v>
      </c>
      <c r="F35" s="116">
        <f>ROUND((SUM(BG85:BG238)),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50</v>
      </c>
      <c r="F36" s="116">
        <f>ROUND((SUM(BH85:BH238)),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51</v>
      </c>
      <c r="F37" s="116">
        <f>ROUND((SUM(BI85:BI238)),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52</v>
      </c>
      <c r="E39" s="120"/>
      <c r="F39" s="120"/>
      <c r="G39" s="121" t="s">
        <v>53</v>
      </c>
      <c r="H39" s="122" t="s">
        <v>54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99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85" t="str">
        <f>E7</f>
        <v>DVT Třebůvka, Útěchov (ř.km 40,370 - 42,400)</v>
      </c>
      <c r="F48" s="286"/>
      <c r="G48" s="286"/>
      <c r="H48" s="286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38" t="str">
        <f>E9</f>
        <v>02 - SO 02 - Oprava opevnění koryta toku</v>
      </c>
      <c r="F50" s="287"/>
      <c r="G50" s="287"/>
      <c r="H50" s="287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KN Třebůvka</v>
      </c>
      <c r="G52" s="35"/>
      <c r="H52" s="35"/>
      <c r="I52" s="28" t="s">
        <v>23</v>
      </c>
      <c r="J52" s="58" t="str">
        <f>IF(J12="","",J12)</f>
        <v>18. 5. 2021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Povodí Moravy, s.p.</v>
      </c>
      <c r="G54" s="35"/>
      <c r="H54" s="35"/>
      <c r="I54" s="28" t="s">
        <v>33</v>
      </c>
      <c r="J54" s="31" t="str">
        <f>E21</f>
        <v>Ing. Vít Pučálek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100</v>
      </c>
      <c r="D57" s="130"/>
      <c r="E57" s="130"/>
      <c r="F57" s="130"/>
      <c r="G57" s="130"/>
      <c r="H57" s="130"/>
      <c r="I57" s="130"/>
      <c r="J57" s="131" t="s">
        <v>101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74</v>
      </c>
      <c r="D59" s="35"/>
      <c r="E59" s="35"/>
      <c r="F59" s="35"/>
      <c r="G59" s="35"/>
      <c r="H59" s="35"/>
      <c r="I59" s="35"/>
      <c r="J59" s="76">
        <f>J85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102</v>
      </c>
    </row>
    <row r="60" spans="1:47" s="9" customFormat="1" ht="24.95" customHeight="1">
      <c r="B60" s="133"/>
      <c r="C60" s="134"/>
      <c r="D60" s="135" t="s">
        <v>180</v>
      </c>
      <c r="E60" s="136"/>
      <c r="F60" s="136"/>
      <c r="G60" s="136"/>
      <c r="H60" s="136"/>
      <c r="I60" s="136"/>
      <c r="J60" s="137">
        <f>J86</f>
        <v>0</v>
      </c>
      <c r="K60" s="134"/>
      <c r="L60" s="138"/>
    </row>
    <row r="61" spans="1:47" s="14" customFormat="1" ht="19.899999999999999" customHeight="1">
      <c r="B61" s="211"/>
      <c r="C61" s="212"/>
      <c r="D61" s="213" t="s">
        <v>181</v>
      </c>
      <c r="E61" s="214"/>
      <c r="F61" s="214"/>
      <c r="G61" s="214"/>
      <c r="H61" s="214"/>
      <c r="I61" s="214"/>
      <c r="J61" s="215">
        <f>J87</f>
        <v>0</v>
      </c>
      <c r="K61" s="212"/>
      <c r="L61" s="216"/>
    </row>
    <row r="62" spans="1:47" s="14" customFormat="1" ht="19.899999999999999" customHeight="1">
      <c r="B62" s="211"/>
      <c r="C62" s="212"/>
      <c r="D62" s="213" t="s">
        <v>218</v>
      </c>
      <c r="E62" s="214"/>
      <c r="F62" s="214"/>
      <c r="G62" s="214"/>
      <c r="H62" s="214"/>
      <c r="I62" s="214"/>
      <c r="J62" s="215">
        <f>J158</f>
        <v>0</v>
      </c>
      <c r="K62" s="212"/>
      <c r="L62" s="216"/>
    </row>
    <row r="63" spans="1:47" s="14" customFormat="1" ht="19.899999999999999" customHeight="1">
      <c r="B63" s="211"/>
      <c r="C63" s="212"/>
      <c r="D63" s="213" t="s">
        <v>219</v>
      </c>
      <c r="E63" s="214"/>
      <c r="F63" s="214"/>
      <c r="G63" s="214"/>
      <c r="H63" s="214"/>
      <c r="I63" s="214"/>
      <c r="J63" s="215">
        <f>J195</f>
        <v>0</v>
      </c>
      <c r="K63" s="212"/>
      <c r="L63" s="216"/>
    </row>
    <row r="64" spans="1:47" s="14" customFormat="1" ht="19.899999999999999" customHeight="1">
      <c r="B64" s="211"/>
      <c r="C64" s="212"/>
      <c r="D64" s="213" t="s">
        <v>220</v>
      </c>
      <c r="E64" s="214"/>
      <c r="F64" s="214"/>
      <c r="G64" s="214"/>
      <c r="H64" s="214"/>
      <c r="I64" s="214"/>
      <c r="J64" s="215">
        <f>J228</f>
        <v>0</v>
      </c>
      <c r="K64" s="212"/>
      <c r="L64" s="216"/>
    </row>
    <row r="65" spans="1:31" s="14" customFormat="1" ht="19.899999999999999" customHeight="1">
      <c r="B65" s="211"/>
      <c r="C65" s="212"/>
      <c r="D65" s="213" t="s">
        <v>221</v>
      </c>
      <c r="E65" s="214"/>
      <c r="F65" s="214"/>
      <c r="G65" s="214"/>
      <c r="H65" s="214"/>
      <c r="I65" s="214"/>
      <c r="J65" s="215">
        <f>J236</f>
        <v>0</v>
      </c>
      <c r="K65" s="212"/>
      <c r="L65" s="216"/>
    </row>
    <row r="66" spans="1:31" s="2" customFormat="1" ht="21.75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5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6.95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5" customHeight="1">
      <c r="A72" s="33"/>
      <c r="B72" s="34"/>
      <c r="C72" s="22" t="s">
        <v>104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5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285" t="str">
        <f>E7</f>
        <v>DVT Třebůvka, Útěchov (ř.km 40,370 - 42,400)</v>
      </c>
      <c r="F75" s="286"/>
      <c r="G75" s="286"/>
      <c r="H75" s="286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97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238" t="str">
        <f>E9</f>
        <v>02 - SO 02 - Oprava opevnění koryta toku</v>
      </c>
      <c r="F77" s="287"/>
      <c r="G77" s="287"/>
      <c r="H77" s="287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21</v>
      </c>
      <c r="D79" s="35"/>
      <c r="E79" s="35"/>
      <c r="F79" s="26" t="str">
        <f>F12</f>
        <v>KN Třebůvka</v>
      </c>
      <c r="G79" s="35"/>
      <c r="H79" s="35"/>
      <c r="I79" s="28" t="s">
        <v>23</v>
      </c>
      <c r="J79" s="58" t="str">
        <f>IF(J12="","",J12)</f>
        <v>18. 5. 2021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2" customHeight="1">
      <c r="A81" s="33"/>
      <c r="B81" s="34"/>
      <c r="C81" s="28" t="s">
        <v>25</v>
      </c>
      <c r="D81" s="35"/>
      <c r="E81" s="35"/>
      <c r="F81" s="26" t="str">
        <f>E15</f>
        <v>Povodí Moravy, s.p.</v>
      </c>
      <c r="G81" s="35"/>
      <c r="H81" s="35"/>
      <c r="I81" s="28" t="s">
        <v>33</v>
      </c>
      <c r="J81" s="31" t="str">
        <f>E21</f>
        <v>Ing. Vít Pučálek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2" customHeight="1">
      <c r="A82" s="33"/>
      <c r="B82" s="34"/>
      <c r="C82" s="28" t="s">
        <v>31</v>
      </c>
      <c r="D82" s="35"/>
      <c r="E82" s="35"/>
      <c r="F82" s="26" t="str">
        <f>IF(E18="","",E18)</f>
        <v>Vyplň údaj</v>
      </c>
      <c r="G82" s="35"/>
      <c r="H82" s="35"/>
      <c r="I82" s="28" t="s">
        <v>38</v>
      </c>
      <c r="J82" s="31" t="str">
        <f>E24</f>
        <v xml:space="preserve"> 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0.3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10" customFormat="1" ht="29.25" customHeight="1">
      <c r="A84" s="139"/>
      <c r="B84" s="140"/>
      <c r="C84" s="141" t="s">
        <v>105</v>
      </c>
      <c r="D84" s="142" t="s">
        <v>61</v>
      </c>
      <c r="E84" s="142" t="s">
        <v>57</v>
      </c>
      <c r="F84" s="142" t="s">
        <v>58</v>
      </c>
      <c r="G84" s="142" t="s">
        <v>106</v>
      </c>
      <c r="H84" s="142" t="s">
        <v>107</v>
      </c>
      <c r="I84" s="142" t="s">
        <v>108</v>
      </c>
      <c r="J84" s="143" t="s">
        <v>101</v>
      </c>
      <c r="K84" s="144" t="s">
        <v>109</v>
      </c>
      <c r="L84" s="145"/>
      <c r="M84" s="67" t="s">
        <v>19</v>
      </c>
      <c r="N84" s="68" t="s">
        <v>46</v>
      </c>
      <c r="O84" s="68" t="s">
        <v>110</v>
      </c>
      <c r="P84" s="68" t="s">
        <v>111</v>
      </c>
      <c r="Q84" s="68" t="s">
        <v>112</v>
      </c>
      <c r="R84" s="68" t="s">
        <v>113</v>
      </c>
      <c r="S84" s="68" t="s">
        <v>114</v>
      </c>
      <c r="T84" s="69" t="s">
        <v>115</v>
      </c>
      <c r="U84" s="139"/>
      <c r="V84" s="139"/>
      <c r="W84" s="139"/>
      <c r="X84" s="139"/>
      <c r="Y84" s="139"/>
      <c r="Z84" s="139"/>
      <c r="AA84" s="139"/>
      <c r="AB84" s="139"/>
      <c r="AC84" s="139"/>
      <c r="AD84" s="139"/>
      <c r="AE84" s="139"/>
    </row>
    <row r="85" spans="1:65" s="2" customFormat="1" ht="22.9" customHeight="1">
      <c r="A85" s="33"/>
      <c r="B85" s="34"/>
      <c r="C85" s="74" t="s">
        <v>116</v>
      </c>
      <c r="D85" s="35"/>
      <c r="E85" s="35"/>
      <c r="F85" s="35"/>
      <c r="G85" s="35"/>
      <c r="H85" s="35"/>
      <c r="I85" s="35"/>
      <c r="J85" s="146">
        <f>BK85</f>
        <v>0</v>
      </c>
      <c r="K85" s="35"/>
      <c r="L85" s="38"/>
      <c r="M85" s="70"/>
      <c r="N85" s="147"/>
      <c r="O85" s="71"/>
      <c r="P85" s="148">
        <f>P86</f>
        <v>0</v>
      </c>
      <c r="Q85" s="71"/>
      <c r="R85" s="148">
        <f>R86</f>
        <v>3426.38023604</v>
      </c>
      <c r="S85" s="71"/>
      <c r="T85" s="149">
        <f>T86</f>
        <v>36.502235200000001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75</v>
      </c>
      <c r="AU85" s="16" t="s">
        <v>102</v>
      </c>
      <c r="BK85" s="150">
        <f>BK86</f>
        <v>0</v>
      </c>
    </row>
    <row r="86" spans="1:65" s="11" customFormat="1" ht="25.9" customHeight="1">
      <c r="B86" s="151"/>
      <c r="C86" s="152"/>
      <c r="D86" s="153" t="s">
        <v>75</v>
      </c>
      <c r="E86" s="154" t="s">
        <v>183</v>
      </c>
      <c r="F86" s="154" t="s">
        <v>184</v>
      </c>
      <c r="G86" s="152"/>
      <c r="H86" s="152"/>
      <c r="I86" s="155"/>
      <c r="J86" s="156">
        <f>BK86</f>
        <v>0</v>
      </c>
      <c r="K86" s="152"/>
      <c r="L86" s="157"/>
      <c r="M86" s="158"/>
      <c r="N86" s="159"/>
      <c r="O86" s="159"/>
      <c r="P86" s="160">
        <f>P87+P158+P195+P228+P236</f>
        <v>0</v>
      </c>
      <c r="Q86" s="159"/>
      <c r="R86" s="160">
        <f>R87+R158+R195+R228+R236</f>
        <v>3426.38023604</v>
      </c>
      <c r="S86" s="159"/>
      <c r="T86" s="161">
        <f>T87+T158+T195+T228+T236</f>
        <v>36.502235200000001</v>
      </c>
      <c r="AR86" s="162" t="s">
        <v>84</v>
      </c>
      <c r="AT86" s="163" t="s">
        <v>75</v>
      </c>
      <c r="AU86" s="163" t="s">
        <v>76</v>
      </c>
      <c r="AY86" s="162" t="s">
        <v>119</v>
      </c>
      <c r="BK86" s="164">
        <f>BK87+BK158+BK195+BK228+BK236</f>
        <v>0</v>
      </c>
    </row>
    <row r="87" spans="1:65" s="11" customFormat="1" ht="22.9" customHeight="1">
      <c r="B87" s="151"/>
      <c r="C87" s="152"/>
      <c r="D87" s="153" t="s">
        <v>75</v>
      </c>
      <c r="E87" s="217" t="s">
        <v>84</v>
      </c>
      <c r="F87" s="217" t="s">
        <v>185</v>
      </c>
      <c r="G87" s="152"/>
      <c r="H87" s="152"/>
      <c r="I87" s="155"/>
      <c r="J87" s="218">
        <f>BK87</f>
        <v>0</v>
      </c>
      <c r="K87" s="152"/>
      <c r="L87" s="157"/>
      <c r="M87" s="158"/>
      <c r="N87" s="159"/>
      <c r="O87" s="159"/>
      <c r="P87" s="160">
        <f>SUM(P88:P157)</f>
        <v>0</v>
      </c>
      <c r="Q87" s="159"/>
      <c r="R87" s="160">
        <f>SUM(R88:R157)</f>
        <v>0.10568000000000001</v>
      </c>
      <c r="S87" s="159"/>
      <c r="T87" s="161">
        <f>SUM(T88:T157)</f>
        <v>35</v>
      </c>
      <c r="AR87" s="162" t="s">
        <v>84</v>
      </c>
      <c r="AT87" s="163" t="s">
        <v>75</v>
      </c>
      <c r="AU87" s="163" t="s">
        <v>84</v>
      </c>
      <c r="AY87" s="162" t="s">
        <v>119</v>
      </c>
      <c r="BK87" s="164">
        <f>SUM(BK88:BK157)</f>
        <v>0</v>
      </c>
    </row>
    <row r="88" spans="1:65" s="2" customFormat="1" ht="37.9" customHeight="1">
      <c r="A88" s="33"/>
      <c r="B88" s="34"/>
      <c r="C88" s="165" t="s">
        <v>222</v>
      </c>
      <c r="D88" s="165" t="s">
        <v>120</v>
      </c>
      <c r="E88" s="166" t="s">
        <v>187</v>
      </c>
      <c r="F88" s="167" t="s">
        <v>188</v>
      </c>
      <c r="G88" s="168" t="s">
        <v>189</v>
      </c>
      <c r="H88" s="169">
        <v>18.72</v>
      </c>
      <c r="I88" s="170"/>
      <c r="J88" s="171">
        <f>ROUND(I88*H88,2)</f>
        <v>0</v>
      </c>
      <c r="K88" s="172"/>
      <c r="L88" s="38"/>
      <c r="M88" s="173" t="s">
        <v>19</v>
      </c>
      <c r="N88" s="174" t="s">
        <v>47</v>
      </c>
      <c r="O88" s="63"/>
      <c r="P88" s="175">
        <f>O88*H88</f>
        <v>0</v>
      </c>
      <c r="Q88" s="175">
        <v>0</v>
      </c>
      <c r="R88" s="175">
        <f>Q88*H88</f>
        <v>0</v>
      </c>
      <c r="S88" s="175">
        <v>0</v>
      </c>
      <c r="T88" s="176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77" t="s">
        <v>124</v>
      </c>
      <c r="AT88" s="177" t="s">
        <v>120</v>
      </c>
      <c r="AU88" s="177" t="s">
        <v>86</v>
      </c>
      <c r="AY88" s="16" t="s">
        <v>119</v>
      </c>
      <c r="BE88" s="178">
        <f>IF(N88="základní",J88,0)</f>
        <v>0</v>
      </c>
      <c r="BF88" s="178">
        <f>IF(N88="snížená",J88,0)</f>
        <v>0</v>
      </c>
      <c r="BG88" s="178">
        <f>IF(N88="zákl. přenesená",J88,0)</f>
        <v>0</v>
      </c>
      <c r="BH88" s="178">
        <f>IF(N88="sníž. přenesená",J88,0)</f>
        <v>0</v>
      </c>
      <c r="BI88" s="178">
        <f>IF(N88="nulová",J88,0)</f>
        <v>0</v>
      </c>
      <c r="BJ88" s="16" t="s">
        <v>84</v>
      </c>
      <c r="BK88" s="178">
        <f>ROUND(I88*H88,2)</f>
        <v>0</v>
      </c>
      <c r="BL88" s="16" t="s">
        <v>124</v>
      </c>
      <c r="BM88" s="177" t="s">
        <v>223</v>
      </c>
    </row>
    <row r="89" spans="1:65" s="2" customFormat="1" ht="11.25">
      <c r="A89" s="33"/>
      <c r="B89" s="34"/>
      <c r="C89" s="35"/>
      <c r="D89" s="222" t="s">
        <v>224</v>
      </c>
      <c r="E89" s="35"/>
      <c r="F89" s="223" t="s">
        <v>225</v>
      </c>
      <c r="G89" s="35"/>
      <c r="H89" s="35"/>
      <c r="I89" s="181"/>
      <c r="J89" s="35"/>
      <c r="K89" s="35"/>
      <c r="L89" s="38"/>
      <c r="M89" s="182"/>
      <c r="N89" s="183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224</v>
      </c>
      <c r="AU89" s="16" t="s">
        <v>86</v>
      </c>
    </row>
    <row r="90" spans="1:65" s="12" customFormat="1" ht="11.25">
      <c r="B90" s="184"/>
      <c r="C90" s="185"/>
      <c r="D90" s="179" t="s">
        <v>137</v>
      </c>
      <c r="E90" s="186" t="s">
        <v>19</v>
      </c>
      <c r="F90" s="187" t="s">
        <v>226</v>
      </c>
      <c r="G90" s="185"/>
      <c r="H90" s="188">
        <v>12</v>
      </c>
      <c r="I90" s="189"/>
      <c r="J90" s="185"/>
      <c r="K90" s="185"/>
      <c r="L90" s="190"/>
      <c r="M90" s="191"/>
      <c r="N90" s="192"/>
      <c r="O90" s="192"/>
      <c r="P90" s="192"/>
      <c r="Q90" s="192"/>
      <c r="R90" s="192"/>
      <c r="S90" s="192"/>
      <c r="T90" s="193"/>
      <c r="AT90" s="194" t="s">
        <v>137</v>
      </c>
      <c r="AU90" s="194" t="s">
        <v>86</v>
      </c>
      <c r="AV90" s="12" t="s">
        <v>86</v>
      </c>
      <c r="AW90" s="12" t="s">
        <v>37</v>
      </c>
      <c r="AX90" s="12" t="s">
        <v>76</v>
      </c>
      <c r="AY90" s="194" t="s">
        <v>119</v>
      </c>
    </row>
    <row r="91" spans="1:65" s="12" customFormat="1" ht="11.25">
      <c r="B91" s="184"/>
      <c r="C91" s="185"/>
      <c r="D91" s="179" t="s">
        <v>137</v>
      </c>
      <c r="E91" s="186" t="s">
        <v>19</v>
      </c>
      <c r="F91" s="187" t="s">
        <v>227</v>
      </c>
      <c r="G91" s="185"/>
      <c r="H91" s="188">
        <v>6.72</v>
      </c>
      <c r="I91" s="189"/>
      <c r="J91" s="185"/>
      <c r="K91" s="185"/>
      <c r="L91" s="190"/>
      <c r="M91" s="191"/>
      <c r="N91" s="192"/>
      <c r="O91" s="192"/>
      <c r="P91" s="192"/>
      <c r="Q91" s="192"/>
      <c r="R91" s="192"/>
      <c r="S91" s="192"/>
      <c r="T91" s="193"/>
      <c r="AT91" s="194" t="s">
        <v>137</v>
      </c>
      <c r="AU91" s="194" t="s">
        <v>86</v>
      </c>
      <c r="AV91" s="12" t="s">
        <v>86</v>
      </c>
      <c r="AW91" s="12" t="s">
        <v>37</v>
      </c>
      <c r="AX91" s="12" t="s">
        <v>76</v>
      </c>
      <c r="AY91" s="194" t="s">
        <v>119</v>
      </c>
    </row>
    <row r="92" spans="1:65" s="13" customFormat="1" ht="11.25">
      <c r="B92" s="195"/>
      <c r="C92" s="196"/>
      <c r="D92" s="179" t="s">
        <v>137</v>
      </c>
      <c r="E92" s="197" t="s">
        <v>19</v>
      </c>
      <c r="F92" s="198" t="s">
        <v>139</v>
      </c>
      <c r="G92" s="196"/>
      <c r="H92" s="199">
        <v>18.72</v>
      </c>
      <c r="I92" s="200"/>
      <c r="J92" s="196"/>
      <c r="K92" s="196"/>
      <c r="L92" s="201"/>
      <c r="M92" s="202"/>
      <c r="N92" s="203"/>
      <c r="O92" s="203"/>
      <c r="P92" s="203"/>
      <c r="Q92" s="203"/>
      <c r="R92" s="203"/>
      <c r="S92" s="203"/>
      <c r="T92" s="204"/>
      <c r="AT92" s="205" t="s">
        <v>137</v>
      </c>
      <c r="AU92" s="205" t="s">
        <v>86</v>
      </c>
      <c r="AV92" s="13" t="s">
        <v>124</v>
      </c>
      <c r="AW92" s="13" t="s">
        <v>37</v>
      </c>
      <c r="AX92" s="13" t="s">
        <v>84</v>
      </c>
      <c r="AY92" s="205" t="s">
        <v>119</v>
      </c>
    </row>
    <row r="93" spans="1:65" s="2" customFormat="1" ht="16.5" customHeight="1">
      <c r="A93" s="33"/>
      <c r="B93" s="34"/>
      <c r="C93" s="165" t="s">
        <v>228</v>
      </c>
      <c r="D93" s="165" t="s">
        <v>120</v>
      </c>
      <c r="E93" s="166" t="s">
        <v>229</v>
      </c>
      <c r="F93" s="167" t="s">
        <v>230</v>
      </c>
      <c r="G93" s="168" t="s">
        <v>189</v>
      </c>
      <c r="H93" s="169">
        <v>14</v>
      </c>
      <c r="I93" s="170"/>
      <c r="J93" s="171">
        <f>ROUND(I93*H93,2)</f>
        <v>0</v>
      </c>
      <c r="K93" s="172"/>
      <c r="L93" s="38"/>
      <c r="M93" s="173" t="s">
        <v>19</v>
      </c>
      <c r="N93" s="174" t="s">
        <v>47</v>
      </c>
      <c r="O93" s="63"/>
      <c r="P93" s="175">
        <f>O93*H93</f>
        <v>0</v>
      </c>
      <c r="Q93" s="175">
        <v>0</v>
      </c>
      <c r="R93" s="175">
        <f>Q93*H93</f>
        <v>0</v>
      </c>
      <c r="S93" s="175">
        <v>2.5</v>
      </c>
      <c r="T93" s="176">
        <f>S93*H93</f>
        <v>35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77" t="s">
        <v>124</v>
      </c>
      <c r="AT93" s="177" t="s">
        <v>120</v>
      </c>
      <c r="AU93" s="177" t="s">
        <v>86</v>
      </c>
      <c r="AY93" s="16" t="s">
        <v>119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16" t="s">
        <v>84</v>
      </c>
      <c r="BK93" s="178">
        <f>ROUND(I93*H93,2)</f>
        <v>0</v>
      </c>
      <c r="BL93" s="16" t="s">
        <v>124</v>
      </c>
      <c r="BM93" s="177" t="s">
        <v>231</v>
      </c>
    </row>
    <row r="94" spans="1:65" s="2" customFormat="1" ht="19.5">
      <c r="A94" s="33"/>
      <c r="B94" s="34"/>
      <c r="C94" s="35"/>
      <c r="D94" s="179" t="s">
        <v>126</v>
      </c>
      <c r="E94" s="35"/>
      <c r="F94" s="180" t="s">
        <v>232</v>
      </c>
      <c r="G94" s="35"/>
      <c r="H94" s="35"/>
      <c r="I94" s="181"/>
      <c r="J94" s="35"/>
      <c r="K94" s="35"/>
      <c r="L94" s="38"/>
      <c r="M94" s="182"/>
      <c r="N94" s="183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126</v>
      </c>
      <c r="AU94" s="16" t="s">
        <v>86</v>
      </c>
    </row>
    <row r="95" spans="1:65" s="12" customFormat="1" ht="11.25">
      <c r="B95" s="184"/>
      <c r="C95" s="185"/>
      <c r="D95" s="179" t="s">
        <v>137</v>
      </c>
      <c r="E95" s="186" t="s">
        <v>19</v>
      </c>
      <c r="F95" s="187" t="s">
        <v>233</v>
      </c>
      <c r="G95" s="185"/>
      <c r="H95" s="188">
        <v>14</v>
      </c>
      <c r="I95" s="189"/>
      <c r="J95" s="185"/>
      <c r="K95" s="185"/>
      <c r="L95" s="190"/>
      <c r="M95" s="191"/>
      <c r="N95" s="192"/>
      <c r="O95" s="192"/>
      <c r="P95" s="192"/>
      <c r="Q95" s="192"/>
      <c r="R95" s="192"/>
      <c r="S95" s="192"/>
      <c r="T95" s="193"/>
      <c r="AT95" s="194" t="s">
        <v>137</v>
      </c>
      <c r="AU95" s="194" t="s">
        <v>86</v>
      </c>
      <c r="AV95" s="12" t="s">
        <v>86</v>
      </c>
      <c r="AW95" s="12" t="s">
        <v>37</v>
      </c>
      <c r="AX95" s="12" t="s">
        <v>76</v>
      </c>
      <c r="AY95" s="194" t="s">
        <v>119</v>
      </c>
    </row>
    <row r="96" spans="1:65" s="13" customFormat="1" ht="11.25">
      <c r="B96" s="195"/>
      <c r="C96" s="196"/>
      <c r="D96" s="179" t="s">
        <v>137</v>
      </c>
      <c r="E96" s="197" t="s">
        <v>19</v>
      </c>
      <c r="F96" s="198" t="s">
        <v>139</v>
      </c>
      <c r="G96" s="196"/>
      <c r="H96" s="199">
        <v>14</v>
      </c>
      <c r="I96" s="200"/>
      <c r="J96" s="196"/>
      <c r="K96" s="196"/>
      <c r="L96" s="201"/>
      <c r="M96" s="202"/>
      <c r="N96" s="203"/>
      <c r="O96" s="203"/>
      <c r="P96" s="203"/>
      <c r="Q96" s="203"/>
      <c r="R96" s="203"/>
      <c r="S96" s="203"/>
      <c r="T96" s="204"/>
      <c r="AT96" s="205" t="s">
        <v>137</v>
      </c>
      <c r="AU96" s="205" t="s">
        <v>86</v>
      </c>
      <c r="AV96" s="13" t="s">
        <v>124</v>
      </c>
      <c r="AW96" s="13" t="s">
        <v>37</v>
      </c>
      <c r="AX96" s="13" t="s">
        <v>84</v>
      </c>
      <c r="AY96" s="205" t="s">
        <v>119</v>
      </c>
    </row>
    <row r="97" spans="1:65" s="2" customFormat="1" ht="24.2" customHeight="1">
      <c r="A97" s="33"/>
      <c r="B97" s="34"/>
      <c r="C97" s="165" t="s">
        <v>84</v>
      </c>
      <c r="D97" s="165" t="s">
        <v>120</v>
      </c>
      <c r="E97" s="166" t="s">
        <v>234</v>
      </c>
      <c r="F97" s="167" t="s">
        <v>235</v>
      </c>
      <c r="G97" s="168" t="s">
        <v>123</v>
      </c>
      <c r="H97" s="169">
        <v>1</v>
      </c>
      <c r="I97" s="170"/>
      <c r="J97" s="171">
        <f>ROUND(I97*H97,2)</f>
        <v>0</v>
      </c>
      <c r="K97" s="172"/>
      <c r="L97" s="38"/>
      <c r="M97" s="173" t="s">
        <v>19</v>
      </c>
      <c r="N97" s="174" t="s">
        <v>47</v>
      </c>
      <c r="O97" s="63"/>
      <c r="P97" s="175">
        <f>O97*H97</f>
        <v>0</v>
      </c>
      <c r="Q97" s="175">
        <v>0</v>
      </c>
      <c r="R97" s="175">
        <f>Q97*H97</f>
        <v>0</v>
      </c>
      <c r="S97" s="175">
        <v>0</v>
      </c>
      <c r="T97" s="176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77" t="s">
        <v>124</v>
      </c>
      <c r="AT97" s="177" t="s">
        <v>120</v>
      </c>
      <c r="AU97" s="177" t="s">
        <v>86</v>
      </c>
      <c r="AY97" s="16" t="s">
        <v>119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16" t="s">
        <v>84</v>
      </c>
      <c r="BK97" s="178">
        <f>ROUND(I97*H97,2)</f>
        <v>0</v>
      </c>
      <c r="BL97" s="16" t="s">
        <v>124</v>
      </c>
      <c r="BM97" s="177" t="s">
        <v>236</v>
      </c>
    </row>
    <row r="98" spans="1:65" s="2" customFormat="1" ht="21.75" customHeight="1">
      <c r="A98" s="33"/>
      <c r="B98" s="34"/>
      <c r="C98" s="165" t="s">
        <v>86</v>
      </c>
      <c r="D98" s="165" t="s">
        <v>120</v>
      </c>
      <c r="E98" s="166" t="s">
        <v>237</v>
      </c>
      <c r="F98" s="167" t="s">
        <v>238</v>
      </c>
      <c r="G98" s="168" t="s">
        <v>189</v>
      </c>
      <c r="H98" s="169">
        <v>777</v>
      </c>
      <c r="I98" s="170"/>
      <c r="J98" s="171">
        <f>ROUND(I98*H98,2)</f>
        <v>0</v>
      </c>
      <c r="K98" s="172"/>
      <c r="L98" s="38"/>
      <c r="M98" s="173" t="s">
        <v>19</v>
      </c>
      <c r="N98" s="174" t="s">
        <v>47</v>
      </c>
      <c r="O98" s="63"/>
      <c r="P98" s="175">
        <f>O98*H98</f>
        <v>0</v>
      </c>
      <c r="Q98" s="175">
        <v>0</v>
      </c>
      <c r="R98" s="175">
        <f>Q98*H98</f>
        <v>0</v>
      </c>
      <c r="S98" s="175">
        <v>0</v>
      </c>
      <c r="T98" s="176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77" t="s">
        <v>124</v>
      </c>
      <c r="AT98" s="177" t="s">
        <v>120</v>
      </c>
      <c r="AU98" s="177" t="s">
        <v>86</v>
      </c>
      <c r="AY98" s="16" t="s">
        <v>119</v>
      </c>
      <c r="BE98" s="178">
        <f>IF(N98="základní",J98,0)</f>
        <v>0</v>
      </c>
      <c r="BF98" s="178">
        <f>IF(N98="snížená",J98,0)</f>
        <v>0</v>
      </c>
      <c r="BG98" s="178">
        <f>IF(N98="zákl. přenesená",J98,0)</f>
        <v>0</v>
      </c>
      <c r="BH98" s="178">
        <f>IF(N98="sníž. přenesená",J98,0)</f>
        <v>0</v>
      </c>
      <c r="BI98" s="178">
        <f>IF(N98="nulová",J98,0)</f>
        <v>0</v>
      </c>
      <c r="BJ98" s="16" t="s">
        <v>84</v>
      </c>
      <c r="BK98" s="178">
        <f>ROUND(I98*H98,2)</f>
        <v>0</v>
      </c>
      <c r="BL98" s="16" t="s">
        <v>124</v>
      </c>
      <c r="BM98" s="177" t="s">
        <v>239</v>
      </c>
    </row>
    <row r="99" spans="1:65" s="2" customFormat="1" ht="11.25">
      <c r="A99" s="33"/>
      <c r="B99" s="34"/>
      <c r="C99" s="35"/>
      <c r="D99" s="222" t="s">
        <v>224</v>
      </c>
      <c r="E99" s="35"/>
      <c r="F99" s="223" t="s">
        <v>240</v>
      </c>
      <c r="G99" s="35"/>
      <c r="H99" s="35"/>
      <c r="I99" s="181"/>
      <c r="J99" s="35"/>
      <c r="K99" s="35"/>
      <c r="L99" s="38"/>
      <c r="M99" s="182"/>
      <c r="N99" s="183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224</v>
      </c>
      <c r="AU99" s="16" t="s">
        <v>86</v>
      </c>
    </row>
    <row r="100" spans="1:65" s="2" customFormat="1" ht="19.5">
      <c r="A100" s="33"/>
      <c r="B100" s="34"/>
      <c r="C100" s="35"/>
      <c r="D100" s="179" t="s">
        <v>126</v>
      </c>
      <c r="E100" s="35"/>
      <c r="F100" s="180" t="s">
        <v>241</v>
      </c>
      <c r="G100" s="35"/>
      <c r="H100" s="35"/>
      <c r="I100" s="181"/>
      <c r="J100" s="35"/>
      <c r="K100" s="35"/>
      <c r="L100" s="38"/>
      <c r="M100" s="182"/>
      <c r="N100" s="183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126</v>
      </c>
      <c r="AU100" s="16" t="s">
        <v>86</v>
      </c>
    </row>
    <row r="101" spans="1:65" s="12" customFormat="1" ht="11.25">
      <c r="B101" s="184"/>
      <c r="C101" s="185"/>
      <c r="D101" s="179" t="s">
        <v>137</v>
      </c>
      <c r="E101" s="186" t="s">
        <v>19</v>
      </c>
      <c r="F101" s="187" t="s">
        <v>242</v>
      </c>
      <c r="G101" s="185"/>
      <c r="H101" s="188">
        <v>12</v>
      </c>
      <c r="I101" s="189"/>
      <c r="J101" s="185"/>
      <c r="K101" s="185"/>
      <c r="L101" s="190"/>
      <c r="M101" s="191"/>
      <c r="N101" s="192"/>
      <c r="O101" s="192"/>
      <c r="P101" s="192"/>
      <c r="Q101" s="192"/>
      <c r="R101" s="192"/>
      <c r="S101" s="192"/>
      <c r="T101" s="193"/>
      <c r="AT101" s="194" t="s">
        <v>137</v>
      </c>
      <c r="AU101" s="194" t="s">
        <v>86</v>
      </c>
      <c r="AV101" s="12" t="s">
        <v>86</v>
      </c>
      <c r="AW101" s="12" t="s">
        <v>37</v>
      </c>
      <c r="AX101" s="12" t="s">
        <v>76</v>
      </c>
      <c r="AY101" s="194" t="s">
        <v>119</v>
      </c>
    </row>
    <row r="102" spans="1:65" s="12" customFormat="1" ht="11.25">
      <c r="B102" s="184"/>
      <c r="C102" s="185"/>
      <c r="D102" s="179" t="s">
        <v>137</v>
      </c>
      <c r="E102" s="186" t="s">
        <v>19</v>
      </c>
      <c r="F102" s="187" t="s">
        <v>243</v>
      </c>
      <c r="G102" s="185"/>
      <c r="H102" s="188">
        <v>11.4</v>
      </c>
      <c r="I102" s="189"/>
      <c r="J102" s="185"/>
      <c r="K102" s="185"/>
      <c r="L102" s="190"/>
      <c r="M102" s="191"/>
      <c r="N102" s="192"/>
      <c r="O102" s="192"/>
      <c r="P102" s="192"/>
      <c r="Q102" s="192"/>
      <c r="R102" s="192"/>
      <c r="S102" s="192"/>
      <c r="T102" s="193"/>
      <c r="AT102" s="194" t="s">
        <v>137</v>
      </c>
      <c r="AU102" s="194" t="s">
        <v>86</v>
      </c>
      <c r="AV102" s="12" t="s">
        <v>86</v>
      </c>
      <c r="AW102" s="12" t="s">
        <v>37</v>
      </c>
      <c r="AX102" s="12" t="s">
        <v>76</v>
      </c>
      <c r="AY102" s="194" t="s">
        <v>119</v>
      </c>
    </row>
    <row r="103" spans="1:65" s="12" customFormat="1" ht="11.25">
      <c r="B103" s="184"/>
      <c r="C103" s="185"/>
      <c r="D103" s="179" t="s">
        <v>137</v>
      </c>
      <c r="E103" s="186" t="s">
        <v>19</v>
      </c>
      <c r="F103" s="187" t="s">
        <v>244</v>
      </c>
      <c r="G103" s="185"/>
      <c r="H103" s="188">
        <v>0</v>
      </c>
      <c r="I103" s="189"/>
      <c r="J103" s="185"/>
      <c r="K103" s="185"/>
      <c r="L103" s="190"/>
      <c r="M103" s="191"/>
      <c r="N103" s="192"/>
      <c r="O103" s="192"/>
      <c r="P103" s="192"/>
      <c r="Q103" s="192"/>
      <c r="R103" s="192"/>
      <c r="S103" s="192"/>
      <c r="T103" s="193"/>
      <c r="AT103" s="194" t="s">
        <v>137</v>
      </c>
      <c r="AU103" s="194" t="s">
        <v>86</v>
      </c>
      <c r="AV103" s="12" t="s">
        <v>86</v>
      </c>
      <c r="AW103" s="12" t="s">
        <v>37</v>
      </c>
      <c r="AX103" s="12" t="s">
        <v>76</v>
      </c>
      <c r="AY103" s="194" t="s">
        <v>119</v>
      </c>
    </row>
    <row r="104" spans="1:65" s="12" customFormat="1" ht="11.25">
      <c r="B104" s="184"/>
      <c r="C104" s="185"/>
      <c r="D104" s="179" t="s">
        <v>137</v>
      </c>
      <c r="E104" s="186" t="s">
        <v>19</v>
      </c>
      <c r="F104" s="187" t="s">
        <v>245</v>
      </c>
      <c r="G104" s="185"/>
      <c r="H104" s="188">
        <v>0</v>
      </c>
      <c r="I104" s="189"/>
      <c r="J104" s="185"/>
      <c r="K104" s="185"/>
      <c r="L104" s="190"/>
      <c r="M104" s="191"/>
      <c r="N104" s="192"/>
      <c r="O104" s="192"/>
      <c r="P104" s="192"/>
      <c r="Q104" s="192"/>
      <c r="R104" s="192"/>
      <c r="S104" s="192"/>
      <c r="T104" s="193"/>
      <c r="AT104" s="194" t="s">
        <v>137</v>
      </c>
      <c r="AU104" s="194" t="s">
        <v>86</v>
      </c>
      <c r="AV104" s="12" t="s">
        <v>86</v>
      </c>
      <c r="AW104" s="12" t="s">
        <v>37</v>
      </c>
      <c r="AX104" s="12" t="s">
        <v>76</v>
      </c>
      <c r="AY104" s="194" t="s">
        <v>119</v>
      </c>
    </row>
    <row r="105" spans="1:65" s="12" customFormat="1" ht="11.25">
      <c r="B105" s="184"/>
      <c r="C105" s="185"/>
      <c r="D105" s="179" t="s">
        <v>137</v>
      </c>
      <c r="E105" s="186" t="s">
        <v>19</v>
      </c>
      <c r="F105" s="187" t="s">
        <v>246</v>
      </c>
      <c r="G105" s="185"/>
      <c r="H105" s="188">
        <v>232.8</v>
      </c>
      <c r="I105" s="189"/>
      <c r="J105" s="185"/>
      <c r="K105" s="185"/>
      <c r="L105" s="190"/>
      <c r="M105" s="191"/>
      <c r="N105" s="192"/>
      <c r="O105" s="192"/>
      <c r="P105" s="192"/>
      <c r="Q105" s="192"/>
      <c r="R105" s="192"/>
      <c r="S105" s="192"/>
      <c r="T105" s="193"/>
      <c r="AT105" s="194" t="s">
        <v>137</v>
      </c>
      <c r="AU105" s="194" t="s">
        <v>86</v>
      </c>
      <c r="AV105" s="12" t="s">
        <v>86</v>
      </c>
      <c r="AW105" s="12" t="s">
        <v>37</v>
      </c>
      <c r="AX105" s="12" t="s">
        <v>76</v>
      </c>
      <c r="AY105" s="194" t="s">
        <v>119</v>
      </c>
    </row>
    <row r="106" spans="1:65" s="12" customFormat="1" ht="11.25">
      <c r="B106" s="184"/>
      <c r="C106" s="185"/>
      <c r="D106" s="179" t="s">
        <v>137</v>
      </c>
      <c r="E106" s="186" t="s">
        <v>19</v>
      </c>
      <c r="F106" s="187" t="s">
        <v>247</v>
      </c>
      <c r="G106" s="185"/>
      <c r="H106" s="188">
        <v>311.39999999999998</v>
      </c>
      <c r="I106" s="189"/>
      <c r="J106" s="185"/>
      <c r="K106" s="185"/>
      <c r="L106" s="190"/>
      <c r="M106" s="191"/>
      <c r="N106" s="192"/>
      <c r="O106" s="192"/>
      <c r="P106" s="192"/>
      <c r="Q106" s="192"/>
      <c r="R106" s="192"/>
      <c r="S106" s="192"/>
      <c r="T106" s="193"/>
      <c r="AT106" s="194" t="s">
        <v>137</v>
      </c>
      <c r="AU106" s="194" t="s">
        <v>86</v>
      </c>
      <c r="AV106" s="12" t="s">
        <v>86</v>
      </c>
      <c r="AW106" s="12" t="s">
        <v>37</v>
      </c>
      <c r="AX106" s="12" t="s">
        <v>76</v>
      </c>
      <c r="AY106" s="194" t="s">
        <v>119</v>
      </c>
    </row>
    <row r="107" spans="1:65" s="12" customFormat="1" ht="11.25">
      <c r="B107" s="184"/>
      <c r="C107" s="185"/>
      <c r="D107" s="179" t="s">
        <v>137</v>
      </c>
      <c r="E107" s="186" t="s">
        <v>19</v>
      </c>
      <c r="F107" s="187" t="s">
        <v>248</v>
      </c>
      <c r="G107" s="185"/>
      <c r="H107" s="188">
        <v>209.4</v>
      </c>
      <c r="I107" s="189"/>
      <c r="J107" s="185"/>
      <c r="K107" s="185"/>
      <c r="L107" s="190"/>
      <c r="M107" s="191"/>
      <c r="N107" s="192"/>
      <c r="O107" s="192"/>
      <c r="P107" s="192"/>
      <c r="Q107" s="192"/>
      <c r="R107" s="192"/>
      <c r="S107" s="192"/>
      <c r="T107" s="193"/>
      <c r="AT107" s="194" t="s">
        <v>137</v>
      </c>
      <c r="AU107" s="194" t="s">
        <v>86</v>
      </c>
      <c r="AV107" s="12" t="s">
        <v>86</v>
      </c>
      <c r="AW107" s="12" t="s">
        <v>37</v>
      </c>
      <c r="AX107" s="12" t="s">
        <v>76</v>
      </c>
      <c r="AY107" s="194" t="s">
        <v>119</v>
      </c>
    </row>
    <row r="108" spans="1:65" s="13" customFormat="1" ht="11.25">
      <c r="B108" s="195"/>
      <c r="C108" s="196"/>
      <c r="D108" s="179" t="s">
        <v>137</v>
      </c>
      <c r="E108" s="197" t="s">
        <v>19</v>
      </c>
      <c r="F108" s="198" t="s">
        <v>139</v>
      </c>
      <c r="G108" s="196"/>
      <c r="H108" s="199">
        <v>776.99999999999989</v>
      </c>
      <c r="I108" s="200"/>
      <c r="J108" s="196"/>
      <c r="K108" s="196"/>
      <c r="L108" s="201"/>
      <c r="M108" s="202"/>
      <c r="N108" s="203"/>
      <c r="O108" s="203"/>
      <c r="P108" s="203"/>
      <c r="Q108" s="203"/>
      <c r="R108" s="203"/>
      <c r="S108" s="203"/>
      <c r="T108" s="204"/>
      <c r="AT108" s="205" t="s">
        <v>137</v>
      </c>
      <c r="AU108" s="205" t="s">
        <v>86</v>
      </c>
      <c r="AV108" s="13" t="s">
        <v>124</v>
      </c>
      <c r="AW108" s="13" t="s">
        <v>37</v>
      </c>
      <c r="AX108" s="13" t="s">
        <v>84</v>
      </c>
      <c r="AY108" s="205" t="s">
        <v>119</v>
      </c>
    </row>
    <row r="109" spans="1:65" s="2" customFormat="1" ht="24.2" customHeight="1">
      <c r="A109" s="33"/>
      <c r="B109" s="34"/>
      <c r="C109" s="165" t="s">
        <v>140</v>
      </c>
      <c r="D109" s="165" t="s">
        <v>120</v>
      </c>
      <c r="E109" s="166" t="s">
        <v>249</v>
      </c>
      <c r="F109" s="167" t="s">
        <v>250</v>
      </c>
      <c r="G109" s="168" t="s">
        <v>189</v>
      </c>
      <c r="H109" s="169">
        <v>882.9</v>
      </c>
      <c r="I109" s="170"/>
      <c r="J109" s="171">
        <f>ROUND(I109*H109,2)</f>
        <v>0</v>
      </c>
      <c r="K109" s="172"/>
      <c r="L109" s="38"/>
      <c r="M109" s="173" t="s">
        <v>19</v>
      </c>
      <c r="N109" s="174" t="s">
        <v>47</v>
      </c>
      <c r="O109" s="63"/>
      <c r="P109" s="175">
        <f>O109*H109</f>
        <v>0</v>
      </c>
      <c r="Q109" s="175">
        <v>0</v>
      </c>
      <c r="R109" s="175">
        <f>Q109*H109</f>
        <v>0</v>
      </c>
      <c r="S109" s="175">
        <v>0</v>
      </c>
      <c r="T109" s="176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77" t="s">
        <v>124</v>
      </c>
      <c r="AT109" s="177" t="s">
        <v>120</v>
      </c>
      <c r="AU109" s="177" t="s">
        <v>86</v>
      </c>
      <c r="AY109" s="16" t="s">
        <v>119</v>
      </c>
      <c r="BE109" s="178">
        <f>IF(N109="základní",J109,0)</f>
        <v>0</v>
      </c>
      <c r="BF109" s="178">
        <f>IF(N109="snížená",J109,0)</f>
        <v>0</v>
      </c>
      <c r="BG109" s="178">
        <f>IF(N109="zákl. přenesená",J109,0)</f>
        <v>0</v>
      </c>
      <c r="BH109" s="178">
        <f>IF(N109="sníž. přenesená",J109,0)</f>
        <v>0</v>
      </c>
      <c r="BI109" s="178">
        <f>IF(N109="nulová",J109,0)</f>
        <v>0</v>
      </c>
      <c r="BJ109" s="16" t="s">
        <v>84</v>
      </c>
      <c r="BK109" s="178">
        <f>ROUND(I109*H109,2)</f>
        <v>0</v>
      </c>
      <c r="BL109" s="16" t="s">
        <v>124</v>
      </c>
      <c r="BM109" s="177" t="s">
        <v>251</v>
      </c>
    </row>
    <row r="110" spans="1:65" s="2" customFormat="1" ht="11.25">
      <c r="A110" s="33"/>
      <c r="B110" s="34"/>
      <c r="C110" s="35"/>
      <c r="D110" s="222" t="s">
        <v>224</v>
      </c>
      <c r="E110" s="35"/>
      <c r="F110" s="223" t="s">
        <v>252</v>
      </c>
      <c r="G110" s="35"/>
      <c r="H110" s="35"/>
      <c r="I110" s="181"/>
      <c r="J110" s="35"/>
      <c r="K110" s="35"/>
      <c r="L110" s="38"/>
      <c r="M110" s="182"/>
      <c r="N110" s="183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224</v>
      </c>
      <c r="AU110" s="16" t="s">
        <v>86</v>
      </c>
    </row>
    <row r="111" spans="1:65" s="12" customFormat="1" ht="11.25">
      <c r="B111" s="184"/>
      <c r="C111" s="185"/>
      <c r="D111" s="179" t="s">
        <v>137</v>
      </c>
      <c r="E111" s="186" t="s">
        <v>19</v>
      </c>
      <c r="F111" s="187" t="s">
        <v>253</v>
      </c>
      <c r="G111" s="185"/>
      <c r="H111" s="188">
        <v>10.8</v>
      </c>
      <c r="I111" s="189"/>
      <c r="J111" s="185"/>
      <c r="K111" s="185"/>
      <c r="L111" s="190"/>
      <c r="M111" s="191"/>
      <c r="N111" s="192"/>
      <c r="O111" s="192"/>
      <c r="P111" s="192"/>
      <c r="Q111" s="192"/>
      <c r="R111" s="192"/>
      <c r="S111" s="192"/>
      <c r="T111" s="193"/>
      <c r="AT111" s="194" t="s">
        <v>137</v>
      </c>
      <c r="AU111" s="194" t="s">
        <v>86</v>
      </c>
      <c r="AV111" s="12" t="s">
        <v>86</v>
      </c>
      <c r="AW111" s="12" t="s">
        <v>37</v>
      </c>
      <c r="AX111" s="12" t="s">
        <v>76</v>
      </c>
      <c r="AY111" s="194" t="s">
        <v>119</v>
      </c>
    </row>
    <row r="112" spans="1:65" s="12" customFormat="1" ht="11.25">
      <c r="B112" s="184"/>
      <c r="C112" s="185"/>
      <c r="D112" s="179" t="s">
        <v>137</v>
      </c>
      <c r="E112" s="186" t="s">
        <v>19</v>
      </c>
      <c r="F112" s="187" t="s">
        <v>254</v>
      </c>
      <c r="G112" s="185"/>
      <c r="H112" s="188">
        <v>10.26</v>
      </c>
      <c r="I112" s="189"/>
      <c r="J112" s="185"/>
      <c r="K112" s="185"/>
      <c r="L112" s="190"/>
      <c r="M112" s="191"/>
      <c r="N112" s="192"/>
      <c r="O112" s="192"/>
      <c r="P112" s="192"/>
      <c r="Q112" s="192"/>
      <c r="R112" s="192"/>
      <c r="S112" s="192"/>
      <c r="T112" s="193"/>
      <c r="AT112" s="194" t="s">
        <v>137</v>
      </c>
      <c r="AU112" s="194" t="s">
        <v>86</v>
      </c>
      <c r="AV112" s="12" t="s">
        <v>86</v>
      </c>
      <c r="AW112" s="12" t="s">
        <v>37</v>
      </c>
      <c r="AX112" s="12" t="s">
        <v>76</v>
      </c>
      <c r="AY112" s="194" t="s">
        <v>119</v>
      </c>
    </row>
    <row r="113" spans="1:65" s="12" customFormat="1" ht="11.25">
      <c r="B113" s="184"/>
      <c r="C113" s="185"/>
      <c r="D113" s="179" t="s">
        <v>137</v>
      </c>
      <c r="E113" s="186" t="s">
        <v>19</v>
      </c>
      <c r="F113" s="187" t="s">
        <v>255</v>
      </c>
      <c r="G113" s="185"/>
      <c r="H113" s="188">
        <v>82.62</v>
      </c>
      <c r="I113" s="189"/>
      <c r="J113" s="185"/>
      <c r="K113" s="185"/>
      <c r="L113" s="190"/>
      <c r="M113" s="191"/>
      <c r="N113" s="192"/>
      <c r="O113" s="192"/>
      <c r="P113" s="192"/>
      <c r="Q113" s="192"/>
      <c r="R113" s="192"/>
      <c r="S113" s="192"/>
      <c r="T113" s="193"/>
      <c r="AT113" s="194" t="s">
        <v>137</v>
      </c>
      <c r="AU113" s="194" t="s">
        <v>86</v>
      </c>
      <c r="AV113" s="12" t="s">
        <v>86</v>
      </c>
      <c r="AW113" s="12" t="s">
        <v>37</v>
      </c>
      <c r="AX113" s="12" t="s">
        <v>76</v>
      </c>
      <c r="AY113" s="194" t="s">
        <v>119</v>
      </c>
    </row>
    <row r="114" spans="1:65" s="12" customFormat="1" ht="11.25">
      <c r="B114" s="184"/>
      <c r="C114" s="185"/>
      <c r="D114" s="179" t="s">
        <v>137</v>
      </c>
      <c r="E114" s="186" t="s">
        <v>19</v>
      </c>
      <c r="F114" s="187" t="s">
        <v>256</v>
      </c>
      <c r="G114" s="185"/>
      <c r="H114" s="188">
        <v>100.98</v>
      </c>
      <c r="I114" s="189"/>
      <c r="J114" s="185"/>
      <c r="K114" s="185"/>
      <c r="L114" s="190"/>
      <c r="M114" s="191"/>
      <c r="N114" s="192"/>
      <c r="O114" s="192"/>
      <c r="P114" s="192"/>
      <c r="Q114" s="192"/>
      <c r="R114" s="192"/>
      <c r="S114" s="192"/>
      <c r="T114" s="193"/>
      <c r="AT114" s="194" t="s">
        <v>137</v>
      </c>
      <c r="AU114" s="194" t="s">
        <v>86</v>
      </c>
      <c r="AV114" s="12" t="s">
        <v>86</v>
      </c>
      <c r="AW114" s="12" t="s">
        <v>37</v>
      </c>
      <c r="AX114" s="12" t="s">
        <v>76</v>
      </c>
      <c r="AY114" s="194" t="s">
        <v>119</v>
      </c>
    </row>
    <row r="115" spans="1:65" s="12" customFormat="1" ht="11.25">
      <c r="B115" s="184"/>
      <c r="C115" s="185"/>
      <c r="D115" s="179" t="s">
        <v>137</v>
      </c>
      <c r="E115" s="186" t="s">
        <v>19</v>
      </c>
      <c r="F115" s="187" t="s">
        <v>257</v>
      </c>
      <c r="G115" s="185"/>
      <c r="H115" s="188">
        <v>209.52</v>
      </c>
      <c r="I115" s="189"/>
      <c r="J115" s="185"/>
      <c r="K115" s="185"/>
      <c r="L115" s="190"/>
      <c r="M115" s="191"/>
      <c r="N115" s="192"/>
      <c r="O115" s="192"/>
      <c r="P115" s="192"/>
      <c r="Q115" s="192"/>
      <c r="R115" s="192"/>
      <c r="S115" s="192"/>
      <c r="T115" s="193"/>
      <c r="AT115" s="194" t="s">
        <v>137</v>
      </c>
      <c r="AU115" s="194" t="s">
        <v>86</v>
      </c>
      <c r="AV115" s="12" t="s">
        <v>86</v>
      </c>
      <c r="AW115" s="12" t="s">
        <v>37</v>
      </c>
      <c r="AX115" s="12" t="s">
        <v>76</v>
      </c>
      <c r="AY115" s="194" t="s">
        <v>119</v>
      </c>
    </row>
    <row r="116" spans="1:65" s="12" customFormat="1" ht="11.25">
      <c r="B116" s="184"/>
      <c r="C116" s="185"/>
      <c r="D116" s="179" t="s">
        <v>137</v>
      </c>
      <c r="E116" s="186" t="s">
        <v>19</v>
      </c>
      <c r="F116" s="187" t="s">
        <v>258</v>
      </c>
      <c r="G116" s="185"/>
      <c r="H116" s="188">
        <v>280.26</v>
      </c>
      <c r="I116" s="189"/>
      <c r="J116" s="185"/>
      <c r="K116" s="185"/>
      <c r="L116" s="190"/>
      <c r="M116" s="191"/>
      <c r="N116" s="192"/>
      <c r="O116" s="192"/>
      <c r="P116" s="192"/>
      <c r="Q116" s="192"/>
      <c r="R116" s="192"/>
      <c r="S116" s="192"/>
      <c r="T116" s="193"/>
      <c r="AT116" s="194" t="s">
        <v>137</v>
      </c>
      <c r="AU116" s="194" t="s">
        <v>86</v>
      </c>
      <c r="AV116" s="12" t="s">
        <v>86</v>
      </c>
      <c r="AW116" s="12" t="s">
        <v>37</v>
      </c>
      <c r="AX116" s="12" t="s">
        <v>76</v>
      </c>
      <c r="AY116" s="194" t="s">
        <v>119</v>
      </c>
    </row>
    <row r="117" spans="1:65" s="12" customFormat="1" ht="11.25">
      <c r="B117" s="184"/>
      <c r="C117" s="185"/>
      <c r="D117" s="179" t="s">
        <v>137</v>
      </c>
      <c r="E117" s="186" t="s">
        <v>19</v>
      </c>
      <c r="F117" s="187" t="s">
        <v>259</v>
      </c>
      <c r="G117" s="185"/>
      <c r="H117" s="188">
        <v>188.46</v>
      </c>
      <c r="I117" s="189"/>
      <c r="J117" s="185"/>
      <c r="K117" s="185"/>
      <c r="L117" s="190"/>
      <c r="M117" s="191"/>
      <c r="N117" s="192"/>
      <c r="O117" s="192"/>
      <c r="P117" s="192"/>
      <c r="Q117" s="192"/>
      <c r="R117" s="192"/>
      <c r="S117" s="192"/>
      <c r="T117" s="193"/>
      <c r="AT117" s="194" t="s">
        <v>137</v>
      </c>
      <c r="AU117" s="194" t="s">
        <v>86</v>
      </c>
      <c r="AV117" s="12" t="s">
        <v>86</v>
      </c>
      <c r="AW117" s="12" t="s">
        <v>37</v>
      </c>
      <c r="AX117" s="12" t="s">
        <v>76</v>
      </c>
      <c r="AY117" s="194" t="s">
        <v>119</v>
      </c>
    </row>
    <row r="118" spans="1:65" s="13" customFormat="1" ht="11.25">
      <c r="B118" s="195"/>
      <c r="C118" s="196"/>
      <c r="D118" s="179" t="s">
        <v>137</v>
      </c>
      <c r="E118" s="197" t="s">
        <v>19</v>
      </c>
      <c r="F118" s="198" t="s">
        <v>139</v>
      </c>
      <c r="G118" s="196"/>
      <c r="H118" s="199">
        <v>882.90000000000009</v>
      </c>
      <c r="I118" s="200"/>
      <c r="J118" s="196"/>
      <c r="K118" s="196"/>
      <c r="L118" s="201"/>
      <c r="M118" s="202"/>
      <c r="N118" s="203"/>
      <c r="O118" s="203"/>
      <c r="P118" s="203"/>
      <c r="Q118" s="203"/>
      <c r="R118" s="203"/>
      <c r="S118" s="203"/>
      <c r="T118" s="204"/>
      <c r="AT118" s="205" t="s">
        <v>137</v>
      </c>
      <c r="AU118" s="205" t="s">
        <v>86</v>
      </c>
      <c r="AV118" s="13" t="s">
        <v>124</v>
      </c>
      <c r="AW118" s="13" t="s">
        <v>37</v>
      </c>
      <c r="AX118" s="13" t="s">
        <v>84</v>
      </c>
      <c r="AY118" s="205" t="s">
        <v>119</v>
      </c>
    </row>
    <row r="119" spans="1:65" s="2" customFormat="1" ht="37.9" customHeight="1">
      <c r="A119" s="33"/>
      <c r="B119" s="34"/>
      <c r="C119" s="165" t="s">
        <v>124</v>
      </c>
      <c r="D119" s="165" t="s">
        <v>120</v>
      </c>
      <c r="E119" s="166" t="s">
        <v>260</v>
      </c>
      <c r="F119" s="167" t="s">
        <v>261</v>
      </c>
      <c r="G119" s="168" t="s">
        <v>189</v>
      </c>
      <c r="H119" s="169">
        <v>1678.62</v>
      </c>
      <c r="I119" s="170"/>
      <c r="J119" s="171">
        <f>ROUND(I119*H119,2)</f>
        <v>0</v>
      </c>
      <c r="K119" s="172"/>
      <c r="L119" s="38"/>
      <c r="M119" s="173" t="s">
        <v>19</v>
      </c>
      <c r="N119" s="174" t="s">
        <v>47</v>
      </c>
      <c r="O119" s="63"/>
      <c r="P119" s="175">
        <f>O119*H119</f>
        <v>0</v>
      </c>
      <c r="Q119" s="175">
        <v>0</v>
      </c>
      <c r="R119" s="175">
        <f>Q119*H119</f>
        <v>0</v>
      </c>
      <c r="S119" s="175">
        <v>0</v>
      </c>
      <c r="T119" s="176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77" t="s">
        <v>124</v>
      </c>
      <c r="AT119" s="177" t="s">
        <v>120</v>
      </c>
      <c r="AU119" s="177" t="s">
        <v>86</v>
      </c>
      <c r="AY119" s="16" t="s">
        <v>119</v>
      </c>
      <c r="BE119" s="178">
        <f>IF(N119="základní",J119,0)</f>
        <v>0</v>
      </c>
      <c r="BF119" s="178">
        <f>IF(N119="snížená",J119,0)</f>
        <v>0</v>
      </c>
      <c r="BG119" s="178">
        <f>IF(N119="zákl. přenesená",J119,0)</f>
        <v>0</v>
      </c>
      <c r="BH119" s="178">
        <f>IF(N119="sníž. přenesená",J119,0)</f>
        <v>0</v>
      </c>
      <c r="BI119" s="178">
        <f>IF(N119="nulová",J119,0)</f>
        <v>0</v>
      </c>
      <c r="BJ119" s="16" t="s">
        <v>84</v>
      </c>
      <c r="BK119" s="178">
        <f>ROUND(I119*H119,2)</f>
        <v>0</v>
      </c>
      <c r="BL119" s="16" t="s">
        <v>124</v>
      </c>
      <c r="BM119" s="177" t="s">
        <v>262</v>
      </c>
    </row>
    <row r="120" spans="1:65" s="2" customFormat="1" ht="11.25">
      <c r="A120" s="33"/>
      <c r="B120" s="34"/>
      <c r="C120" s="35"/>
      <c r="D120" s="222" t="s">
        <v>224</v>
      </c>
      <c r="E120" s="35"/>
      <c r="F120" s="223" t="s">
        <v>263</v>
      </c>
      <c r="G120" s="35"/>
      <c r="H120" s="35"/>
      <c r="I120" s="181"/>
      <c r="J120" s="35"/>
      <c r="K120" s="35"/>
      <c r="L120" s="38"/>
      <c r="M120" s="182"/>
      <c r="N120" s="183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224</v>
      </c>
      <c r="AU120" s="16" t="s">
        <v>86</v>
      </c>
    </row>
    <row r="121" spans="1:65" s="12" customFormat="1" ht="11.25">
      <c r="B121" s="184"/>
      <c r="C121" s="185"/>
      <c r="D121" s="179" t="s">
        <v>137</v>
      </c>
      <c r="E121" s="186" t="s">
        <v>19</v>
      </c>
      <c r="F121" s="187" t="s">
        <v>264</v>
      </c>
      <c r="G121" s="185"/>
      <c r="H121" s="188">
        <v>1678.62</v>
      </c>
      <c r="I121" s="189"/>
      <c r="J121" s="185"/>
      <c r="K121" s="185"/>
      <c r="L121" s="190"/>
      <c r="M121" s="191"/>
      <c r="N121" s="192"/>
      <c r="O121" s="192"/>
      <c r="P121" s="192"/>
      <c r="Q121" s="192"/>
      <c r="R121" s="192"/>
      <c r="S121" s="192"/>
      <c r="T121" s="193"/>
      <c r="AT121" s="194" t="s">
        <v>137</v>
      </c>
      <c r="AU121" s="194" t="s">
        <v>86</v>
      </c>
      <c r="AV121" s="12" t="s">
        <v>86</v>
      </c>
      <c r="AW121" s="12" t="s">
        <v>37</v>
      </c>
      <c r="AX121" s="12" t="s">
        <v>76</v>
      </c>
      <c r="AY121" s="194" t="s">
        <v>119</v>
      </c>
    </row>
    <row r="122" spans="1:65" s="13" customFormat="1" ht="11.25">
      <c r="B122" s="195"/>
      <c r="C122" s="196"/>
      <c r="D122" s="179" t="s">
        <v>137</v>
      </c>
      <c r="E122" s="197" t="s">
        <v>19</v>
      </c>
      <c r="F122" s="198" t="s">
        <v>139</v>
      </c>
      <c r="G122" s="196"/>
      <c r="H122" s="199">
        <v>1678.62</v>
      </c>
      <c r="I122" s="200"/>
      <c r="J122" s="196"/>
      <c r="K122" s="196"/>
      <c r="L122" s="201"/>
      <c r="M122" s="202"/>
      <c r="N122" s="203"/>
      <c r="O122" s="203"/>
      <c r="P122" s="203"/>
      <c r="Q122" s="203"/>
      <c r="R122" s="203"/>
      <c r="S122" s="203"/>
      <c r="T122" s="204"/>
      <c r="AT122" s="205" t="s">
        <v>137</v>
      </c>
      <c r="AU122" s="205" t="s">
        <v>86</v>
      </c>
      <c r="AV122" s="13" t="s">
        <v>124</v>
      </c>
      <c r="AW122" s="13" t="s">
        <v>37</v>
      </c>
      <c r="AX122" s="13" t="s">
        <v>84</v>
      </c>
      <c r="AY122" s="205" t="s">
        <v>119</v>
      </c>
    </row>
    <row r="123" spans="1:65" s="2" customFormat="1" ht="37.9" customHeight="1">
      <c r="A123" s="33"/>
      <c r="B123" s="34"/>
      <c r="C123" s="165" t="s">
        <v>118</v>
      </c>
      <c r="D123" s="165" t="s">
        <v>120</v>
      </c>
      <c r="E123" s="166" t="s">
        <v>265</v>
      </c>
      <c r="F123" s="167" t="s">
        <v>266</v>
      </c>
      <c r="G123" s="168" t="s">
        <v>189</v>
      </c>
      <c r="H123" s="169">
        <v>50358.6</v>
      </c>
      <c r="I123" s="170"/>
      <c r="J123" s="171">
        <f>ROUND(I123*H123,2)</f>
        <v>0</v>
      </c>
      <c r="K123" s="172"/>
      <c r="L123" s="38"/>
      <c r="M123" s="173" t="s">
        <v>19</v>
      </c>
      <c r="N123" s="174" t="s">
        <v>47</v>
      </c>
      <c r="O123" s="63"/>
      <c r="P123" s="175">
        <f>O123*H123</f>
        <v>0</v>
      </c>
      <c r="Q123" s="175">
        <v>0</v>
      </c>
      <c r="R123" s="175">
        <f>Q123*H123</f>
        <v>0</v>
      </c>
      <c r="S123" s="175">
        <v>0</v>
      </c>
      <c r="T123" s="176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77" t="s">
        <v>124</v>
      </c>
      <c r="AT123" s="177" t="s">
        <v>120</v>
      </c>
      <c r="AU123" s="177" t="s">
        <v>86</v>
      </c>
      <c r="AY123" s="16" t="s">
        <v>119</v>
      </c>
      <c r="BE123" s="178">
        <f>IF(N123="základní",J123,0)</f>
        <v>0</v>
      </c>
      <c r="BF123" s="178">
        <f>IF(N123="snížená",J123,0)</f>
        <v>0</v>
      </c>
      <c r="BG123" s="178">
        <f>IF(N123="zákl. přenesená",J123,0)</f>
        <v>0</v>
      </c>
      <c r="BH123" s="178">
        <f>IF(N123="sníž. přenesená",J123,0)</f>
        <v>0</v>
      </c>
      <c r="BI123" s="178">
        <f>IF(N123="nulová",J123,0)</f>
        <v>0</v>
      </c>
      <c r="BJ123" s="16" t="s">
        <v>84</v>
      </c>
      <c r="BK123" s="178">
        <f>ROUND(I123*H123,2)</f>
        <v>0</v>
      </c>
      <c r="BL123" s="16" t="s">
        <v>124</v>
      </c>
      <c r="BM123" s="177" t="s">
        <v>267</v>
      </c>
    </row>
    <row r="124" spans="1:65" s="2" customFormat="1" ht="11.25">
      <c r="A124" s="33"/>
      <c r="B124" s="34"/>
      <c r="C124" s="35"/>
      <c r="D124" s="222" t="s">
        <v>224</v>
      </c>
      <c r="E124" s="35"/>
      <c r="F124" s="223" t="s">
        <v>268</v>
      </c>
      <c r="G124" s="35"/>
      <c r="H124" s="35"/>
      <c r="I124" s="181"/>
      <c r="J124" s="35"/>
      <c r="K124" s="35"/>
      <c r="L124" s="38"/>
      <c r="M124" s="182"/>
      <c r="N124" s="183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224</v>
      </c>
      <c r="AU124" s="16" t="s">
        <v>86</v>
      </c>
    </row>
    <row r="125" spans="1:65" s="12" customFormat="1" ht="11.25">
      <c r="B125" s="184"/>
      <c r="C125" s="185"/>
      <c r="D125" s="179" t="s">
        <v>137</v>
      </c>
      <c r="E125" s="186" t="s">
        <v>19</v>
      </c>
      <c r="F125" s="187" t="s">
        <v>264</v>
      </c>
      <c r="G125" s="185"/>
      <c r="H125" s="188">
        <v>1678.62</v>
      </c>
      <c r="I125" s="189"/>
      <c r="J125" s="185"/>
      <c r="K125" s="185"/>
      <c r="L125" s="190"/>
      <c r="M125" s="191"/>
      <c r="N125" s="192"/>
      <c r="O125" s="192"/>
      <c r="P125" s="192"/>
      <c r="Q125" s="192"/>
      <c r="R125" s="192"/>
      <c r="S125" s="192"/>
      <c r="T125" s="193"/>
      <c r="AT125" s="194" t="s">
        <v>137</v>
      </c>
      <c r="AU125" s="194" t="s">
        <v>86</v>
      </c>
      <c r="AV125" s="12" t="s">
        <v>86</v>
      </c>
      <c r="AW125" s="12" t="s">
        <v>37</v>
      </c>
      <c r="AX125" s="12" t="s">
        <v>76</v>
      </c>
      <c r="AY125" s="194" t="s">
        <v>119</v>
      </c>
    </row>
    <row r="126" spans="1:65" s="13" customFormat="1" ht="11.25">
      <c r="B126" s="195"/>
      <c r="C126" s="196"/>
      <c r="D126" s="179" t="s">
        <v>137</v>
      </c>
      <c r="E126" s="197" t="s">
        <v>19</v>
      </c>
      <c r="F126" s="198" t="s">
        <v>139</v>
      </c>
      <c r="G126" s="196"/>
      <c r="H126" s="199">
        <v>1678.62</v>
      </c>
      <c r="I126" s="200"/>
      <c r="J126" s="196"/>
      <c r="K126" s="196"/>
      <c r="L126" s="201"/>
      <c r="M126" s="202"/>
      <c r="N126" s="203"/>
      <c r="O126" s="203"/>
      <c r="P126" s="203"/>
      <c r="Q126" s="203"/>
      <c r="R126" s="203"/>
      <c r="S126" s="203"/>
      <c r="T126" s="204"/>
      <c r="AT126" s="205" t="s">
        <v>137</v>
      </c>
      <c r="AU126" s="205" t="s">
        <v>86</v>
      </c>
      <c r="AV126" s="13" t="s">
        <v>124</v>
      </c>
      <c r="AW126" s="13" t="s">
        <v>37</v>
      </c>
      <c r="AX126" s="13" t="s">
        <v>84</v>
      </c>
      <c r="AY126" s="205" t="s">
        <v>119</v>
      </c>
    </row>
    <row r="127" spans="1:65" s="12" customFormat="1" ht="11.25">
      <c r="B127" s="184"/>
      <c r="C127" s="185"/>
      <c r="D127" s="179" t="s">
        <v>137</v>
      </c>
      <c r="E127" s="185"/>
      <c r="F127" s="187" t="s">
        <v>269</v>
      </c>
      <c r="G127" s="185"/>
      <c r="H127" s="188">
        <v>50358.6</v>
      </c>
      <c r="I127" s="189"/>
      <c r="J127" s="185"/>
      <c r="K127" s="185"/>
      <c r="L127" s="190"/>
      <c r="M127" s="191"/>
      <c r="N127" s="192"/>
      <c r="O127" s="192"/>
      <c r="P127" s="192"/>
      <c r="Q127" s="192"/>
      <c r="R127" s="192"/>
      <c r="S127" s="192"/>
      <c r="T127" s="193"/>
      <c r="AT127" s="194" t="s">
        <v>137</v>
      </c>
      <c r="AU127" s="194" t="s">
        <v>86</v>
      </c>
      <c r="AV127" s="12" t="s">
        <v>86</v>
      </c>
      <c r="AW127" s="12" t="s">
        <v>4</v>
      </c>
      <c r="AX127" s="12" t="s">
        <v>84</v>
      </c>
      <c r="AY127" s="194" t="s">
        <v>119</v>
      </c>
    </row>
    <row r="128" spans="1:65" s="2" customFormat="1" ht="24.2" customHeight="1">
      <c r="A128" s="33"/>
      <c r="B128" s="34"/>
      <c r="C128" s="165" t="s">
        <v>212</v>
      </c>
      <c r="D128" s="165" t="s">
        <v>120</v>
      </c>
      <c r="E128" s="166" t="s">
        <v>209</v>
      </c>
      <c r="F128" s="167" t="s">
        <v>210</v>
      </c>
      <c r="G128" s="168" t="s">
        <v>189</v>
      </c>
      <c r="H128" s="169">
        <v>1678.62</v>
      </c>
      <c r="I128" s="170"/>
      <c r="J128" s="171">
        <f>ROUND(I128*H128,2)</f>
        <v>0</v>
      </c>
      <c r="K128" s="172"/>
      <c r="L128" s="38"/>
      <c r="M128" s="173" t="s">
        <v>19</v>
      </c>
      <c r="N128" s="174" t="s">
        <v>47</v>
      </c>
      <c r="O128" s="63"/>
      <c r="P128" s="175">
        <f>O128*H128</f>
        <v>0</v>
      </c>
      <c r="Q128" s="175">
        <v>0</v>
      </c>
      <c r="R128" s="175">
        <f>Q128*H128</f>
        <v>0</v>
      </c>
      <c r="S128" s="175">
        <v>0</v>
      </c>
      <c r="T128" s="176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77" t="s">
        <v>124</v>
      </c>
      <c r="AT128" s="177" t="s">
        <v>120</v>
      </c>
      <c r="AU128" s="177" t="s">
        <v>86</v>
      </c>
      <c r="AY128" s="16" t="s">
        <v>119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16" t="s">
        <v>84</v>
      </c>
      <c r="BK128" s="178">
        <f>ROUND(I128*H128,2)</f>
        <v>0</v>
      </c>
      <c r="BL128" s="16" t="s">
        <v>124</v>
      </c>
      <c r="BM128" s="177" t="s">
        <v>270</v>
      </c>
    </row>
    <row r="129" spans="1:65" s="2" customFormat="1" ht="11.25">
      <c r="A129" s="33"/>
      <c r="B129" s="34"/>
      <c r="C129" s="35"/>
      <c r="D129" s="222" t="s">
        <v>224</v>
      </c>
      <c r="E129" s="35"/>
      <c r="F129" s="223" t="s">
        <v>271</v>
      </c>
      <c r="G129" s="35"/>
      <c r="H129" s="35"/>
      <c r="I129" s="181"/>
      <c r="J129" s="35"/>
      <c r="K129" s="35"/>
      <c r="L129" s="38"/>
      <c r="M129" s="182"/>
      <c r="N129" s="183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224</v>
      </c>
      <c r="AU129" s="16" t="s">
        <v>86</v>
      </c>
    </row>
    <row r="130" spans="1:65" s="12" customFormat="1" ht="11.25">
      <c r="B130" s="184"/>
      <c r="C130" s="185"/>
      <c r="D130" s="179" t="s">
        <v>137</v>
      </c>
      <c r="E130" s="186" t="s">
        <v>19</v>
      </c>
      <c r="F130" s="187" t="s">
        <v>264</v>
      </c>
      <c r="G130" s="185"/>
      <c r="H130" s="188">
        <v>1678.62</v>
      </c>
      <c r="I130" s="189"/>
      <c r="J130" s="185"/>
      <c r="K130" s="185"/>
      <c r="L130" s="190"/>
      <c r="M130" s="191"/>
      <c r="N130" s="192"/>
      <c r="O130" s="192"/>
      <c r="P130" s="192"/>
      <c r="Q130" s="192"/>
      <c r="R130" s="192"/>
      <c r="S130" s="192"/>
      <c r="T130" s="193"/>
      <c r="AT130" s="194" t="s">
        <v>137</v>
      </c>
      <c r="AU130" s="194" t="s">
        <v>86</v>
      </c>
      <c r="AV130" s="12" t="s">
        <v>86</v>
      </c>
      <c r="AW130" s="12" t="s">
        <v>37</v>
      </c>
      <c r="AX130" s="12" t="s">
        <v>76</v>
      </c>
      <c r="AY130" s="194" t="s">
        <v>119</v>
      </c>
    </row>
    <row r="131" spans="1:65" s="13" customFormat="1" ht="11.25">
      <c r="B131" s="195"/>
      <c r="C131" s="196"/>
      <c r="D131" s="179" t="s">
        <v>137</v>
      </c>
      <c r="E131" s="197" t="s">
        <v>19</v>
      </c>
      <c r="F131" s="198" t="s">
        <v>139</v>
      </c>
      <c r="G131" s="196"/>
      <c r="H131" s="199">
        <v>1678.62</v>
      </c>
      <c r="I131" s="200"/>
      <c r="J131" s="196"/>
      <c r="K131" s="196"/>
      <c r="L131" s="201"/>
      <c r="M131" s="202"/>
      <c r="N131" s="203"/>
      <c r="O131" s="203"/>
      <c r="P131" s="203"/>
      <c r="Q131" s="203"/>
      <c r="R131" s="203"/>
      <c r="S131" s="203"/>
      <c r="T131" s="204"/>
      <c r="AT131" s="205" t="s">
        <v>137</v>
      </c>
      <c r="AU131" s="205" t="s">
        <v>86</v>
      </c>
      <c r="AV131" s="13" t="s">
        <v>124</v>
      </c>
      <c r="AW131" s="13" t="s">
        <v>37</v>
      </c>
      <c r="AX131" s="13" t="s">
        <v>84</v>
      </c>
      <c r="AY131" s="205" t="s">
        <v>119</v>
      </c>
    </row>
    <row r="132" spans="1:65" s="2" customFormat="1" ht="24.2" customHeight="1">
      <c r="A132" s="33"/>
      <c r="B132" s="34"/>
      <c r="C132" s="165" t="s">
        <v>175</v>
      </c>
      <c r="D132" s="165" t="s">
        <v>120</v>
      </c>
      <c r="E132" s="166" t="s">
        <v>272</v>
      </c>
      <c r="F132" s="167" t="s">
        <v>273</v>
      </c>
      <c r="G132" s="168" t="s">
        <v>134</v>
      </c>
      <c r="H132" s="169">
        <v>5284</v>
      </c>
      <c r="I132" s="170"/>
      <c r="J132" s="171">
        <f>ROUND(I132*H132,2)</f>
        <v>0</v>
      </c>
      <c r="K132" s="172"/>
      <c r="L132" s="38"/>
      <c r="M132" s="173" t="s">
        <v>19</v>
      </c>
      <c r="N132" s="174" t="s">
        <v>47</v>
      </c>
      <c r="O132" s="63"/>
      <c r="P132" s="175">
        <f>O132*H132</f>
        <v>0</v>
      </c>
      <c r="Q132" s="175">
        <v>0</v>
      </c>
      <c r="R132" s="175">
        <f>Q132*H132</f>
        <v>0</v>
      </c>
      <c r="S132" s="175">
        <v>0</v>
      </c>
      <c r="T132" s="176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77" t="s">
        <v>124</v>
      </c>
      <c r="AT132" s="177" t="s">
        <v>120</v>
      </c>
      <c r="AU132" s="177" t="s">
        <v>86</v>
      </c>
      <c r="AY132" s="16" t="s">
        <v>119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16" t="s">
        <v>84</v>
      </c>
      <c r="BK132" s="178">
        <f>ROUND(I132*H132,2)</f>
        <v>0</v>
      </c>
      <c r="BL132" s="16" t="s">
        <v>124</v>
      </c>
      <c r="BM132" s="177" t="s">
        <v>274</v>
      </c>
    </row>
    <row r="133" spans="1:65" s="2" customFormat="1" ht="11.25">
      <c r="A133" s="33"/>
      <c r="B133" s="34"/>
      <c r="C133" s="35"/>
      <c r="D133" s="222" t="s">
        <v>224</v>
      </c>
      <c r="E133" s="35"/>
      <c r="F133" s="223" t="s">
        <v>275</v>
      </c>
      <c r="G133" s="35"/>
      <c r="H133" s="35"/>
      <c r="I133" s="181"/>
      <c r="J133" s="35"/>
      <c r="K133" s="35"/>
      <c r="L133" s="38"/>
      <c r="M133" s="182"/>
      <c r="N133" s="183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224</v>
      </c>
      <c r="AU133" s="16" t="s">
        <v>86</v>
      </c>
    </row>
    <row r="134" spans="1:65" s="12" customFormat="1" ht="11.25">
      <c r="B134" s="184"/>
      <c r="C134" s="185"/>
      <c r="D134" s="179" t="s">
        <v>137</v>
      </c>
      <c r="E134" s="186" t="s">
        <v>19</v>
      </c>
      <c r="F134" s="187" t="s">
        <v>276</v>
      </c>
      <c r="G134" s="185"/>
      <c r="H134" s="188">
        <v>80</v>
      </c>
      <c r="I134" s="189"/>
      <c r="J134" s="185"/>
      <c r="K134" s="185"/>
      <c r="L134" s="190"/>
      <c r="M134" s="191"/>
      <c r="N134" s="192"/>
      <c r="O134" s="192"/>
      <c r="P134" s="192"/>
      <c r="Q134" s="192"/>
      <c r="R134" s="192"/>
      <c r="S134" s="192"/>
      <c r="T134" s="193"/>
      <c r="AT134" s="194" t="s">
        <v>137</v>
      </c>
      <c r="AU134" s="194" t="s">
        <v>86</v>
      </c>
      <c r="AV134" s="12" t="s">
        <v>86</v>
      </c>
      <c r="AW134" s="12" t="s">
        <v>37</v>
      </c>
      <c r="AX134" s="12" t="s">
        <v>76</v>
      </c>
      <c r="AY134" s="194" t="s">
        <v>119</v>
      </c>
    </row>
    <row r="135" spans="1:65" s="12" customFormat="1" ht="11.25">
      <c r="B135" s="184"/>
      <c r="C135" s="185"/>
      <c r="D135" s="179" t="s">
        <v>137</v>
      </c>
      <c r="E135" s="186" t="s">
        <v>19</v>
      </c>
      <c r="F135" s="187" t="s">
        <v>277</v>
      </c>
      <c r="G135" s="185"/>
      <c r="H135" s="188">
        <v>76</v>
      </c>
      <c r="I135" s="189"/>
      <c r="J135" s="185"/>
      <c r="K135" s="185"/>
      <c r="L135" s="190"/>
      <c r="M135" s="191"/>
      <c r="N135" s="192"/>
      <c r="O135" s="192"/>
      <c r="P135" s="192"/>
      <c r="Q135" s="192"/>
      <c r="R135" s="192"/>
      <c r="S135" s="192"/>
      <c r="T135" s="193"/>
      <c r="AT135" s="194" t="s">
        <v>137</v>
      </c>
      <c r="AU135" s="194" t="s">
        <v>86</v>
      </c>
      <c r="AV135" s="12" t="s">
        <v>86</v>
      </c>
      <c r="AW135" s="12" t="s">
        <v>37</v>
      </c>
      <c r="AX135" s="12" t="s">
        <v>76</v>
      </c>
      <c r="AY135" s="194" t="s">
        <v>119</v>
      </c>
    </row>
    <row r="136" spans="1:65" s="12" customFormat="1" ht="11.25">
      <c r="B136" s="184"/>
      <c r="C136" s="185"/>
      <c r="D136" s="179" t="s">
        <v>137</v>
      </c>
      <c r="E136" s="186" t="s">
        <v>19</v>
      </c>
      <c r="F136" s="187" t="s">
        <v>278</v>
      </c>
      <c r="G136" s="185"/>
      <c r="H136" s="188">
        <v>612</v>
      </c>
      <c r="I136" s="189"/>
      <c r="J136" s="185"/>
      <c r="K136" s="185"/>
      <c r="L136" s="190"/>
      <c r="M136" s="191"/>
      <c r="N136" s="192"/>
      <c r="O136" s="192"/>
      <c r="P136" s="192"/>
      <c r="Q136" s="192"/>
      <c r="R136" s="192"/>
      <c r="S136" s="192"/>
      <c r="T136" s="193"/>
      <c r="AT136" s="194" t="s">
        <v>137</v>
      </c>
      <c r="AU136" s="194" t="s">
        <v>86</v>
      </c>
      <c r="AV136" s="12" t="s">
        <v>86</v>
      </c>
      <c r="AW136" s="12" t="s">
        <v>37</v>
      </c>
      <c r="AX136" s="12" t="s">
        <v>76</v>
      </c>
      <c r="AY136" s="194" t="s">
        <v>119</v>
      </c>
    </row>
    <row r="137" spans="1:65" s="12" customFormat="1" ht="11.25">
      <c r="B137" s="184"/>
      <c r="C137" s="185"/>
      <c r="D137" s="179" t="s">
        <v>137</v>
      </c>
      <c r="E137" s="186" t="s">
        <v>19</v>
      </c>
      <c r="F137" s="187" t="s">
        <v>279</v>
      </c>
      <c r="G137" s="185"/>
      <c r="H137" s="188">
        <v>748</v>
      </c>
      <c r="I137" s="189"/>
      <c r="J137" s="185"/>
      <c r="K137" s="185"/>
      <c r="L137" s="190"/>
      <c r="M137" s="191"/>
      <c r="N137" s="192"/>
      <c r="O137" s="192"/>
      <c r="P137" s="192"/>
      <c r="Q137" s="192"/>
      <c r="R137" s="192"/>
      <c r="S137" s="192"/>
      <c r="T137" s="193"/>
      <c r="AT137" s="194" t="s">
        <v>137</v>
      </c>
      <c r="AU137" s="194" t="s">
        <v>86</v>
      </c>
      <c r="AV137" s="12" t="s">
        <v>86</v>
      </c>
      <c r="AW137" s="12" t="s">
        <v>37</v>
      </c>
      <c r="AX137" s="12" t="s">
        <v>76</v>
      </c>
      <c r="AY137" s="194" t="s">
        <v>119</v>
      </c>
    </row>
    <row r="138" spans="1:65" s="12" customFormat="1" ht="11.25">
      <c r="B138" s="184"/>
      <c r="C138" s="185"/>
      <c r="D138" s="179" t="s">
        <v>137</v>
      </c>
      <c r="E138" s="186" t="s">
        <v>19</v>
      </c>
      <c r="F138" s="187" t="s">
        <v>280</v>
      </c>
      <c r="G138" s="185"/>
      <c r="H138" s="188">
        <v>1164</v>
      </c>
      <c r="I138" s="189"/>
      <c r="J138" s="185"/>
      <c r="K138" s="185"/>
      <c r="L138" s="190"/>
      <c r="M138" s="191"/>
      <c r="N138" s="192"/>
      <c r="O138" s="192"/>
      <c r="P138" s="192"/>
      <c r="Q138" s="192"/>
      <c r="R138" s="192"/>
      <c r="S138" s="192"/>
      <c r="T138" s="193"/>
      <c r="AT138" s="194" t="s">
        <v>137</v>
      </c>
      <c r="AU138" s="194" t="s">
        <v>86</v>
      </c>
      <c r="AV138" s="12" t="s">
        <v>86</v>
      </c>
      <c r="AW138" s="12" t="s">
        <v>37</v>
      </c>
      <c r="AX138" s="12" t="s">
        <v>76</v>
      </c>
      <c r="AY138" s="194" t="s">
        <v>119</v>
      </c>
    </row>
    <row r="139" spans="1:65" s="12" customFormat="1" ht="11.25">
      <c r="B139" s="184"/>
      <c r="C139" s="185"/>
      <c r="D139" s="179" t="s">
        <v>137</v>
      </c>
      <c r="E139" s="186" t="s">
        <v>19</v>
      </c>
      <c r="F139" s="187" t="s">
        <v>281</v>
      </c>
      <c r="G139" s="185"/>
      <c r="H139" s="188">
        <v>1557</v>
      </c>
      <c r="I139" s="189"/>
      <c r="J139" s="185"/>
      <c r="K139" s="185"/>
      <c r="L139" s="190"/>
      <c r="M139" s="191"/>
      <c r="N139" s="192"/>
      <c r="O139" s="192"/>
      <c r="P139" s="192"/>
      <c r="Q139" s="192"/>
      <c r="R139" s="192"/>
      <c r="S139" s="192"/>
      <c r="T139" s="193"/>
      <c r="AT139" s="194" t="s">
        <v>137</v>
      </c>
      <c r="AU139" s="194" t="s">
        <v>86</v>
      </c>
      <c r="AV139" s="12" t="s">
        <v>86</v>
      </c>
      <c r="AW139" s="12" t="s">
        <v>37</v>
      </c>
      <c r="AX139" s="12" t="s">
        <v>76</v>
      </c>
      <c r="AY139" s="194" t="s">
        <v>119</v>
      </c>
    </row>
    <row r="140" spans="1:65" s="12" customFormat="1" ht="11.25">
      <c r="B140" s="184"/>
      <c r="C140" s="185"/>
      <c r="D140" s="179" t="s">
        <v>137</v>
      </c>
      <c r="E140" s="186" t="s">
        <v>19</v>
      </c>
      <c r="F140" s="187" t="s">
        <v>282</v>
      </c>
      <c r="G140" s="185"/>
      <c r="H140" s="188">
        <v>1047</v>
      </c>
      <c r="I140" s="189"/>
      <c r="J140" s="185"/>
      <c r="K140" s="185"/>
      <c r="L140" s="190"/>
      <c r="M140" s="191"/>
      <c r="N140" s="192"/>
      <c r="O140" s="192"/>
      <c r="P140" s="192"/>
      <c r="Q140" s="192"/>
      <c r="R140" s="192"/>
      <c r="S140" s="192"/>
      <c r="T140" s="193"/>
      <c r="AT140" s="194" t="s">
        <v>137</v>
      </c>
      <c r="AU140" s="194" t="s">
        <v>86</v>
      </c>
      <c r="AV140" s="12" t="s">
        <v>86</v>
      </c>
      <c r="AW140" s="12" t="s">
        <v>37</v>
      </c>
      <c r="AX140" s="12" t="s">
        <v>76</v>
      </c>
      <c r="AY140" s="194" t="s">
        <v>119</v>
      </c>
    </row>
    <row r="141" spans="1:65" s="13" customFormat="1" ht="11.25">
      <c r="B141" s="195"/>
      <c r="C141" s="196"/>
      <c r="D141" s="179" t="s">
        <v>137</v>
      </c>
      <c r="E141" s="197" t="s">
        <v>19</v>
      </c>
      <c r="F141" s="198" t="s">
        <v>139</v>
      </c>
      <c r="G141" s="196"/>
      <c r="H141" s="199">
        <v>5284</v>
      </c>
      <c r="I141" s="200"/>
      <c r="J141" s="196"/>
      <c r="K141" s="196"/>
      <c r="L141" s="201"/>
      <c r="M141" s="202"/>
      <c r="N141" s="203"/>
      <c r="O141" s="203"/>
      <c r="P141" s="203"/>
      <c r="Q141" s="203"/>
      <c r="R141" s="203"/>
      <c r="S141" s="203"/>
      <c r="T141" s="204"/>
      <c r="AT141" s="205" t="s">
        <v>137</v>
      </c>
      <c r="AU141" s="205" t="s">
        <v>86</v>
      </c>
      <c r="AV141" s="13" t="s">
        <v>124</v>
      </c>
      <c r="AW141" s="13" t="s">
        <v>37</v>
      </c>
      <c r="AX141" s="13" t="s">
        <v>84</v>
      </c>
      <c r="AY141" s="205" t="s">
        <v>119</v>
      </c>
    </row>
    <row r="142" spans="1:65" s="2" customFormat="1" ht="16.5" customHeight="1">
      <c r="A142" s="33"/>
      <c r="B142" s="34"/>
      <c r="C142" s="224" t="s">
        <v>8</v>
      </c>
      <c r="D142" s="224" t="s">
        <v>283</v>
      </c>
      <c r="E142" s="225" t="s">
        <v>284</v>
      </c>
      <c r="F142" s="226" t="s">
        <v>285</v>
      </c>
      <c r="G142" s="227" t="s">
        <v>286</v>
      </c>
      <c r="H142" s="228">
        <v>105.68</v>
      </c>
      <c r="I142" s="229"/>
      <c r="J142" s="230">
        <f>ROUND(I142*H142,2)</f>
        <v>0</v>
      </c>
      <c r="K142" s="231"/>
      <c r="L142" s="232"/>
      <c r="M142" s="233" t="s">
        <v>19</v>
      </c>
      <c r="N142" s="234" t="s">
        <v>47</v>
      </c>
      <c r="O142" s="63"/>
      <c r="P142" s="175">
        <f>O142*H142</f>
        <v>0</v>
      </c>
      <c r="Q142" s="175">
        <v>1E-3</v>
      </c>
      <c r="R142" s="175">
        <f>Q142*H142</f>
        <v>0.10568000000000001</v>
      </c>
      <c r="S142" s="175">
        <v>0</v>
      </c>
      <c r="T142" s="17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77" t="s">
        <v>287</v>
      </c>
      <c r="AT142" s="177" t="s">
        <v>283</v>
      </c>
      <c r="AU142" s="177" t="s">
        <v>86</v>
      </c>
      <c r="AY142" s="16" t="s">
        <v>119</v>
      </c>
      <c r="BE142" s="178">
        <f>IF(N142="základní",J142,0)</f>
        <v>0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16" t="s">
        <v>84</v>
      </c>
      <c r="BK142" s="178">
        <f>ROUND(I142*H142,2)</f>
        <v>0</v>
      </c>
      <c r="BL142" s="16" t="s">
        <v>124</v>
      </c>
      <c r="BM142" s="177" t="s">
        <v>288</v>
      </c>
    </row>
    <row r="143" spans="1:65" s="2" customFormat="1" ht="11.25">
      <c r="A143" s="33"/>
      <c r="B143" s="34"/>
      <c r="C143" s="35"/>
      <c r="D143" s="222" t="s">
        <v>224</v>
      </c>
      <c r="E143" s="35"/>
      <c r="F143" s="223" t="s">
        <v>289</v>
      </c>
      <c r="G143" s="35"/>
      <c r="H143" s="35"/>
      <c r="I143" s="181"/>
      <c r="J143" s="35"/>
      <c r="K143" s="35"/>
      <c r="L143" s="38"/>
      <c r="M143" s="182"/>
      <c r="N143" s="183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224</v>
      </c>
      <c r="AU143" s="16" t="s">
        <v>86</v>
      </c>
    </row>
    <row r="144" spans="1:65" s="12" customFormat="1" ht="11.25">
      <c r="B144" s="184"/>
      <c r="C144" s="185"/>
      <c r="D144" s="179" t="s">
        <v>137</v>
      </c>
      <c r="E144" s="185"/>
      <c r="F144" s="187" t="s">
        <v>290</v>
      </c>
      <c r="G144" s="185"/>
      <c r="H144" s="188">
        <v>105.68</v>
      </c>
      <c r="I144" s="189"/>
      <c r="J144" s="185"/>
      <c r="K144" s="185"/>
      <c r="L144" s="190"/>
      <c r="M144" s="191"/>
      <c r="N144" s="192"/>
      <c r="O144" s="192"/>
      <c r="P144" s="192"/>
      <c r="Q144" s="192"/>
      <c r="R144" s="192"/>
      <c r="S144" s="192"/>
      <c r="T144" s="193"/>
      <c r="AT144" s="194" t="s">
        <v>137</v>
      </c>
      <c r="AU144" s="194" t="s">
        <v>86</v>
      </c>
      <c r="AV144" s="12" t="s">
        <v>86</v>
      </c>
      <c r="AW144" s="12" t="s">
        <v>4</v>
      </c>
      <c r="AX144" s="12" t="s">
        <v>84</v>
      </c>
      <c r="AY144" s="194" t="s">
        <v>119</v>
      </c>
    </row>
    <row r="145" spans="1:65" s="2" customFormat="1" ht="24.2" customHeight="1">
      <c r="A145" s="33"/>
      <c r="B145" s="34"/>
      <c r="C145" s="165" t="s">
        <v>291</v>
      </c>
      <c r="D145" s="165" t="s">
        <v>120</v>
      </c>
      <c r="E145" s="166" t="s">
        <v>292</v>
      </c>
      <c r="F145" s="167" t="s">
        <v>293</v>
      </c>
      <c r="G145" s="168" t="s">
        <v>134</v>
      </c>
      <c r="H145" s="169">
        <v>2590</v>
      </c>
      <c r="I145" s="170"/>
      <c r="J145" s="171">
        <f>ROUND(I145*H145,2)</f>
        <v>0</v>
      </c>
      <c r="K145" s="172"/>
      <c r="L145" s="38"/>
      <c r="M145" s="173" t="s">
        <v>19</v>
      </c>
      <c r="N145" s="174" t="s">
        <v>47</v>
      </c>
      <c r="O145" s="63"/>
      <c r="P145" s="175">
        <f>O145*H145</f>
        <v>0</v>
      </c>
      <c r="Q145" s="175">
        <v>0</v>
      </c>
      <c r="R145" s="175">
        <f>Q145*H145</f>
        <v>0</v>
      </c>
      <c r="S145" s="175">
        <v>0</v>
      </c>
      <c r="T145" s="17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77" t="s">
        <v>124</v>
      </c>
      <c r="AT145" s="177" t="s">
        <v>120</v>
      </c>
      <c r="AU145" s="177" t="s">
        <v>86</v>
      </c>
      <c r="AY145" s="16" t="s">
        <v>119</v>
      </c>
      <c r="BE145" s="178">
        <f>IF(N145="základní",J145,0)</f>
        <v>0</v>
      </c>
      <c r="BF145" s="178">
        <f>IF(N145="snížená",J145,0)</f>
        <v>0</v>
      </c>
      <c r="BG145" s="178">
        <f>IF(N145="zákl. přenesená",J145,0)</f>
        <v>0</v>
      </c>
      <c r="BH145" s="178">
        <f>IF(N145="sníž. přenesená",J145,0)</f>
        <v>0</v>
      </c>
      <c r="BI145" s="178">
        <f>IF(N145="nulová",J145,0)</f>
        <v>0</v>
      </c>
      <c r="BJ145" s="16" t="s">
        <v>84</v>
      </c>
      <c r="BK145" s="178">
        <f>ROUND(I145*H145,2)</f>
        <v>0</v>
      </c>
      <c r="BL145" s="16" t="s">
        <v>124</v>
      </c>
      <c r="BM145" s="177" t="s">
        <v>294</v>
      </c>
    </row>
    <row r="146" spans="1:65" s="2" customFormat="1" ht="11.25">
      <c r="A146" s="33"/>
      <c r="B146" s="34"/>
      <c r="C146" s="35"/>
      <c r="D146" s="222" t="s">
        <v>224</v>
      </c>
      <c r="E146" s="35"/>
      <c r="F146" s="223" t="s">
        <v>295</v>
      </c>
      <c r="G146" s="35"/>
      <c r="H146" s="35"/>
      <c r="I146" s="181"/>
      <c r="J146" s="35"/>
      <c r="K146" s="35"/>
      <c r="L146" s="38"/>
      <c r="M146" s="182"/>
      <c r="N146" s="183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224</v>
      </c>
      <c r="AU146" s="16" t="s">
        <v>86</v>
      </c>
    </row>
    <row r="147" spans="1:65" s="12" customFormat="1" ht="11.25">
      <c r="B147" s="184"/>
      <c r="C147" s="185"/>
      <c r="D147" s="179" t="s">
        <v>137</v>
      </c>
      <c r="E147" s="186" t="s">
        <v>19</v>
      </c>
      <c r="F147" s="187" t="s">
        <v>296</v>
      </c>
      <c r="G147" s="185"/>
      <c r="H147" s="188">
        <v>40</v>
      </c>
      <c r="I147" s="189"/>
      <c r="J147" s="185"/>
      <c r="K147" s="185"/>
      <c r="L147" s="190"/>
      <c r="M147" s="191"/>
      <c r="N147" s="192"/>
      <c r="O147" s="192"/>
      <c r="P147" s="192"/>
      <c r="Q147" s="192"/>
      <c r="R147" s="192"/>
      <c r="S147" s="192"/>
      <c r="T147" s="193"/>
      <c r="AT147" s="194" t="s">
        <v>137</v>
      </c>
      <c r="AU147" s="194" t="s">
        <v>86</v>
      </c>
      <c r="AV147" s="12" t="s">
        <v>86</v>
      </c>
      <c r="AW147" s="12" t="s">
        <v>37</v>
      </c>
      <c r="AX147" s="12" t="s">
        <v>76</v>
      </c>
      <c r="AY147" s="194" t="s">
        <v>119</v>
      </c>
    </row>
    <row r="148" spans="1:65" s="12" customFormat="1" ht="11.25">
      <c r="B148" s="184"/>
      <c r="C148" s="185"/>
      <c r="D148" s="179" t="s">
        <v>137</v>
      </c>
      <c r="E148" s="186" t="s">
        <v>19</v>
      </c>
      <c r="F148" s="187" t="s">
        <v>297</v>
      </c>
      <c r="G148" s="185"/>
      <c r="H148" s="188">
        <v>38</v>
      </c>
      <c r="I148" s="189"/>
      <c r="J148" s="185"/>
      <c r="K148" s="185"/>
      <c r="L148" s="190"/>
      <c r="M148" s="191"/>
      <c r="N148" s="192"/>
      <c r="O148" s="192"/>
      <c r="P148" s="192"/>
      <c r="Q148" s="192"/>
      <c r="R148" s="192"/>
      <c r="S148" s="192"/>
      <c r="T148" s="193"/>
      <c r="AT148" s="194" t="s">
        <v>137</v>
      </c>
      <c r="AU148" s="194" t="s">
        <v>86</v>
      </c>
      <c r="AV148" s="12" t="s">
        <v>86</v>
      </c>
      <c r="AW148" s="12" t="s">
        <v>37</v>
      </c>
      <c r="AX148" s="12" t="s">
        <v>76</v>
      </c>
      <c r="AY148" s="194" t="s">
        <v>119</v>
      </c>
    </row>
    <row r="149" spans="1:65" s="12" customFormat="1" ht="11.25">
      <c r="B149" s="184"/>
      <c r="C149" s="185"/>
      <c r="D149" s="179" t="s">
        <v>137</v>
      </c>
      <c r="E149" s="186" t="s">
        <v>19</v>
      </c>
      <c r="F149" s="187" t="s">
        <v>244</v>
      </c>
      <c r="G149" s="185"/>
      <c r="H149" s="188">
        <v>0</v>
      </c>
      <c r="I149" s="189"/>
      <c r="J149" s="185"/>
      <c r="K149" s="185"/>
      <c r="L149" s="190"/>
      <c r="M149" s="191"/>
      <c r="N149" s="192"/>
      <c r="O149" s="192"/>
      <c r="P149" s="192"/>
      <c r="Q149" s="192"/>
      <c r="R149" s="192"/>
      <c r="S149" s="192"/>
      <c r="T149" s="193"/>
      <c r="AT149" s="194" t="s">
        <v>137</v>
      </c>
      <c r="AU149" s="194" t="s">
        <v>86</v>
      </c>
      <c r="AV149" s="12" t="s">
        <v>86</v>
      </c>
      <c r="AW149" s="12" t="s">
        <v>37</v>
      </c>
      <c r="AX149" s="12" t="s">
        <v>76</v>
      </c>
      <c r="AY149" s="194" t="s">
        <v>119</v>
      </c>
    </row>
    <row r="150" spans="1:65" s="12" customFormat="1" ht="11.25">
      <c r="B150" s="184"/>
      <c r="C150" s="185"/>
      <c r="D150" s="179" t="s">
        <v>137</v>
      </c>
      <c r="E150" s="186" t="s">
        <v>19</v>
      </c>
      <c r="F150" s="187" t="s">
        <v>245</v>
      </c>
      <c r="G150" s="185"/>
      <c r="H150" s="188">
        <v>0</v>
      </c>
      <c r="I150" s="189"/>
      <c r="J150" s="185"/>
      <c r="K150" s="185"/>
      <c r="L150" s="190"/>
      <c r="M150" s="191"/>
      <c r="N150" s="192"/>
      <c r="O150" s="192"/>
      <c r="P150" s="192"/>
      <c r="Q150" s="192"/>
      <c r="R150" s="192"/>
      <c r="S150" s="192"/>
      <c r="T150" s="193"/>
      <c r="AT150" s="194" t="s">
        <v>137</v>
      </c>
      <c r="AU150" s="194" t="s">
        <v>86</v>
      </c>
      <c r="AV150" s="12" t="s">
        <v>86</v>
      </c>
      <c r="AW150" s="12" t="s">
        <v>37</v>
      </c>
      <c r="AX150" s="12" t="s">
        <v>76</v>
      </c>
      <c r="AY150" s="194" t="s">
        <v>119</v>
      </c>
    </row>
    <row r="151" spans="1:65" s="12" customFormat="1" ht="11.25">
      <c r="B151" s="184"/>
      <c r="C151" s="185"/>
      <c r="D151" s="179" t="s">
        <v>137</v>
      </c>
      <c r="E151" s="186" t="s">
        <v>19</v>
      </c>
      <c r="F151" s="187" t="s">
        <v>298</v>
      </c>
      <c r="G151" s="185"/>
      <c r="H151" s="188">
        <v>776</v>
      </c>
      <c r="I151" s="189"/>
      <c r="J151" s="185"/>
      <c r="K151" s="185"/>
      <c r="L151" s="190"/>
      <c r="M151" s="191"/>
      <c r="N151" s="192"/>
      <c r="O151" s="192"/>
      <c r="P151" s="192"/>
      <c r="Q151" s="192"/>
      <c r="R151" s="192"/>
      <c r="S151" s="192"/>
      <c r="T151" s="193"/>
      <c r="AT151" s="194" t="s">
        <v>137</v>
      </c>
      <c r="AU151" s="194" t="s">
        <v>86</v>
      </c>
      <c r="AV151" s="12" t="s">
        <v>86</v>
      </c>
      <c r="AW151" s="12" t="s">
        <v>37</v>
      </c>
      <c r="AX151" s="12" t="s">
        <v>76</v>
      </c>
      <c r="AY151" s="194" t="s">
        <v>119</v>
      </c>
    </row>
    <row r="152" spans="1:65" s="12" customFormat="1" ht="11.25">
      <c r="B152" s="184"/>
      <c r="C152" s="185"/>
      <c r="D152" s="179" t="s">
        <v>137</v>
      </c>
      <c r="E152" s="186" t="s">
        <v>19</v>
      </c>
      <c r="F152" s="187" t="s">
        <v>299</v>
      </c>
      <c r="G152" s="185"/>
      <c r="H152" s="188">
        <v>1038</v>
      </c>
      <c r="I152" s="189"/>
      <c r="J152" s="185"/>
      <c r="K152" s="185"/>
      <c r="L152" s="190"/>
      <c r="M152" s="191"/>
      <c r="N152" s="192"/>
      <c r="O152" s="192"/>
      <c r="P152" s="192"/>
      <c r="Q152" s="192"/>
      <c r="R152" s="192"/>
      <c r="S152" s="192"/>
      <c r="T152" s="193"/>
      <c r="AT152" s="194" t="s">
        <v>137</v>
      </c>
      <c r="AU152" s="194" t="s">
        <v>86</v>
      </c>
      <c r="AV152" s="12" t="s">
        <v>86</v>
      </c>
      <c r="AW152" s="12" t="s">
        <v>37</v>
      </c>
      <c r="AX152" s="12" t="s">
        <v>76</v>
      </c>
      <c r="AY152" s="194" t="s">
        <v>119</v>
      </c>
    </row>
    <row r="153" spans="1:65" s="12" customFormat="1" ht="11.25">
      <c r="B153" s="184"/>
      <c r="C153" s="185"/>
      <c r="D153" s="179" t="s">
        <v>137</v>
      </c>
      <c r="E153" s="186" t="s">
        <v>19</v>
      </c>
      <c r="F153" s="187" t="s">
        <v>300</v>
      </c>
      <c r="G153" s="185"/>
      <c r="H153" s="188">
        <v>698</v>
      </c>
      <c r="I153" s="189"/>
      <c r="J153" s="185"/>
      <c r="K153" s="185"/>
      <c r="L153" s="190"/>
      <c r="M153" s="191"/>
      <c r="N153" s="192"/>
      <c r="O153" s="192"/>
      <c r="P153" s="192"/>
      <c r="Q153" s="192"/>
      <c r="R153" s="192"/>
      <c r="S153" s="192"/>
      <c r="T153" s="193"/>
      <c r="AT153" s="194" t="s">
        <v>137</v>
      </c>
      <c r="AU153" s="194" t="s">
        <v>86</v>
      </c>
      <c r="AV153" s="12" t="s">
        <v>86</v>
      </c>
      <c r="AW153" s="12" t="s">
        <v>37</v>
      </c>
      <c r="AX153" s="12" t="s">
        <v>76</v>
      </c>
      <c r="AY153" s="194" t="s">
        <v>119</v>
      </c>
    </row>
    <row r="154" spans="1:65" s="13" customFormat="1" ht="11.25">
      <c r="B154" s="195"/>
      <c r="C154" s="196"/>
      <c r="D154" s="179" t="s">
        <v>137</v>
      </c>
      <c r="E154" s="197" t="s">
        <v>19</v>
      </c>
      <c r="F154" s="198" t="s">
        <v>139</v>
      </c>
      <c r="G154" s="196"/>
      <c r="H154" s="199">
        <v>2590</v>
      </c>
      <c r="I154" s="200"/>
      <c r="J154" s="196"/>
      <c r="K154" s="196"/>
      <c r="L154" s="201"/>
      <c r="M154" s="202"/>
      <c r="N154" s="203"/>
      <c r="O154" s="203"/>
      <c r="P154" s="203"/>
      <c r="Q154" s="203"/>
      <c r="R154" s="203"/>
      <c r="S154" s="203"/>
      <c r="T154" s="204"/>
      <c r="AT154" s="205" t="s">
        <v>137</v>
      </c>
      <c r="AU154" s="205" t="s">
        <v>86</v>
      </c>
      <c r="AV154" s="13" t="s">
        <v>124</v>
      </c>
      <c r="AW154" s="13" t="s">
        <v>37</v>
      </c>
      <c r="AX154" s="13" t="s">
        <v>84</v>
      </c>
      <c r="AY154" s="205" t="s">
        <v>119</v>
      </c>
    </row>
    <row r="155" spans="1:65" s="2" customFormat="1" ht="16.5" customHeight="1">
      <c r="A155" s="33"/>
      <c r="B155" s="34"/>
      <c r="C155" s="165" t="s">
        <v>287</v>
      </c>
      <c r="D155" s="165" t="s">
        <v>120</v>
      </c>
      <c r="E155" s="166" t="s">
        <v>301</v>
      </c>
      <c r="F155" s="167" t="s">
        <v>213</v>
      </c>
      <c r="G155" s="168" t="s">
        <v>189</v>
      </c>
      <c r="H155" s="169">
        <v>1678.62</v>
      </c>
      <c r="I155" s="170"/>
      <c r="J155" s="171">
        <f>ROUND(I155*H155,2)</f>
        <v>0</v>
      </c>
      <c r="K155" s="172"/>
      <c r="L155" s="38"/>
      <c r="M155" s="173" t="s">
        <v>19</v>
      </c>
      <c r="N155" s="174" t="s">
        <v>47</v>
      </c>
      <c r="O155" s="63"/>
      <c r="P155" s="175">
        <f>O155*H155</f>
        <v>0</v>
      </c>
      <c r="Q155" s="175">
        <v>0</v>
      </c>
      <c r="R155" s="175">
        <f>Q155*H155</f>
        <v>0</v>
      </c>
      <c r="S155" s="175">
        <v>0</v>
      </c>
      <c r="T155" s="176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77" t="s">
        <v>124</v>
      </c>
      <c r="AT155" s="177" t="s">
        <v>120</v>
      </c>
      <c r="AU155" s="177" t="s">
        <v>86</v>
      </c>
      <c r="AY155" s="16" t="s">
        <v>119</v>
      </c>
      <c r="BE155" s="178">
        <f>IF(N155="základní",J155,0)</f>
        <v>0</v>
      </c>
      <c r="BF155" s="178">
        <f>IF(N155="snížená",J155,0)</f>
        <v>0</v>
      </c>
      <c r="BG155" s="178">
        <f>IF(N155="zákl. přenesená",J155,0)</f>
        <v>0</v>
      </c>
      <c r="BH155" s="178">
        <f>IF(N155="sníž. přenesená",J155,0)</f>
        <v>0</v>
      </c>
      <c r="BI155" s="178">
        <f>IF(N155="nulová",J155,0)</f>
        <v>0</v>
      </c>
      <c r="BJ155" s="16" t="s">
        <v>84</v>
      </c>
      <c r="BK155" s="178">
        <f>ROUND(I155*H155,2)</f>
        <v>0</v>
      </c>
      <c r="BL155" s="16" t="s">
        <v>124</v>
      </c>
      <c r="BM155" s="177" t="s">
        <v>302</v>
      </c>
    </row>
    <row r="156" spans="1:65" s="12" customFormat="1" ht="11.25">
      <c r="B156" s="184"/>
      <c r="C156" s="185"/>
      <c r="D156" s="179" t="s">
        <v>137</v>
      </c>
      <c r="E156" s="186" t="s">
        <v>19</v>
      </c>
      <c r="F156" s="187" t="s">
        <v>264</v>
      </c>
      <c r="G156" s="185"/>
      <c r="H156" s="188">
        <v>1678.62</v>
      </c>
      <c r="I156" s="189"/>
      <c r="J156" s="185"/>
      <c r="K156" s="185"/>
      <c r="L156" s="190"/>
      <c r="M156" s="191"/>
      <c r="N156" s="192"/>
      <c r="O156" s="192"/>
      <c r="P156" s="192"/>
      <c r="Q156" s="192"/>
      <c r="R156" s="192"/>
      <c r="S156" s="192"/>
      <c r="T156" s="193"/>
      <c r="AT156" s="194" t="s">
        <v>137</v>
      </c>
      <c r="AU156" s="194" t="s">
        <v>86</v>
      </c>
      <c r="AV156" s="12" t="s">
        <v>86</v>
      </c>
      <c r="AW156" s="12" t="s">
        <v>37</v>
      </c>
      <c r="AX156" s="12" t="s">
        <v>76</v>
      </c>
      <c r="AY156" s="194" t="s">
        <v>119</v>
      </c>
    </row>
    <row r="157" spans="1:65" s="13" customFormat="1" ht="11.25">
      <c r="B157" s="195"/>
      <c r="C157" s="196"/>
      <c r="D157" s="179" t="s">
        <v>137</v>
      </c>
      <c r="E157" s="197" t="s">
        <v>19</v>
      </c>
      <c r="F157" s="198" t="s">
        <v>139</v>
      </c>
      <c r="G157" s="196"/>
      <c r="H157" s="199">
        <v>1678.62</v>
      </c>
      <c r="I157" s="200"/>
      <c r="J157" s="196"/>
      <c r="K157" s="196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137</v>
      </c>
      <c r="AU157" s="205" t="s">
        <v>86</v>
      </c>
      <c r="AV157" s="13" t="s">
        <v>124</v>
      </c>
      <c r="AW157" s="13" t="s">
        <v>37</v>
      </c>
      <c r="AX157" s="13" t="s">
        <v>84</v>
      </c>
      <c r="AY157" s="205" t="s">
        <v>119</v>
      </c>
    </row>
    <row r="158" spans="1:65" s="11" customFormat="1" ht="22.9" customHeight="1">
      <c r="B158" s="151"/>
      <c r="C158" s="152"/>
      <c r="D158" s="153" t="s">
        <v>75</v>
      </c>
      <c r="E158" s="217" t="s">
        <v>124</v>
      </c>
      <c r="F158" s="217" t="s">
        <v>303</v>
      </c>
      <c r="G158" s="152"/>
      <c r="H158" s="152"/>
      <c r="I158" s="155"/>
      <c r="J158" s="218">
        <f>BK158</f>
        <v>0</v>
      </c>
      <c r="K158" s="152"/>
      <c r="L158" s="157"/>
      <c r="M158" s="158"/>
      <c r="N158" s="159"/>
      <c r="O158" s="159"/>
      <c r="P158" s="160">
        <f>SUM(P159:P194)</f>
        <v>0</v>
      </c>
      <c r="Q158" s="159"/>
      <c r="R158" s="160">
        <f>SUM(R159:R194)</f>
        <v>3425.5234</v>
      </c>
      <c r="S158" s="159"/>
      <c r="T158" s="161">
        <f>SUM(T159:T194)</f>
        <v>0</v>
      </c>
      <c r="AR158" s="162" t="s">
        <v>84</v>
      </c>
      <c r="AT158" s="163" t="s">
        <v>75</v>
      </c>
      <c r="AU158" s="163" t="s">
        <v>84</v>
      </c>
      <c r="AY158" s="162" t="s">
        <v>119</v>
      </c>
      <c r="BK158" s="164">
        <f>SUM(BK159:BK194)</f>
        <v>0</v>
      </c>
    </row>
    <row r="159" spans="1:65" s="2" customFormat="1" ht="24.2" customHeight="1">
      <c r="A159" s="33"/>
      <c r="B159" s="34"/>
      <c r="C159" s="165" t="s">
        <v>152</v>
      </c>
      <c r="D159" s="165" t="s">
        <v>120</v>
      </c>
      <c r="E159" s="166" t="s">
        <v>304</v>
      </c>
      <c r="F159" s="167" t="s">
        <v>305</v>
      </c>
      <c r="G159" s="168" t="s">
        <v>189</v>
      </c>
      <c r="H159" s="169">
        <v>924.1</v>
      </c>
      <c r="I159" s="170"/>
      <c r="J159" s="171">
        <f>ROUND(I159*H159,2)</f>
        <v>0</v>
      </c>
      <c r="K159" s="172"/>
      <c r="L159" s="38"/>
      <c r="M159" s="173" t="s">
        <v>19</v>
      </c>
      <c r="N159" s="174" t="s">
        <v>47</v>
      </c>
      <c r="O159" s="63"/>
      <c r="P159" s="175">
        <f>O159*H159</f>
        <v>0</v>
      </c>
      <c r="Q159" s="175">
        <v>2.0019999999999998</v>
      </c>
      <c r="R159" s="175">
        <f>Q159*H159</f>
        <v>1850.0482</v>
      </c>
      <c r="S159" s="175">
        <v>0</v>
      </c>
      <c r="T159" s="176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77" t="s">
        <v>124</v>
      </c>
      <c r="AT159" s="177" t="s">
        <v>120</v>
      </c>
      <c r="AU159" s="177" t="s">
        <v>86</v>
      </c>
      <c r="AY159" s="16" t="s">
        <v>119</v>
      </c>
      <c r="BE159" s="178">
        <f>IF(N159="základní",J159,0)</f>
        <v>0</v>
      </c>
      <c r="BF159" s="178">
        <f>IF(N159="snížená",J159,0)</f>
        <v>0</v>
      </c>
      <c r="BG159" s="178">
        <f>IF(N159="zákl. přenesená",J159,0)</f>
        <v>0</v>
      </c>
      <c r="BH159" s="178">
        <f>IF(N159="sníž. přenesená",J159,0)</f>
        <v>0</v>
      </c>
      <c r="BI159" s="178">
        <f>IF(N159="nulová",J159,0)</f>
        <v>0</v>
      </c>
      <c r="BJ159" s="16" t="s">
        <v>84</v>
      </c>
      <c r="BK159" s="178">
        <f>ROUND(I159*H159,2)</f>
        <v>0</v>
      </c>
      <c r="BL159" s="16" t="s">
        <v>124</v>
      </c>
      <c r="BM159" s="177" t="s">
        <v>306</v>
      </c>
    </row>
    <row r="160" spans="1:65" s="2" customFormat="1" ht="11.25">
      <c r="A160" s="33"/>
      <c r="B160" s="34"/>
      <c r="C160" s="35"/>
      <c r="D160" s="222" t="s">
        <v>224</v>
      </c>
      <c r="E160" s="35"/>
      <c r="F160" s="223" t="s">
        <v>307</v>
      </c>
      <c r="G160" s="35"/>
      <c r="H160" s="35"/>
      <c r="I160" s="181"/>
      <c r="J160" s="35"/>
      <c r="K160" s="35"/>
      <c r="L160" s="38"/>
      <c r="M160" s="182"/>
      <c r="N160" s="183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224</v>
      </c>
      <c r="AU160" s="16" t="s">
        <v>86</v>
      </c>
    </row>
    <row r="161" spans="1:65" s="12" customFormat="1" ht="11.25">
      <c r="B161" s="184"/>
      <c r="C161" s="185"/>
      <c r="D161" s="179" t="s">
        <v>137</v>
      </c>
      <c r="E161" s="186" t="s">
        <v>19</v>
      </c>
      <c r="F161" s="187" t="s">
        <v>253</v>
      </c>
      <c r="G161" s="185"/>
      <c r="H161" s="188">
        <v>10.8</v>
      </c>
      <c r="I161" s="189"/>
      <c r="J161" s="185"/>
      <c r="K161" s="185"/>
      <c r="L161" s="190"/>
      <c r="M161" s="191"/>
      <c r="N161" s="192"/>
      <c r="O161" s="192"/>
      <c r="P161" s="192"/>
      <c r="Q161" s="192"/>
      <c r="R161" s="192"/>
      <c r="S161" s="192"/>
      <c r="T161" s="193"/>
      <c r="AT161" s="194" t="s">
        <v>137</v>
      </c>
      <c r="AU161" s="194" t="s">
        <v>86</v>
      </c>
      <c r="AV161" s="12" t="s">
        <v>86</v>
      </c>
      <c r="AW161" s="12" t="s">
        <v>37</v>
      </c>
      <c r="AX161" s="12" t="s">
        <v>76</v>
      </c>
      <c r="AY161" s="194" t="s">
        <v>119</v>
      </c>
    </row>
    <row r="162" spans="1:65" s="12" customFormat="1" ht="11.25">
      <c r="B162" s="184"/>
      <c r="C162" s="185"/>
      <c r="D162" s="179" t="s">
        <v>137</v>
      </c>
      <c r="E162" s="186" t="s">
        <v>19</v>
      </c>
      <c r="F162" s="187" t="s">
        <v>254</v>
      </c>
      <c r="G162" s="185"/>
      <c r="H162" s="188">
        <v>10.26</v>
      </c>
      <c r="I162" s="189"/>
      <c r="J162" s="185"/>
      <c r="K162" s="185"/>
      <c r="L162" s="190"/>
      <c r="M162" s="191"/>
      <c r="N162" s="192"/>
      <c r="O162" s="192"/>
      <c r="P162" s="192"/>
      <c r="Q162" s="192"/>
      <c r="R162" s="192"/>
      <c r="S162" s="192"/>
      <c r="T162" s="193"/>
      <c r="AT162" s="194" t="s">
        <v>137</v>
      </c>
      <c r="AU162" s="194" t="s">
        <v>86</v>
      </c>
      <c r="AV162" s="12" t="s">
        <v>86</v>
      </c>
      <c r="AW162" s="12" t="s">
        <v>37</v>
      </c>
      <c r="AX162" s="12" t="s">
        <v>76</v>
      </c>
      <c r="AY162" s="194" t="s">
        <v>119</v>
      </c>
    </row>
    <row r="163" spans="1:65" s="12" customFormat="1" ht="11.25">
      <c r="B163" s="184"/>
      <c r="C163" s="185"/>
      <c r="D163" s="179" t="s">
        <v>137</v>
      </c>
      <c r="E163" s="186" t="s">
        <v>19</v>
      </c>
      <c r="F163" s="187" t="s">
        <v>255</v>
      </c>
      <c r="G163" s="185"/>
      <c r="H163" s="188">
        <v>82.62</v>
      </c>
      <c r="I163" s="189"/>
      <c r="J163" s="185"/>
      <c r="K163" s="185"/>
      <c r="L163" s="190"/>
      <c r="M163" s="191"/>
      <c r="N163" s="192"/>
      <c r="O163" s="192"/>
      <c r="P163" s="192"/>
      <c r="Q163" s="192"/>
      <c r="R163" s="192"/>
      <c r="S163" s="192"/>
      <c r="T163" s="193"/>
      <c r="AT163" s="194" t="s">
        <v>137</v>
      </c>
      <c r="AU163" s="194" t="s">
        <v>86</v>
      </c>
      <c r="AV163" s="12" t="s">
        <v>86</v>
      </c>
      <c r="AW163" s="12" t="s">
        <v>37</v>
      </c>
      <c r="AX163" s="12" t="s">
        <v>76</v>
      </c>
      <c r="AY163" s="194" t="s">
        <v>119</v>
      </c>
    </row>
    <row r="164" spans="1:65" s="12" customFormat="1" ht="11.25">
      <c r="B164" s="184"/>
      <c r="C164" s="185"/>
      <c r="D164" s="179" t="s">
        <v>137</v>
      </c>
      <c r="E164" s="186" t="s">
        <v>19</v>
      </c>
      <c r="F164" s="187" t="s">
        <v>256</v>
      </c>
      <c r="G164" s="185"/>
      <c r="H164" s="188">
        <v>100.98</v>
      </c>
      <c r="I164" s="189"/>
      <c r="J164" s="185"/>
      <c r="K164" s="185"/>
      <c r="L164" s="190"/>
      <c r="M164" s="191"/>
      <c r="N164" s="192"/>
      <c r="O164" s="192"/>
      <c r="P164" s="192"/>
      <c r="Q164" s="192"/>
      <c r="R164" s="192"/>
      <c r="S164" s="192"/>
      <c r="T164" s="193"/>
      <c r="AT164" s="194" t="s">
        <v>137</v>
      </c>
      <c r="AU164" s="194" t="s">
        <v>86</v>
      </c>
      <c r="AV164" s="12" t="s">
        <v>86</v>
      </c>
      <c r="AW164" s="12" t="s">
        <v>37</v>
      </c>
      <c r="AX164" s="12" t="s">
        <v>76</v>
      </c>
      <c r="AY164" s="194" t="s">
        <v>119</v>
      </c>
    </row>
    <row r="165" spans="1:65" s="12" customFormat="1" ht="11.25">
      <c r="B165" s="184"/>
      <c r="C165" s="185"/>
      <c r="D165" s="179" t="s">
        <v>137</v>
      </c>
      <c r="E165" s="186" t="s">
        <v>19</v>
      </c>
      <c r="F165" s="187" t="s">
        <v>257</v>
      </c>
      <c r="G165" s="185"/>
      <c r="H165" s="188">
        <v>209.52</v>
      </c>
      <c r="I165" s="189"/>
      <c r="J165" s="185"/>
      <c r="K165" s="185"/>
      <c r="L165" s="190"/>
      <c r="M165" s="191"/>
      <c r="N165" s="192"/>
      <c r="O165" s="192"/>
      <c r="P165" s="192"/>
      <c r="Q165" s="192"/>
      <c r="R165" s="192"/>
      <c r="S165" s="192"/>
      <c r="T165" s="193"/>
      <c r="AT165" s="194" t="s">
        <v>137</v>
      </c>
      <c r="AU165" s="194" t="s">
        <v>86</v>
      </c>
      <c r="AV165" s="12" t="s">
        <v>86</v>
      </c>
      <c r="AW165" s="12" t="s">
        <v>37</v>
      </c>
      <c r="AX165" s="12" t="s">
        <v>76</v>
      </c>
      <c r="AY165" s="194" t="s">
        <v>119</v>
      </c>
    </row>
    <row r="166" spans="1:65" s="12" customFormat="1" ht="11.25">
      <c r="B166" s="184"/>
      <c r="C166" s="185"/>
      <c r="D166" s="179" t="s">
        <v>137</v>
      </c>
      <c r="E166" s="186" t="s">
        <v>19</v>
      </c>
      <c r="F166" s="187" t="s">
        <v>258</v>
      </c>
      <c r="G166" s="185"/>
      <c r="H166" s="188">
        <v>280.26</v>
      </c>
      <c r="I166" s="189"/>
      <c r="J166" s="185"/>
      <c r="K166" s="185"/>
      <c r="L166" s="190"/>
      <c r="M166" s="191"/>
      <c r="N166" s="192"/>
      <c r="O166" s="192"/>
      <c r="P166" s="192"/>
      <c r="Q166" s="192"/>
      <c r="R166" s="192"/>
      <c r="S166" s="192"/>
      <c r="T166" s="193"/>
      <c r="AT166" s="194" t="s">
        <v>137</v>
      </c>
      <c r="AU166" s="194" t="s">
        <v>86</v>
      </c>
      <c r="AV166" s="12" t="s">
        <v>86</v>
      </c>
      <c r="AW166" s="12" t="s">
        <v>37</v>
      </c>
      <c r="AX166" s="12" t="s">
        <v>76</v>
      </c>
      <c r="AY166" s="194" t="s">
        <v>119</v>
      </c>
    </row>
    <row r="167" spans="1:65" s="12" customFormat="1" ht="11.25">
      <c r="B167" s="184"/>
      <c r="C167" s="185"/>
      <c r="D167" s="179" t="s">
        <v>137</v>
      </c>
      <c r="E167" s="186" t="s">
        <v>19</v>
      </c>
      <c r="F167" s="187" t="s">
        <v>259</v>
      </c>
      <c r="G167" s="185"/>
      <c r="H167" s="188">
        <v>188.46</v>
      </c>
      <c r="I167" s="189"/>
      <c r="J167" s="185"/>
      <c r="K167" s="185"/>
      <c r="L167" s="190"/>
      <c r="M167" s="191"/>
      <c r="N167" s="192"/>
      <c r="O167" s="192"/>
      <c r="P167" s="192"/>
      <c r="Q167" s="192"/>
      <c r="R167" s="192"/>
      <c r="S167" s="192"/>
      <c r="T167" s="193"/>
      <c r="AT167" s="194" t="s">
        <v>137</v>
      </c>
      <c r="AU167" s="194" t="s">
        <v>86</v>
      </c>
      <c r="AV167" s="12" t="s">
        <v>86</v>
      </c>
      <c r="AW167" s="12" t="s">
        <v>37</v>
      </c>
      <c r="AX167" s="12" t="s">
        <v>76</v>
      </c>
      <c r="AY167" s="194" t="s">
        <v>119</v>
      </c>
    </row>
    <row r="168" spans="1:65" s="12" customFormat="1" ht="11.25">
      <c r="B168" s="184"/>
      <c r="C168" s="185"/>
      <c r="D168" s="179" t="s">
        <v>137</v>
      </c>
      <c r="E168" s="186" t="s">
        <v>19</v>
      </c>
      <c r="F168" s="187" t="s">
        <v>308</v>
      </c>
      <c r="G168" s="185"/>
      <c r="H168" s="188">
        <v>22.8</v>
      </c>
      <c r="I168" s="189"/>
      <c r="J168" s="185"/>
      <c r="K168" s="185"/>
      <c r="L168" s="190"/>
      <c r="M168" s="191"/>
      <c r="N168" s="192"/>
      <c r="O168" s="192"/>
      <c r="P168" s="192"/>
      <c r="Q168" s="192"/>
      <c r="R168" s="192"/>
      <c r="S168" s="192"/>
      <c r="T168" s="193"/>
      <c r="AT168" s="194" t="s">
        <v>137</v>
      </c>
      <c r="AU168" s="194" t="s">
        <v>86</v>
      </c>
      <c r="AV168" s="12" t="s">
        <v>86</v>
      </c>
      <c r="AW168" s="12" t="s">
        <v>37</v>
      </c>
      <c r="AX168" s="12" t="s">
        <v>76</v>
      </c>
      <c r="AY168" s="194" t="s">
        <v>119</v>
      </c>
    </row>
    <row r="169" spans="1:65" s="12" customFormat="1" ht="11.25">
      <c r="B169" s="184"/>
      <c r="C169" s="185"/>
      <c r="D169" s="179" t="s">
        <v>137</v>
      </c>
      <c r="E169" s="186" t="s">
        <v>19</v>
      </c>
      <c r="F169" s="187" t="s">
        <v>309</v>
      </c>
      <c r="G169" s="185"/>
      <c r="H169" s="188">
        <v>18.399999999999999</v>
      </c>
      <c r="I169" s="189"/>
      <c r="J169" s="185"/>
      <c r="K169" s="185"/>
      <c r="L169" s="190"/>
      <c r="M169" s="191"/>
      <c r="N169" s="192"/>
      <c r="O169" s="192"/>
      <c r="P169" s="192"/>
      <c r="Q169" s="192"/>
      <c r="R169" s="192"/>
      <c r="S169" s="192"/>
      <c r="T169" s="193"/>
      <c r="AT169" s="194" t="s">
        <v>137</v>
      </c>
      <c r="AU169" s="194" t="s">
        <v>86</v>
      </c>
      <c r="AV169" s="12" t="s">
        <v>86</v>
      </c>
      <c r="AW169" s="12" t="s">
        <v>37</v>
      </c>
      <c r="AX169" s="12" t="s">
        <v>76</v>
      </c>
      <c r="AY169" s="194" t="s">
        <v>119</v>
      </c>
    </row>
    <row r="170" spans="1:65" s="13" customFormat="1" ht="11.25">
      <c r="B170" s="195"/>
      <c r="C170" s="196"/>
      <c r="D170" s="179" t="s">
        <v>137</v>
      </c>
      <c r="E170" s="197" t="s">
        <v>19</v>
      </c>
      <c r="F170" s="198" t="s">
        <v>139</v>
      </c>
      <c r="G170" s="196"/>
      <c r="H170" s="199">
        <v>924.1</v>
      </c>
      <c r="I170" s="200"/>
      <c r="J170" s="196"/>
      <c r="K170" s="196"/>
      <c r="L170" s="201"/>
      <c r="M170" s="202"/>
      <c r="N170" s="203"/>
      <c r="O170" s="203"/>
      <c r="P170" s="203"/>
      <c r="Q170" s="203"/>
      <c r="R170" s="203"/>
      <c r="S170" s="203"/>
      <c r="T170" s="204"/>
      <c r="AT170" s="205" t="s">
        <v>137</v>
      </c>
      <c r="AU170" s="205" t="s">
        <v>86</v>
      </c>
      <c r="AV170" s="13" t="s">
        <v>124</v>
      </c>
      <c r="AW170" s="13" t="s">
        <v>37</v>
      </c>
      <c r="AX170" s="13" t="s">
        <v>84</v>
      </c>
      <c r="AY170" s="205" t="s">
        <v>119</v>
      </c>
    </row>
    <row r="171" spans="1:65" s="2" customFormat="1" ht="33" customHeight="1">
      <c r="A171" s="33"/>
      <c r="B171" s="34"/>
      <c r="C171" s="165" t="s">
        <v>157</v>
      </c>
      <c r="D171" s="165" t="s">
        <v>120</v>
      </c>
      <c r="E171" s="166" t="s">
        <v>310</v>
      </c>
      <c r="F171" s="167" t="s">
        <v>311</v>
      </c>
      <c r="G171" s="168" t="s">
        <v>134</v>
      </c>
      <c r="H171" s="169">
        <v>1738</v>
      </c>
      <c r="I171" s="170"/>
      <c r="J171" s="171">
        <f>ROUND(I171*H171,2)</f>
        <v>0</v>
      </c>
      <c r="K171" s="172"/>
      <c r="L171" s="38"/>
      <c r="M171" s="173" t="s">
        <v>19</v>
      </c>
      <c r="N171" s="174" t="s">
        <v>47</v>
      </c>
      <c r="O171" s="63"/>
      <c r="P171" s="175">
        <f>O171*H171</f>
        <v>0</v>
      </c>
      <c r="Q171" s="175">
        <v>0</v>
      </c>
      <c r="R171" s="175">
        <f>Q171*H171</f>
        <v>0</v>
      </c>
      <c r="S171" s="175">
        <v>0</v>
      </c>
      <c r="T171" s="176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77" t="s">
        <v>124</v>
      </c>
      <c r="AT171" s="177" t="s">
        <v>120</v>
      </c>
      <c r="AU171" s="177" t="s">
        <v>86</v>
      </c>
      <c r="AY171" s="16" t="s">
        <v>119</v>
      </c>
      <c r="BE171" s="178">
        <f>IF(N171="základní",J171,0)</f>
        <v>0</v>
      </c>
      <c r="BF171" s="178">
        <f>IF(N171="snížená",J171,0)</f>
        <v>0</v>
      </c>
      <c r="BG171" s="178">
        <f>IF(N171="zákl. přenesená",J171,0)</f>
        <v>0</v>
      </c>
      <c r="BH171" s="178">
        <f>IF(N171="sníž. přenesená",J171,0)</f>
        <v>0</v>
      </c>
      <c r="BI171" s="178">
        <f>IF(N171="nulová",J171,0)</f>
        <v>0</v>
      </c>
      <c r="BJ171" s="16" t="s">
        <v>84</v>
      </c>
      <c r="BK171" s="178">
        <f>ROUND(I171*H171,2)</f>
        <v>0</v>
      </c>
      <c r="BL171" s="16" t="s">
        <v>124</v>
      </c>
      <c r="BM171" s="177" t="s">
        <v>312</v>
      </c>
    </row>
    <row r="172" spans="1:65" s="2" customFormat="1" ht="11.25">
      <c r="A172" s="33"/>
      <c r="B172" s="34"/>
      <c r="C172" s="35"/>
      <c r="D172" s="222" t="s">
        <v>224</v>
      </c>
      <c r="E172" s="35"/>
      <c r="F172" s="223" t="s">
        <v>313</v>
      </c>
      <c r="G172" s="35"/>
      <c r="H172" s="35"/>
      <c r="I172" s="181"/>
      <c r="J172" s="35"/>
      <c r="K172" s="35"/>
      <c r="L172" s="38"/>
      <c r="M172" s="182"/>
      <c r="N172" s="183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224</v>
      </c>
      <c r="AU172" s="16" t="s">
        <v>86</v>
      </c>
    </row>
    <row r="173" spans="1:65" s="12" customFormat="1" ht="11.25">
      <c r="B173" s="184"/>
      <c r="C173" s="185"/>
      <c r="D173" s="179" t="s">
        <v>137</v>
      </c>
      <c r="E173" s="186" t="s">
        <v>19</v>
      </c>
      <c r="F173" s="187" t="s">
        <v>314</v>
      </c>
      <c r="G173" s="185"/>
      <c r="H173" s="188">
        <v>20</v>
      </c>
      <c r="I173" s="189"/>
      <c r="J173" s="185"/>
      <c r="K173" s="185"/>
      <c r="L173" s="190"/>
      <c r="M173" s="191"/>
      <c r="N173" s="192"/>
      <c r="O173" s="192"/>
      <c r="P173" s="192"/>
      <c r="Q173" s="192"/>
      <c r="R173" s="192"/>
      <c r="S173" s="192"/>
      <c r="T173" s="193"/>
      <c r="AT173" s="194" t="s">
        <v>137</v>
      </c>
      <c r="AU173" s="194" t="s">
        <v>86</v>
      </c>
      <c r="AV173" s="12" t="s">
        <v>86</v>
      </c>
      <c r="AW173" s="12" t="s">
        <v>37</v>
      </c>
      <c r="AX173" s="12" t="s">
        <v>76</v>
      </c>
      <c r="AY173" s="194" t="s">
        <v>119</v>
      </c>
    </row>
    <row r="174" spans="1:65" s="12" customFormat="1" ht="11.25">
      <c r="B174" s="184"/>
      <c r="C174" s="185"/>
      <c r="D174" s="179" t="s">
        <v>137</v>
      </c>
      <c r="E174" s="186" t="s">
        <v>19</v>
      </c>
      <c r="F174" s="187" t="s">
        <v>315</v>
      </c>
      <c r="G174" s="185"/>
      <c r="H174" s="188">
        <v>19</v>
      </c>
      <c r="I174" s="189"/>
      <c r="J174" s="185"/>
      <c r="K174" s="185"/>
      <c r="L174" s="190"/>
      <c r="M174" s="191"/>
      <c r="N174" s="192"/>
      <c r="O174" s="192"/>
      <c r="P174" s="192"/>
      <c r="Q174" s="192"/>
      <c r="R174" s="192"/>
      <c r="S174" s="192"/>
      <c r="T174" s="193"/>
      <c r="AT174" s="194" t="s">
        <v>137</v>
      </c>
      <c r="AU174" s="194" t="s">
        <v>86</v>
      </c>
      <c r="AV174" s="12" t="s">
        <v>86</v>
      </c>
      <c r="AW174" s="12" t="s">
        <v>37</v>
      </c>
      <c r="AX174" s="12" t="s">
        <v>76</v>
      </c>
      <c r="AY174" s="194" t="s">
        <v>119</v>
      </c>
    </row>
    <row r="175" spans="1:65" s="12" customFormat="1" ht="11.25">
      <c r="B175" s="184"/>
      <c r="C175" s="185"/>
      <c r="D175" s="179" t="s">
        <v>137</v>
      </c>
      <c r="E175" s="186" t="s">
        <v>19</v>
      </c>
      <c r="F175" s="187" t="s">
        <v>316</v>
      </c>
      <c r="G175" s="185"/>
      <c r="H175" s="188">
        <v>153</v>
      </c>
      <c r="I175" s="189"/>
      <c r="J175" s="185"/>
      <c r="K175" s="185"/>
      <c r="L175" s="190"/>
      <c r="M175" s="191"/>
      <c r="N175" s="192"/>
      <c r="O175" s="192"/>
      <c r="P175" s="192"/>
      <c r="Q175" s="192"/>
      <c r="R175" s="192"/>
      <c r="S175" s="192"/>
      <c r="T175" s="193"/>
      <c r="AT175" s="194" t="s">
        <v>137</v>
      </c>
      <c r="AU175" s="194" t="s">
        <v>86</v>
      </c>
      <c r="AV175" s="12" t="s">
        <v>86</v>
      </c>
      <c r="AW175" s="12" t="s">
        <v>37</v>
      </c>
      <c r="AX175" s="12" t="s">
        <v>76</v>
      </c>
      <c r="AY175" s="194" t="s">
        <v>119</v>
      </c>
    </row>
    <row r="176" spans="1:65" s="12" customFormat="1" ht="11.25">
      <c r="B176" s="184"/>
      <c r="C176" s="185"/>
      <c r="D176" s="179" t="s">
        <v>137</v>
      </c>
      <c r="E176" s="186" t="s">
        <v>19</v>
      </c>
      <c r="F176" s="187" t="s">
        <v>317</v>
      </c>
      <c r="G176" s="185"/>
      <c r="H176" s="188">
        <v>187</v>
      </c>
      <c r="I176" s="189"/>
      <c r="J176" s="185"/>
      <c r="K176" s="185"/>
      <c r="L176" s="190"/>
      <c r="M176" s="191"/>
      <c r="N176" s="192"/>
      <c r="O176" s="192"/>
      <c r="P176" s="192"/>
      <c r="Q176" s="192"/>
      <c r="R176" s="192"/>
      <c r="S176" s="192"/>
      <c r="T176" s="193"/>
      <c r="AT176" s="194" t="s">
        <v>137</v>
      </c>
      <c r="AU176" s="194" t="s">
        <v>86</v>
      </c>
      <c r="AV176" s="12" t="s">
        <v>86</v>
      </c>
      <c r="AW176" s="12" t="s">
        <v>37</v>
      </c>
      <c r="AX176" s="12" t="s">
        <v>76</v>
      </c>
      <c r="AY176" s="194" t="s">
        <v>119</v>
      </c>
    </row>
    <row r="177" spans="1:65" s="12" customFormat="1" ht="11.25">
      <c r="B177" s="184"/>
      <c r="C177" s="185"/>
      <c r="D177" s="179" t="s">
        <v>137</v>
      </c>
      <c r="E177" s="186" t="s">
        <v>19</v>
      </c>
      <c r="F177" s="187" t="s">
        <v>318</v>
      </c>
      <c r="G177" s="185"/>
      <c r="H177" s="188">
        <v>388</v>
      </c>
      <c r="I177" s="189"/>
      <c r="J177" s="185"/>
      <c r="K177" s="185"/>
      <c r="L177" s="190"/>
      <c r="M177" s="191"/>
      <c r="N177" s="192"/>
      <c r="O177" s="192"/>
      <c r="P177" s="192"/>
      <c r="Q177" s="192"/>
      <c r="R177" s="192"/>
      <c r="S177" s="192"/>
      <c r="T177" s="193"/>
      <c r="AT177" s="194" t="s">
        <v>137</v>
      </c>
      <c r="AU177" s="194" t="s">
        <v>86</v>
      </c>
      <c r="AV177" s="12" t="s">
        <v>86</v>
      </c>
      <c r="AW177" s="12" t="s">
        <v>37</v>
      </c>
      <c r="AX177" s="12" t="s">
        <v>76</v>
      </c>
      <c r="AY177" s="194" t="s">
        <v>119</v>
      </c>
    </row>
    <row r="178" spans="1:65" s="12" customFormat="1" ht="11.25">
      <c r="B178" s="184"/>
      <c r="C178" s="185"/>
      <c r="D178" s="179" t="s">
        <v>137</v>
      </c>
      <c r="E178" s="186" t="s">
        <v>19</v>
      </c>
      <c r="F178" s="187" t="s">
        <v>319</v>
      </c>
      <c r="G178" s="185"/>
      <c r="H178" s="188">
        <v>519</v>
      </c>
      <c r="I178" s="189"/>
      <c r="J178" s="185"/>
      <c r="K178" s="185"/>
      <c r="L178" s="190"/>
      <c r="M178" s="191"/>
      <c r="N178" s="192"/>
      <c r="O178" s="192"/>
      <c r="P178" s="192"/>
      <c r="Q178" s="192"/>
      <c r="R178" s="192"/>
      <c r="S178" s="192"/>
      <c r="T178" s="193"/>
      <c r="AT178" s="194" t="s">
        <v>137</v>
      </c>
      <c r="AU178" s="194" t="s">
        <v>86</v>
      </c>
      <c r="AV178" s="12" t="s">
        <v>86</v>
      </c>
      <c r="AW178" s="12" t="s">
        <v>37</v>
      </c>
      <c r="AX178" s="12" t="s">
        <v>76</v>
      </c>
      <c r="AY178" s="194" t="s">
        <v>119</v>
      </c>
    </row>
    <row r="179" spans="1:65" s="12" customFormat="1" ht="11.25">
      <c r="B179" s="184"/>
      <c r="C179" s="185"/>
      <c r="D179" s="179" t="s">
        <v>137</v>
      </c>
      <c r="E179" s="186" t="s">
        <v>19</v>
      </c>
      <c r="F179" s="187" t="s">
        <v>320</v>
      </c>
      <c r="G179" s="185"/>
      <c r="H179" s="188">
        <v>349</v>
      </c>
      <c r="I179" s="189"/>
      <c r="J179" s="185"/>
      <c r="K179" s="185"/>
      <c r="L179" s="190"/>
      <c r="M179" s="191"/>
      <c r="N179" s="192"/>
      <c r="O179" s="192"/>
      <c r="P179" s="192"/>
      <c r="Q179" s="192"/>
      <c r="R179" s="192"/>
      <c r="S179" s="192"/>
      <c r="T179" s="193"/>
      <c r="AT179" s="194" t="s">
        <v>137</v>
      </c>
      <c r="AU179" s="194" t="s">
        <v>86</v>
      </c>
      <c r="AV179" s="12" t="s">
        <v>86</v>
      </c>
      <c r="AW179" s="12" t="s">
        <v>37</v>
      </c>
      <c r="AX179" s="12" t="s">
        <v>76</v>
      </c>
      <c r="AY179" s="194" t="s">
        <v>119</v>
      </c>
    </row>
    <row r="180" spans="1:65" s="12" customFormat="1" ht="11.25">
      <c r="B180" s="184"/>
      <c r="C180" s="185"/>
      <c r="D180" s="179" t="s">
        <v>137</v>
      </c>
      <c r="E180" s="186" t="s">
        <v>19</v>
      </c>
      <c r="F180" s="187" t="s">
        <v>321</v>
      </c>
      <c r="G180" s="185"/>
      <c r="H180" s="188">
        <v>57</v>
      </c>
      <c r="I180" s="189"/>
      <c r="J180" s="185"/>
      <c r="K180" s="185"/>
      <c r="L180" s="190"/>
      <c r="M180" s="191"/>
      <c r="N180" s="192"/>
      <c r="O180" s="192"/>
      <c r="P180" s="192"/>
      <c r="Q180" s="192"/>
      <c r="R180" s="192"/>
      <c r="S180" s="192"/>
      <c r="T180" s="193"/>
      <c r="AT180" s="194" t="s">
        <v>137</v>
      </c>
      <c r="AU180" s="194" t="s">
        <v>86</v>
      </c>
      <c r="AV180" s="12" t="s">
        <v>86</v>
      </c>
      <c r="AW180" s="12" t="s">
        <v>37</v>
      </c>
      <c r="AX180" s="12" t="s">
        <v>76</v>
      </c>
      <c r="AY180" s="194" t="s">
        <v>119</v>
      </c>
    </row>
    <row r="181" spans="1:65" s="12" customFormat="1" ht="11.25">
      <c r="B181" s="184"/>
      <c r="C181" s="185"/>
      <c r="D181" s="179" t="s">
        <v>137</v>
      </c>
      <c r="E181" s="186" t="s">
        <v>19</v>
      </c>
      <c r="F181" s="187" t="s">
        <v>322</v>
      </c>
      <c r="G181" s="185"/>
      <c r="H181" s="188">
        <v>46</v>
      </c>
      <c r="I181" s="189"/>
      <c r="J181" s="185"/>
      <c r="K181" s="185"/>
      <c r="L181" s="190"/>
      <c r="M181" s="191"/>
      <c r="N181" s="192"/>
      <c r="O181" s="192"/>
      <c r="P181" s="192"/>
      <c r="Q181" s="192"/>
      <c r="R181" s="192"/>
      <c r="S181" s="192"/>
      <c r="T181" s="193"/>
      <c r="AT181" s="194" t="s">
        <v>137</v>
      </c>
      <c r="AU181" s="194" t="s">
        <v>86</v>
      </c>
      <c r="AV181" s="12" t="s">
        <v>86</v>
      </c>
      <c r="AW181" s="12" t="s">
        <v>37</v>
      </c>
      <c r="AX181" s="12" t="s">
        <v>76</v>
      </c>
      <c r="AY181" s="194" t="s">
        <v>119</v>
      </c>
    </row>
    <row r="182" spans="1:65" s="13" customFormat="1" ht="11.25">
      <c r="B182" s="195"/>
      <c r="C182" s="196"/>
      <c r="D182" s="179" t="s">
        <v>137</v>
      </c>
      <c r="E182" s="197" t="s">
        <v>19</v>
      </c>
      <c r="F182" s="198" t="s">
        <v>139</v>
      </c>
      <c r="G182" s="196"/>
      <c r="H182" s="199">
        <v>1738</v>
      </c>
      <c r="I182" s="200"/>
      <c r="J182" s="196"/>
      <c r="K182" s="196"/>
      <c r="L182" s="201"/>
      <c r="M182" s="202"/>
      <c r="N182" s="203"/>
      <c r="O182" s="203"/>
      <c r="P182" s="203"/>
      <c r="Q182" s="203"/>
      <c r="R182" s="203"/>
      <c r="S182" s="203"/>
      <c r="T182" s="204"/>
      <c r="AT182" s="205" t="s">
        <v>137</v>
      </c>
      <c r="AU182" s="205" t="s">
        <v>86</v>
      </c>
      <c r="AV182" s="13" t="s">
        <v>124</v>
      </c>
      <c r="AW182" s="13" t="s">
        <v>37</v>
      </c>
      <c r="AX182" s="13" t="s">
        <v>84</v>
      </c>
      <c r="AY182" s="205" t="s">
        <v>119</v>
      </c>
    </row>
    <row r="183" spans="1:65" s="2" customFormat="1" ht="24.2" customHeight="1">
      <c r="A183" s="33"/>
      <c r="B183" s="34"/>
      <c r="C183" s="165" t="s">
        <v>162</v>
      </c>
      <c r="D183" s="165" t="s">
        <v>120</v>
      </c>
      <c r="E183" s="166" t="s">
        <v>323</v>
      </c>
      <c r="F183" s="167" t="s">
        <v>324</v>
      </c>
      <c r="G183" s="168" t="s">
        <v>189</v>
      </c>
      <c r="H183" s="169">
        <v>789</v>
      </c>
      <c r="I183" s="170"/>
      <c r="J183" s="171">
        <f>ROUND(I183*H183,2)</f>
        <v>0</v>
      </c>
      <c r="K183" s="172"/>
      <c r="L183" s="38"/>
      <c r="M183" s="173" t="s">
        <v>19</v>
      </c>
      <c r="N183" s="174" t="s">
        <v>47</v>
      </c>
      <c r="O183" s="63"/>
      <c r="P183" s="175">
        <f>O183*H183</f>
        <v>0</v>
      </c>
      <c r="Q183" s="175">
        <v>1.9967999999999999</v>
      </c>
      <c r="R183" s="175">
        <f>Q183*H183</f>
        <v>1575.4751999999999</v>
      </c>
      <c r="S183" s="175">
        <v>0</v>
      </c>
      <c r="T183" s="176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77" t="s">
        <v>124</v>
      </c>
      <c r="AT183" s="177" t="s">
        <v>120</v>
      </c>
      <c r="AU183" s="177" t="s">
        <v>86</v>
      </c>
      <c r="AY183" s="16" t="s">
        <v>119</v>
      </c>
      <c r="BE183" s="178">
        <f>IF(N183="základní",J183,0)</f>
        <v>0</v>
      </c>
      <c r="BF183" s="178">
        <f>IF(N183="snížená",J183,0)</f>
        <v>0</v>
      </c>
      <c r="BG183" s="178">
        <f>IF(N183="zákl. přenesená",J183,0)</f>
        <v>0</v>
      </c>
      <c r="BH183" s="178">
        <f>IF(N183="sníž. přenesená",J183,0)</f>
        <v>0</v>
      </c>
      <c r="BI183" s="178">
        <f>IF(N183="nulová",J183,0)</f>
        <v>0</v>
      </c>
      <c r="BJ183" s="16" t="s">
        <v>84</v>
      </c>
      <c r="BK183" s="178">
        <f>ROUND(I183*H183,2)</f>
        <v>0</v>
      </c>
      <c r="BL183" s="16" t="s">
        <v>124</v>
      </c>
      <c r="BM183" s="177" t="s">
        <v>325</v>
      </c>
    </row>
    <row r="184" spans="1:65" s="2" customFormat="1" ht="11.25">
      <c r="A184" s="33"/>
      <c r="B184" s="34"/>
      <c r="C184" s="35"/>
      <c r="D184" s="222" t="s">
        <v>224</v>
      </c>
      <c r="E184" s="35"/>
      <c r="F184" s="223" t="s">
        <v>326</v>
      </c>
      <c r="G184" s="35"/>
      <c r="H184" s="35"/>
      <c r="I184" s="181"/>
      <c r="J184" s="35"/>
      <c r="K184" s="35"/>
      <c r="L184" s="38"/>
      <c r="M184" s="182"/>
      <c r="N184" s="183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224</v>
      </c>
      <c r="AU184" s="16" t="s">
        <v>86</v>
      </c>
    </row>
    <row r="185" spans="1:65" s="12" customFormat="1" ht="11.25">
      <c r="B185" s="184"/>
      <c r="C185" s="185"/>
      <c r="D185" s="179" t="s">
        <v>137</v>
      </c>
      <c r="E185" s="186" t="s">
        <v>19</v>
      </c>
      <c r="F185" s="187" t="s">
        <v>242</v>
      </c>
      <c r="G185" s="185"/>
      <c r="H185" s="188">
        <v>12</v>
      </c>
      <c r="I185" s="189"/>
      <c r="J185" s="185"/>
      <c r="K185" s="185"/>
      <c r="L185" s="190"/>
      <c r="M185" s="191"/>
      <c r="N185" s="192"/>
      <c r="O185" s="192"/>
      <c r="P185" s="192"/>
      <c r="Q185" s="192"/>
      <c r="R185" s="192"/>
      <c r="S185" s="192"/>
      <c r="T185" s="193"/>
      <c r="AT185" s="194" t="s">
        <v>137</v>
      </c>
      <c r="AU185" s="194" t="s">
        <v>86</v>
      </c>
      <c r="AV185" s="12" t="s">
        <v>86</v>
      </c>
      <c r="AW185" s="12" t="s">
        <v>37</v>
      </c>
      <c r="AX185" s="12" t="s">
        <v>76</v>
      </c>
      <c r="AY185" s="194" t="s">
        <v>119</v>
      </c>
    </row>
    <row r="186" spans="1:65" s="12" customFormat="1" ht="11.25">
      <c r="B186" s="184"/>
      <c r="C186" s="185"/>
      <c r="D186" s="179" t="s">
        <v>137</v>
      </c>
      <c r="E186" s="186" t="s">
        <v>19</v>
      </c>
      <c r="F186" s="187" t="s">
        <v>243</v>
      </c>
      <c r="G186" s="185"/>
      <c r="H186" s="188">
        <v>11.4</v>
      </c>
      <c r="I186" s="189"/>
      <c r="J186" s="185"/>
      <c r="K186" s="185"/>
      <c r="L186" s="190"/>
      <c r="M186" s="191"/>
      <c r="N186" s="192"/>
      <c r="O186" s="192"/>
      <c r="P186" s="192"/>
      <c r="Q186" s="192"/>
      <c r="R186" s="192"/>
      <c r="S186" s="192"/>
      <c r="T186" s="193"/>
      <c r="AT186" s="194" t="s">
        <v>137</v>
      </c>
      <c r="AU186" s="194" t="s">
        <v>86</v>
      </c>
      <c r="AV186" s="12" t="s">
        <v>86</v>
      </c>
      <c r="AW186" s="12" t="s">
        <v>37</v>
      </c>
      <c r="AX186" s="12" t="s">
        <v>76</v>
      </c>
      <c r="AY186" s="194" t="s">
        <v>119</v>
      </c>
    </row>
    <row r="187" spans="1:65" s="12" customFormat="1" ht="11.25">
      <c r="B187" s="184"/>
      <c r="C187" s="185"/>
      <c r="D187" s="179" t="s">
        <v>137</v>
      </c>
      <c r="E187" s="186" t="s">
        <v>19</v>
      </c>
      <c r="F187" s="187" t="s">
        <v>244</v>
      </c>
      <c r="G187" s="185"/>
      <c r="H187" s="188">
        <v>0</v>
      </c>
      <c r="I187" s="189"/>
      <c r="J187" s="185"/>
      <c r="K187" s="185"/>
      <c r="L187" s="190"/>
      <c r="M187" s="191"/>
      <c r="N187" s="192"/>
      <c r="O187" s="192"/>
      <c r="P187" s="192"/>
      <c r="Q187" s="192"/>
      <c r="R187" s="192"/>
      <c r="S187" s="192"/>
      <c r="T187" s="193"/>
      <c r="AT187" s="194" t="s">
        <v>137</v>
      </c>
      <c r="AU187" s="194" t="s">
        <v>86</v>
      </c>
      <c r="AV187" s="12" t="s">
        <v>86</v>
      </c>
      <c r="AW187" s="12" t="s">
        <v>37</v>
      </c>
      <c r="AX187" s="12" t="s">
        <v>76</v>
      </c>
      <c r="AY187" s="194" t="s">
        <v>119</v>
      </c>
    </row>
    <row r="188" spans="1:65" s="12" customFormat="1" ht="11.25">
      <c r="B188" s="184"/>
      <c r="C188" s="185"/>
      <c r="D188" s="179" t="s">
        <v>137</v>
      </c>
      <c r="E188" s="186" t="s">
        <v>19</v>
      </c>
      <c r="F188" s="187" t="s">
        <v>245</v>
      </c>
      <c r="G188" s="185"/>
      <c r="H188" s="188">
        <v>0</v>
      </c>
      <c r="I188" s="189"/>
      <c r="J188" s="185"/>
      <c r="K188" s="185"/>
      <c r="L188" s="190"/>
      <c r="M188" s="191"/>
      <c r="N188" s="192"/>
      <c r="O188" s="192"/>
      <c r="P188" s="192"/>
      <c r="Q188" s="192"/>
      <c r="R188" s="192"/>
      <c r="S188" s="192"/>
      <c r="T188" s="193"/>
      <c r="AT188" s="194" t="s">
        <v>137</v>
      </c>
      <c r="AU188" s="194" t="s">
        <v>86</v>
      </c>
      <c r="AV188" s="12" t="s">
        <v>86</v>
      </c>
      <c r="AW188" s="12" t="s">
        <v>37</v>
      </c>
      <c r="AX188" s="12" t="s">
        <v>76</v>
      </c>
      <c r="AY188" s="194" t="s">
        <v>119</v>
      </c>
    </row>
    <row r="189" spans="1:65" s="12" customFormat="1" ht="11.25">
      <c r="B189" s="184"/>
      <c r="C189" s="185"/>
      <c r="D189" s="179" t="s">
        <v>137</v>
      </c>
      <c r="E189" s="186" t="s">
        <v>19</v>
      </c>
      <c r="F189" s="187" t="s">
        <v>246</v>
      </c>
      <c r="G189" s="185"/>
      <c r="H189" s="188">
        <v>232.8</v>
      </c>
      <c r="I189" s="189"/>
      <c r="J189" s="185"/>
      <c r="K189" s="185"/>
      <c r="L189" s="190"/>
      <c r="M189" s="191"/>
      <c r="N189" s="192"/>
      <c r="O189" s="192"/>
      <c r="P189" s="192"/>
      <c r="Q189" s="192"/>
      <c r="R189" s="192"/>
      <c r="S189" s="192"/>
      <c r="T189" s="193"/>
      <c r="AT189" s="194" t="s">
        <v>137</v>
      </c>
      <c r="AU189" s="194" t="s">
        <v>86</v>
      </c>
      <c r="AV189" s="12" t="s">
        <v>86</v>
      </c>
      <c r="AW189" s="12" t="s">
        <v>37</v>
      </c>
      <c r="AX189" s="12" t="s">
        <v>76</v>
      </c>
      <c r="AY189" s="194" t="s">
        <v>119</v>
      </c>
    </row>
    <row r="190" spans="1:65" s="12" customFormat="1" ht="11.25">
      <c r="B190" s="184"/>
      <c r="C190" s="185"/>
      <c r="D190" s="179" t="s">
        <v>137</v>
      </c>
      <c r="E190" s="186" t="s">
        <v>19</v>
      </c>
      <c r="F190" s="187" t="s">
        <v>247</v>
      </c>
      <c r="G190" s="185"/>
      <c r="H190" s="188">
        <v>311.39999999999998</v>
      </c>
      <c r="I190" s="189"/>
      <c r="J190" s="185"/>
      <c r="K190" s="185"/>
      <c r="L190" s="190"/>
      <c r="M190" s="191"/>
      <c r="N190" s="192"/>
      <c r="O190" s="192"/>
      <c r="P190" s="192"/>
      <c r="Q190" s="192"/>
      <c r="R190" s="192"/>
      <c r="S190" s="192"/>
      <c r="T190" s="193"/>
      <c r="AT190" s="194" t="s">
        <v>137</v>
      </c>
      <c r="AU190" s="194" t="s">
        <v>86</v>
      </c>
      <c r="AV190" s="12" t="s">
        <v>86</v>
      </c>
      <c r="AW190" s="12" t="s">
        <v>37</v>
      </c>
      <c r="AX190" s="12" t="s">
        <v>76</v>
      </c>
      <c r="AY190" s="194" t="s">
        <v>119</v>
      </c>
    </row>
    <row r="191" spans="1:65" s="12" customFormat="1" ht="11.25">
      <c r="B191" s="184"/>
      <c r="C191" s="185"/>
      <c r="D191" s="179" t="s">
        <v>137</v>
      </c>
      <c r="E191" s="186" t="s">
        <v>19</v>
      </c>
      <c r="F191" s="187" t="s">
        <v>248</v>
      </c>
      <c r="G191" s="185"/>
      <c r="H191" s="188">
        <v>209.4</v>
      </c>
      <c r="I191" s="189"/>
      <c r="J191" s="185"/>
      <c r="K191" s="185"/>
      <c r="L191" s="190"/>
      <c r="M191" s="191"/>
      <c r="N191" s="192"/>
      <c r="O191" s="192"/>
      <c r="P191" s="192"/>
      <c r="Q191" s="192"/>
      <c r="R191" s="192"/>
      <c r="S191" s="192"/>
      <c r="T191" s="193"/>
      <c r="AT191" s="194" t="s">
        <v>137</v>
      </c>
      <c r="AU191" s="194" t="s">
        <v>86</v>
      </c>
      <c r="AV191" s="12" t="s">
        <v>86</v>
      </c>
      <c r="AW191" s="12" t="s">
        <v>37</v>
      </c>
      <c r="AX191" s="12" t="s">
        <v>76</v>
      </c>
      <c r="AY191" s="194" t="s">
        <v>119</v>
      </c>
    </row>
    <row r="192" spans="1:65" s="12" customFormat="1" ht="11.25">
      <c r="B192" s="184"/>
      <c r="C192" s="185"/>
      <c r="D192" s="179" t="s">
        <v>137</v>
      </c>
      <c r="E192" s="186" t="s">
        <v>19</v>
      </c>
      <c r="F192" s="187" t="s">
        <v>327</v>
      </c>
      <c r="G192" s="185"/>
      <c r="H192" s="188">
        <v>6</v>
      </c>
      <c r="I192" s="189"/>
      <c r="J192" s="185"/>
      <c r="K192" s="185"/>
      <c r="L192" s="190"/>
      <c r="M192" s="191"/>
      <c r="N192" s="192"/>
      <c r="O192" s="192"/>
      <c r="P192" s="192"/>
      <c r="Q192" s="192"/>
      <c r="R192" s="192"/>
      <c r="S192" s="192"/>
      <c r="T192" s="193"/>
      <c r="AT192" s="194" t="s">
        <v>137</v>
      </c>
      <c r="AU192" s="194" t="s">
        <v>86</v>
      </c>
      <c r="AV192" s="12" t="s">
        <v>86</v>
      </c>
      <c r="AW192" s="12" t="s">
        <v>37</v>
      </c>
      <c r="AX192" s="12" t="s">
        <v>76</v>
      </c>
      <c r="AY192" s="194" t="s">
        <v>119</v>
      </c>
    </row>
    <row r="193" spans="1:65" s="12" customFormat="1" ht="11.25">
      <c r="B193" s="184"/>
      <c r="C193" s="185"/>
      <c r="D193" s="179" t="s">
        <v>137</v>
      </c>
      <c r="E193" s="186" t="s">
        <v>19</v>
      </c>
      <c r="F193" s="187" t="s">
        <v>328</v>
      </c>
      <c r="G193" s="185"/>
      <c r="H193" s="188">
        <v>6</v>
      </c>
      <c r="I193" s="189"/>
      <c r="J193" s="185"/>
      <c r="K193" s="185"/>
      <c r="L193" s="190"/>
      <c r="M193" s="191"/>
      <c r="N193" s="192"/>
      <c r="O193" s="192"/>
      <c r="P193" s="192"/>
      <c r="Q193" s="192"/>
      <c r="R193" s="192"/>
      <c r="S193" s="192"/>
      <c r="T193" s="193"/>
      <c r="AT193" s="194" t="s">
        <v>137</v>
      </c>
      <c r="AU193" s="194" t="s">
        <v>86</v>
      </c>
      <c r="AV193" s="12" t="s">
        <v>86</v>
      </c>
      <c r="AW193" s="12" t="s">
        <v>37</v>
      </c>
      <c r="AX193" s="12" t="s">
        <v>76</v>
      </c>
      <c r="AY193" s="194" t="s">
        <v>119</v>
      </c>
    </row>
    <row r="194" spans="1:65" s="13" customFormat="1" ht="11.25">
      <c r="B194" s="195"/>
      <c r="C194" s="196"/>
      <c r="D194" s="179" t="s">
        <v>137</v>
      </c>
      <c r="E194" s="197" t="s">
        <v>19</v>
      </c>
      <c r="F194" s="198" t="s">
        <v>139</v>
      </c>
      <c r="G194" s="196"/>
      <c r="H194" s="199">
        <v>788.99999999999989</v>
      </c>
      <c r="I194" s="200"/>
      <c r="J194" s="196"/>
      <c r="K194" s="196"/>
      <c r="L194" s="201"/>
      <c r="M194" s="202"/>
      <c r="N194" s="203"/>
      <c r="O194" s="203"/>
      <c r="P194" s="203"/>
      <c r="Q194" s="203"/>
      <c r="R194" s="203"/>
      <c r="S194" s="203"/>
      <c r="T194" s="204"/>
      <c r="AT194" s="205" t="s">
        <v>137</v>
      </c>
      <c r="AU194" s="205" t="s">
        <v>86</v>
      </c>
      <c r="AV194" s="13" t="s">
        <v>124</v>
      </c>
      <c r="AW194" s="13" t="s">
        <v>37</v>
      </c>
      <c r="AX194" s="13" t="s">
        <v>84</v>
      </c>
      <c r="AY194" s="205" t="s">
        <v>119</v>
      </c>
    </row>
    <row r="195" spans="1:65" s="11" customFormat="1" ht="22.9" customHeight="1">
      <c r="B195" s="151"/>
      <c r="C195" s="152"/>
      <c r="D195" s="153" t="s">
        <v>75</v>
      </c>
      <c r="E195" s="217" t="s">
        <v>152</v>
      </c>
      <c r="F195" s="217" t="s">
        <v>329</v>
      </c>
      <c r="G195" s="152"/>
      <c r="H195" s="152"/>
      <c r="I195" s="155"/>
      <c r="J195" s="218">
        <f>BK195</f>
        <v>0</v>
      </c>
      <c r="K195" s="152"/>
      <c r="L195" s="157"/>
      <c r="M195" s="158"/>
      <c r="N195" s="159"/>
      <c r="O195" s="159"/>
      <c r="P195" s="160">
        <f>SUM(P196:P227)</f>
        <v>0</v>
      </c>
      <c r="Q195" s="159"/>
      <c r="R195" s="160">
        <f>SUM(R196:R227)</f>
        <v>0.75115603999999991</v>
      </c>
      <c r="S195" s="159"/>
      <c r="T195" s="161">
        <f>SUM(T196:T227)</f>
        <v>1.5022351999999999</v>
      </c>
      <c r="AR195" s="162" t="s">
        <v>84</v>
      </c>
      <c r="AT195" s="163" t="s">
        <v>75</v>
      </c>
      <c r="AU195" s="163" t="s">
        <v>84</v>
      </c>
      <c r="AY195" s="162" t="s">
        <v>119</v>
      </c>
      <c r="BK195" s="164">
        <f>SUM(BK196:BK227)</f>
        <v>0</v>
      </c>
    </row>
    <row r="196" spans="1:65" s="2" customFormat="1" ht="16.5" customHeight="1">
      <c r="A196" s="33"/>
      <c r="B196" s="34"/>
      <c r="C196" s="165" t="s">
        <v>330</v>
      </c>
      <c r="D196" s="165" t="s">
        <v>120</v>
      </c>
      <c r="E196" s="166" t="s">
        <v>331</v>
      </c>
      <c r="F196" s="167" t="s">
        <v>332</v>
      </c>
      <c r="G196" s="168" t="s">
        <v>134</v>
      </c>
      <c r="H196" s="169">
        <v>96.1</v>
      </c>
      <c r="I196" s="170"/>
      <c r="J196" s="171">
        <f>ROUND(I196*H196,2)</f>
        <v>0</v>
      </c>
      <c r="K196" s="172"/>
      <c r="L196" s="38"/>
      <c r="M196" s="173" t="s">
        <v>19</v>
      </c>
      <c r="N196" s="174" t="s">
        <v>47</v>
      </c>
      <c r="O196" s="63"/>
      <c r="P196" s="175">
        <f>O196*H196</f>
        <v>0</v>
      </c>
      <c r="Q196" s="175">
        <v>0</v>
      </c>
      <c r="R196" s="175">
        <f>Q196*H196</f>
        <v>0</v>
      </c>
      <c r="S196" s="175">
        <v>0</v>
      </c>
      <c r="T196" s="176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77" t="s">
        <v>124</v>
      </c>
      <c r="AT196" s="177" t="s">
        <v>120</v>
      </c>
      <c r="AU196" s="177" t="s">
        <v>86</v>
      </c>
      <c r="AY196" s="16" t="s">
        <v>119</v>
      </c>
      <c r="BE196" s="178">
        <f>IF(N196="základní",J196,0)</f>
        <v>0</v>
      </c>
      <c r="BF196" s="178">
        <f>IF(N196="snížená",J196,0)</f>
        <v>0</v>
      </c>
      <c r="BG196" s="178">
        <f>IF(N196="zákl. přenesená",J196,0)</f>
        <v>0</v>
      </c>
      <c r="BH196" s="178">
        <f>IF(N196="sníž. přenesená",J196,0)</f>
        <v>0</v>
      </c>
      <c r="BI196" s="178">
        <f>IF(N196="nulová",J196,0)</f>
        <v>0</v>
      </c>
      <c r="BJ196" s="16" t="s">
        <v>84</v>
      </c>
      <c r="BK196" s="178">
        <f>ROUND(I196*H196,2)</f>
        <v>0</v>
      </c>
      <c r="BL196" s="16" t="s">
        <v>124</v>
      </c>
      <c r="BM196" s="177" t="s">
        <v>333</v>
      </c>
    </row>
    <row r="197" spans="1:65" s="2" customFormat="1" ht="11.25">
      <c r="A197" s="33"/>
      <c r="B197" s="34"/>
      <c r="C197" s="35"/>
      <c r="D197" s="222" t="s">
        <v>224</v>
      </c>
      <c r="E197" s="35"/>
      <c r="F197" s="223" t="s">
        <v>334</v>
      </c>
      <c r="G197" s="35"/>
      <c r="H197" s="35"/>
      <c r="I197" s="181"/>
      <c r="J197" s="35"/>
      <c r="K197" s="35"/>
      <c r="L197" s="38"/>
      <c r="M197" s="182"/>
      <c r="N197" s="183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224</v>
      </c>
      <c r="AU197" s="16" t="s">
        <v>86</v>
      </c>
    </row>
    <row r="198" spans="1:65" s="2" customFormat="1" ht="29.25">
      <c r="A198" s="33"/>
      <c r="B198" s="34"/>
      <c r="C198" s="35"/>
      <c r="D198" s="179" t="s">
        <v>126</v>
      </c>
      <c r="E198" s="35"/>
      <c r="F198" s="180" t="s">
        <v>335</v>
      </c>
      <c r="G198" s="35"/>
      <c r="H198" s="35"/>
      <c r="I198" s="181"/>
      <c r="J198" s="35"/>
      <c r="K198" s="35"/>
      <c r="L198" s="38"/>
      <c r="M198" s="182"/>
      <c r="N198" s="183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126</v>
      </c>
      <c r="AU198" s="16" t="s">
        <v>86</v>
      </c>
    </row>
    <row r="199" spans="1:65" s="12" customFormat="1" ht="11.25">
      <c r="B199" s="184"/>
      <c r="C199" s="185"/>
      <c r="D199" s="179" t="s">
        <v>137</v>
      </c>
      <c r="E199" s="186" t="s">
        <v>19</v>
      </c>
      <c r="F199" s="187" t="s">
        <v>336</v>
      </c>
      <c r="G199" s="185"/>
      <c r="H199" s="188">
        <v>46.1</v>
      </c>
      <c r="I199" s="189"/>
      <c r="J199" s="185"/>
      <c r="K199" s="185"/>
      <c r="L199" s="190"/>
      <c r="M199" s="191"/>
      <c r="N199" s="192"/>
      <c r="O199" s="192"/>
      <c r="P199" s="192"/>
      <c r="Q199" s="192"/>
      <c r="R199" s="192"/>
      <c r="S199" s="192"/>
      <c r="T199" s="193"/>
      <c r="AT199" s="194" t="s">
        <v>137</v>
      </c>
      <c r="AU199" s="194" t="s">
        <v>86</v>
      </c>
      <c r="AV199" s="12" t="s">
        <v>86</v>
      </c>
      <c r="AW199" s="12" t="s">
        <v>37</v>
      </c>
      <c r="AX199" s="12" t="s">
        <v>76</v>
      </c>
      <c r="AY199" s="194" t="s">
        <v>119</v>
      </c>
    </row>
    <row r="200" spans="1:65" s="12" customFormat="1" ht="11.25">
      <c r="B200" s="184"/>
      <c r="C200" s="185"/>
      <c r="D200" s="179" t="s">
        <v>137</v>
      </c>
      <c r="E200" s="186" t="s">
        <v>19</v>
      </c>
      <c r="F200" s="187" t="s">
        <v>337</v>
      </c>
      <c r="G200" s="185"/>
      <c r="H200" s="188">
        <v>50</v>
      </c>
      <c r="I200" s="189"/>
      <c r="J200" s="185"/>
      <c r="K200" s="185"/>
      <c r="L200" s="190"/>
      <c r="M200" s="191"/>
      <c r="N200" s="192"/>
      <c r="O200" s="192"/>
      <c r="P200" s="192"/>
      <c r="Q200" s="192"/>
      <c r="R200" s="192"/>
      <c r="S200" s="192"/>
      <c r="T200" s="193"/>
      <c r="AT200" s="194" t="s">
        <v>137</v>
      </c>
      <c r="AU200" s="194" t="s">
        <v>86</v>
      </c>
      <c r="AV200" s="12" t="s">
        <v>86</v>
      </c>
      <c r="AW200" s="12" t="s">
        <v>37</v>
      </c>
      <c r="AX200" s="12" t="s">
        <v>76</v>
      </c>
      <c r="AY200" s="194" t="s">
        <v>119</v>
      </c>
    </row>
    <row r="201" spans="1:65" s="13" customFormat="1" ht="11.25">
      <c r="B201" s="195"/>
      <c r="C201" s="196"/>
      <c r="D201" s="179" t="s">
        <v>137</v>
      </c>
      <c r="E201" s="197" t="s">
        <v>19</v>
      </c>
      <c r="F201" s="198" t="s">
        <v>139</v>
      </c>
      <c r="G201" s="196"/>
      <c r="H201" s="199">
        <v>96.1</v>
      </c>
      <c r="I201" s="200"/>
      <c r="J201" s="196"/>
      <c r="K201" s="196"/>
      <c r="L201" s="201"/>
      <c r="M201" s="202"/>
      <c r="N201" s="203"/>
      <c r="O201" s="203"/>
      <c r="P201" s="203"/>
      <c r="Q201" s="203"/>
      <c r="R201" s="203"/>
      <c r="S201" s="203"/>
      <c r="T201" s="204"/>
      <c r="AT201" s="205" t="s">
        <v>137</v>
      </c>
      <c r="AU201" s="205" t="s">
        <v>86</v>
      </c>
      <c r="AV201" s="13" t="s">
        <v>124</v>
      </c>
      <c r="AW201" s="13" t="s">
        <v>37</v>
      </c>
      <c r="AX201" s="13" t="s">
        <v>84</v>
      </c>
      <c r="AY201" s="205" t="s">
        <v>119</v>
      </c>
    </row>
    <row r="202" spans="1:65" s="2" customFormat="1" ht="37.9" customHeight="1">
      <c r="A202" s="33"/>
      <c r="B202" s="34"/>
      <c r="C202" s="165" t="s">
        <v>338</v>
      </c>
      <c r="D202" s="165" t="s">
        <v>120</v>
      </c>
      <c r="E202" s="166" t="s">
        <v>339</v>
      </c>
      <c r="F202" s="167" t="s">
        <v>340</v>
      </c>
      <c r="G202" s="168" t="s">
        <v>134</v>
      </c>
      <c r="H202" s="169">
        <v>19.22</v>
      </c>
      <c r="I202" s="170"/>
      <c r="J202" s="171">
        <f>ROUND(I202*H202,2)</f>
        <v>0</v>
      </c>
      <c r="K202" s="172"/>
      <c r="L202" s="38"/>
      <c r="M202" s="173" t="s">
        <v>19</v>
      </c>
      <c r="N202" s="174" t="s">
        <v>47</v>
      </c>
      <c r="O202" s="63"/>
      <c r="P202" s="175">
        <f>O202*H202</f>
        <v>0</v>
      </c>
      <c r="Q202" s="175">
        <v>0</v>
      </c>
      <c r="R202" s="175">
        <f>Q202*H202</f>
        <v>0</v>
      </c>
      <c r="S202" s="175">
        <v>7.8159999999999993E-2</v>
      </c>
      <c r="T202" s="176">
        <f>S202*H202</f>
        <v>1.5022351999999999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77" t="s">
        <v>124</v>
      </c>
      <c r="AT202" s="177" t="s">
        <v>120</v>
      </c>
      <c r="AU202" s="177" t="s">
        <v>86</v>
      </c>
      <c r="AY202" s="16" t="s">
        <v>119</v>
      </c>
      <c r="BE202" s="178">
        <f>IF(N202="základní",J202,0)</f>
        <v>0</v>
      </c>
      <c r="BF202" s="178">
        <f>IF(N202="snížená",J202,0)</f>
        <v>0</v>
      </c>
      <c r="BG202" s="178">
        <f>IF(N202="zákl. přenesená",J202,0)</f>
        <v>0</v>
      </c>
      <c r="BH202" s="178">
        <f>IF(N202="sníž. přenesená",J202,0)</f>
        <v>0</v>
      </c>
      <c r="BI202" s="178">
        <f>IF(N202="nulová",J202,0)</f>
        <v>0</v>
      </c>
      <c r="BJ202" s="16" t="s">
        <v>84</v>
      </c>
      <c r="BK202" s="178">
        <f>ROUND(I202*H202,2)</f>
        <v>0</v>
      </c>
      <c r="BL202" s="16" t="s">
        <v>124</v>
      </c>
      <c r="BM202" s="177" t="s">
        <v>341</v>
      </c>
    </row>
    <row r="203" spans="1:65" s="2" customFormat="1" ht="11.25">
      <c r="A203" s="33"/>
      <c r="B203" s="34"/>
      <c r="C203" s="35"/>
      <c r="D203" s="222" t="s">
        <v>224</v>
      </c>
      <c r="E203" s="35"/>
      <c r="F203" s="223" t="s">
        <v>342</v>
      </c>
      <c r="G203" s="35"/>
      <c r="H203" s="35"/>
      <c r="I203" s="181"/>
      <c r="J203" s="35"/>
      <c r="K203" s="35"/>
      <c r="L203" s="38"/>
      <c r="M203" s="182"/>
      <c r="N203" s="183"/>
      <c r="O203" s="63"/>
      <c r="P203" s="63"/>
      <c r="Q203" s="63"/>
      <c r="R203" s="63"/>
      <c r="S203" s="63"/>
      <c r="T203" s="64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224</v>
      </c>
      <c r="AU203" s="16" t="s">
        <v>86</v>
      </c>
    </row>
    <row r="204" spans="1:65" s="12" customFormat="1" ht="11.25">
      <c r="B204" s="184"/>
      <c r="C204" s="185"/>
      <c r="D204" s="179" t="s">
        <v>137</v>
      </c>
      <c r="E204" s="186" t="s">
        <v>19</v>
      </c>
      <c r="F204" s="187" t="s">
        <v>343</v>
      </c>
      <c r="G204" s="185"/>
      <c r="H204" s="188">
        <v>9.2200000000000006</v>
      </c>
      <c r="I204" s="189"/>
      <c r="J204" s="185"/>
      <c r="K204" s="185"/>
      <c r="L204" s="190"/>
      <c r="M204" s="191"/>
      <c r="N204" s="192"/>
      <c r="O204" s="192"/>
      <c r="P204" s="192"/>
      <c r="Q204" s="192"/>
      <c r="R204" s="192"/>
      <c r="S204" s="192"/>
      <c r="T204" s="193"/>
      <c r="AT204" s="194" t="s">
        <v>137</v>
      </c>
      <c r="AU204" s="194" t="s">
        <v>86</v>
      </c>
      <c r="AV204" s="12" t="s">
        <v>86</v>
      </c>
      <c r="AW204" s="12" t="s">
        <v>37</v>
      </c>
      <c r="AX204" s="12" t="s">
        <v>76</v>
      </c>
      <c r="AY204" s="194" t="s">
        <v>119</v>
      </c>
    </row>
    <row r="205" spans="1:65" s="12" customFormat="1" ht="11.25">
      <c r="B205" s="184"/>
      <c r="C205" s="185"/>
      <c r="D205" s="179" t="s">
        <v>137</v>
      </c>
      <c r="E205" s="186" t="s">
        <v>19</v>
      </c>
      <c r="F205" s="187" t="s">
        <v>344</v>
      </c>
      <c r="G205" s="185"/>
      <c r="H205" s="188">
        <v>10</v>
      </c>
      <c r="I205" s="189"/>
      <c r="J205" s="185"/>
      <c r="K205" s="185"/>
      <c r="L205" s="190"/>
      <c r="M205" s="191"/>
      <c r="N205" s="192"/>
      <c r="O205" s="192"/>
      <c r="P205" s="192"/>
      <c r="Q205" s="192"/>
      <c r="R205" s="192"/>
      <c r="S205" s="192"/>
      <c r="T205" s="193"/>
      <c r="AT205" s="194" t="s">
        <v>137</v>
      </c>
      <c r="AU205" s="194" t="s">
        <v>86</v>
      </c>
      <c r="AV205" s="12" t="s">
        <v>86</v>
      </c>
      <c r="AW205" s="12" t="s">
        <v>37</v>
      </c>
      <c r="AX205" s="12" t="s">
        <v>76</v>
      </c>
      <c r="AY205" s="194" t="s">
        <v>119</v>
      </c>
    </row>
    <row r="206" spans="1:65" s="13" customFormat="1" ht="11.25">
      <c r="B206" s="195"/>
      <c r="C206" s="196"/>
      <c r="D206" s="179" t="s">
        <v>137</v>
      </c>
      <c r="E206" s="197" t="s">
        <v>19</v>
      </c>
      <c r="F206" s="198" t="s">
        <v>139</v>
      </c>
      <c r="G206" s="196"/>
      <c r="H206" s="199">
        <v>19.22</v>
      </c>
      <c r="I206" s="200"/>
      <c r="J206" s="196"/>
      <c r="K206" s="196"/>
      <c r="L206" s="201"/>
      <c r="M206" s="202"/>
      <c r="N206" s="203"/>
      <c r="O206" s="203"/>
      <c r="P206" s="203"/>
      <c r="Q206" s="203"/>
      <c r="R206" s="203"/>
      <c r="S206" s="203"/>
      <c r="T206" s="204"/>
      <c r="AT206" s="205" t="s">
        <v>137</v>
      </c>
      <c r="AU206" s="205" t="s">
        <v>86</v>
      </c>
      <c r="AV206" s="13" t="s">
        <v>124</v>
      </c>
      <c r="AW206" s="13" t="s">
        <v>37</v>
      </c>
      <c r="AX206" s="13" t="s">
        <v>84</v>
      </c>
      <c r="AY206" s="205" t="s">
        <v>119</v>
      </c>
    </row>
    <row r="207" spans="1:65" s="2" customFormat="1" ht="16.5" customHeight="1">
      <c r="A207" s="33"/>
      <c r="B207" s="34"/>
      <c r="C207" s="165" t="s">
        <v>345</v>
      </c>
      <c r="D207" s="165" t="s">
        <v>120</v>
      </c>
      <c r="E207" s="166" t="s">
        <v>346</v>
      </c>
      <c r="F207" s="167" t="s">
        <v>332</v>
      </c>
      <c r="G207" s="168" t="s">
        <v>134</v>
      </c>
      <c r="H207" s="169">
        <v>19.22</v>
      </c>
      <c r="I207" s="170"/>
      <c r="J207" s="171">
        <f>ROUND(I207*H207,2)</f>
        <v>0</v>
      </c>
      <c r="K207" s="172"/>
      <c r="L207" s="38"/>
      <c r="M207" s="173" t="s">
        <v>19</v>
      </c>
      <c r="N207" s="174" t="s">
        <v>47</v>
      </c>
      <c r="O207" s="63"/>
      <c r="P207" s="175">
        <f>O207*H207</f>
        <v>0</v>
      </c>
      <c r="Q207" s="175">
        <v>0</v>
      </c>
      <c r="R207" s="175">
        <f>Q207*H207</f>
        <v>0</v>
      </c>
      <c r="S207" s="175">
        <v>0</v>
      </c>
      <c r="T207" s="176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77" t="s">
        <v>124</v>
      </c>
      <c r="AT207" s="177" t="s">
        <v>120</v>
      </c>
      <c r="AU207" s="177" t="s">
        <v>86</v>
      </c>
      <c r="AY207" s="16" t="s">
        <v>119</v>
      </c>
      <c r="BE207" s="178">
        <f>IF(N207="základní",J207,0)</f>
        <v>0</v>
      </c>
      <c r="BF207" s="178">
        <f>IF(N207="snížená",J207,0)</f>
        <v>0</v>
      </c>
      <c r="BG207" s="178">
        <f>IF(N207="zákl. přenesená",J207,0)</f>
        <v>0</v>
      </c>
      <c r="BH207" s="178">
        <f>IF(N207="sníž. přenesená",J207,0)</f>
        <v>0</v>
      </c>
      <c r="BI207" s="178">
        <f>IF(N207="nulová",J207,0)</f>
        <v>0</v>
      </c>
      <c r="BJ207" s="16" t="s">
        <v>84</v>
      </c>
      <c r="BK207" s="178">
        <f>ROUND(I207*H207,2)</f>
        <v>0</v>
      </c>
      <c r="BL207" s="16" t="s">
        <v>124</v>
      </c>
      <c r="BM207" s="177" t="s">
        <v>347</v>
      </c>
    </row>
    <row r="208" spans="1:65" s="2" customFormat="1" ht="11.25">
      <c r="A208" s="33"/>
      <c r="B208" s="34"/>
      <c r="C208" s="35"/>
      <c r="D208" s="222" t="s">
        <v>224</v>
      </c>
      <c r="E208" s="35"/>
      <c r="F208" s="223" t="s">
        <v>348</v>
      </c>
      <c r="G208" s="35"/>
      <c r="H208" s="35"/>
      <c r="I208" s="181"/>
      <c r="J208" s="35"/>
      <c r="K208" s="35"/>
      <c r="L208" s="38"/>
      <c r="M208" s="182"/>
      <c r="N208" s="183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224</v>
      </c>
      <c r="AU208" s="16" t="s">
        <v>86</v>
      </c>
    </row>
    <row r="209" spans="1:65" s="2" customFormat="1" ht="19.5">
      <c r="A209" s="33"/>
      <c r="B209" s="34"/>
      <c r="C209" s="35"/>
      <c r="D209" s="179" t="s">
        <v>126</v>
      </c>
      <c r="E209" s="35"/>
      <c r="F209" s="180" t="s">
        <v>349</v>
      </c>
      <c r="G209" s="35"/>
      <c r="H209" s="35"/>
      <c r="I209" s="181"/>
      <c r="J209" s="35"/>
      <c r="K209" s="35"/>
      <c r="L209" s="38"/>
      <c r="M209" s="182"/>
      <c r="N209" s="183"/>
      <c r="O209" s="63"/>
      <c r="P209" s="63"/>
      <c r="Q209" s="63"/>
      <c r="R209" s="63"/>
      <c r="S209" s="63"/>
      <c r="T209" s="64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126</v>
      </c>
      <c r="AU209" s="16" t="s">
        <v>86</v>
      </c>
    </row>
    <row r="210" spans="1:65" s="12" customFormat="1" ht="11.25">
      <c r="B210" s="184"/>
      <c r="C210" s="185"/>
      <c r="D210" s="179" t="s">
        <v>137</v>
      </c>
      <c r="E210" s="186" t="s">
        <v>19</v>
      </c>
      <c r="F210" s="187" t="s">
        <v>343</v>
      </c>
      <c r="G210" s="185"/>
      <c r="H210" s="188">
        <v>9.2200000000000006</v>
      </c>
      <c r="I210" s="189"/>
      <c r="J210" s="185"/>
      <c r="K210" s="185"/>
      <c r="L210" s="190"/>
      <c r="M210" s="191"/>
      <c r="N210" s="192"/>
      <c r="O210" s="192"/>
      <c r="P210" s="192"/>
      <c r="Q210" s="192"/>
      <c r="R210" s="192"/>
      <c r="S210" s="192"/>
      <c r="T210" s="193"/>
      <c r="AT210" s="194" t="s">
        <v>137</v>
      </c>
      <c r="AU210" s="194" t="s">
        <v>86</v>
      </c>
      <c r="AV210" s="12" t="s">
        <v>86</v>
      </c>
      <c r="AW210" s="12" t="s">
        <v>37</v>
      </c>
      <c r="AX210" s="12" t="s">
        <v>76</v>
      </c>
      <c r="AY210" s="194" t="s">
        <v>119</v>
      </c>
    </row>
    <row r="211" spans="1:65" s="12" customFormat="1" ht="11.25">
      <c r="B211" s="184"/>
      <c r="C211" s="185"/>
      <c r="D211" s="179" t="s">
        <v>137</v>
      </c>
      <c r="E211" s="186" t="s">
        <v>19</v>
      </c>
      <c r="F211" s="187" t="s">
        <v>344</v>
      </c>
      <c r="G211" s="185"/>
      <c r="H211" s="188">
        <v>10</v>
      </c>
      <c r="I211" s="189"/>
      <c r="J211" s="185"/>
      <c r="K211" s="185"/>
      <c r="L211" s="190"/>
      <c r="M211" s="191"/>
      <c r="N211" s="192"/>
      <c r="O211" s="192"/>
      <c r="P211" s="192"/>
      <c r="Q211" s="192"/>
      <c r="R211" s="192"/>
      <c r="S211" s="192"/>
      <c r="T211" s="193"/>
      <c r="AT211" s="194" t="s">
        <v>137</v>
      </c>
      <c r="AU211" s="194" t="s">
        <v>86</v>
      </c>
      <c r="AV211" s="12" t="s">
        <v>86</v>
      </c>
      <c r="AW211" s="12" t="s">
        <v>37</v>
      </c>
      <c r="AX211" s="12" t="s">
        <v>76</v>
      </c>
      <c r="AY211" s="194" t="s">
        <v>119</v>
      </c>
    </row>
    <row r="212" spans="1:65" s="13" customFormat="1" ht="11.25">
      <c r="B212" s="195"/>
      <c r="C212" s="196"/>
      <c r="D212" s="179" t="s">
        <v>137</v>
      </c>
      <c r="E212" s="197" t="s">
        <v>19</v>
      </c>
      <c r="F212" s="198" t="s">
        <v>139</v>
      </c>
      <c r="G212" s="196"/>
      <c r="H212" s="199">
        <v>19.22</v>
      </c>
      <c r="I212" s="200"/>
      <c r="J212" s="196"/>
      <c r="K212" s="196"/>
      <c r="L212" s="201"/>
      <c r="M212" s="202"/>
      <c r="N212" s="203"/>
      <c r="O212" s="203"/>
      <c r="P212" s="203"/>
      <c r="Q212" s="203"/>
      <c r="R212" s="203"/>
      <c r="S212" s="203"/>
      <c r="T212" s="204"/>
      <c r="AT212" s="205" t="s">
        <v>137</v>
      </c>
      <c r="AU212" s="205" t="s">
        <v>86</v>
      </c>
      <c r="AV212" s="13" t="s">
        <v>124</v>
      </c>
      <c r="AW212" s="13" t="s">
        <v>37</v>
      </c>
      <c r="AX212" s="13" t="s">
        <v>84</v>
      </c>
      <c r="AY212" s="205" t="s">
        <v>119</v>
      </c>
    </row>
    <row r="213" spans="1:65" s="2" customFormat="1" ht="24.2" customHeight="1">
      <c r="A213" s="33"/>
      <c r="B213" s="34"/>
      <c r="C213" s="165" t="s">
        <v>7</v>
      </c>
      <c r="D213" s="165" t="s">
        <v>120</v>
      </c>
      <c r="E213" s="166" t="s">
        <v>350</v>
      </c>
      <c r="F213" s="167" t="s">
        <v>351</v>
      </c>
      <c r="G213" s="168" t="s">
        <v>134</v>
      </c>
      <c r="H213" s="169">
        <v>19.22</v>
      </c>
      <c r="I213" s="170"/>
      <c r="J213" s="171">
        <f>ROUND(I213*H213,2)</f>
        <v>0</v>
      </c>
      <c r="K213" s="172"/>
      <c r="L213" s="38"/>
      <c r="M213" s="173" t="s">
        <v>19</v>
      </c>
      <c r="N213" s="174" t="s">
        <v>47</v>
      </c>
      <c r="O213" s="63"/>
      <c r="P213" s="175">
        <f>O213*H213</f>
        <v>0</v>
      </c>
      <c r="Q213" s="175">
        <v>3.9081999999999999E-2</v>
      </c>
      <c r="R213" s="175">
        <f>Q213*H213</f>
        <v>0.75115603999999991</v>
      </c>
      <c r="S213" s="175">
        <v>0</v>
      </c>
      <c r="T213" s="176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77" t="s">
        <v>124</v>
      </c>
      <c r="AT213" s="177" t="s">
        <v>120</v>
      </c>
      <c r="AU213" s="177" t="s">
        <v>86</v>
      </c>
      <c r="AY213" s="16" t="s">
        <v>119</v>
      </c>
      <c r="BE213" s="178">
        <f>IF(N213="základní",J213,0)</f>
        <v>0</v>
      </c>
      <c r="BF213" s="178">
        <f>IF(N213="snížená",J213,0)</f>
        <v>0</v>
      </c>
      <c r="BG213" s="178">
        <f>IF(N213="zákl. přenesená",J213,0)</f>
        <v>0</v>
      </c>
      <c r="BH213" s="178">
        <f>IF(N213="sníž. přenesená",J213,0)</f>
        <v>0</v>
      </c>
      <c r="BI213" s="178">
        <f>IF(N213="nulová",J213,0)</f>
        <v>0</v>
      </c>
      <c r="BJ213" s="16" t="s">
        <v>84</v>
      </c>
      <c r="BK213" s="178">
        <f>ROUND(I213*H213,2)</f>
        <v>0</v>
      </c>
      <c r="BL213" s="16" t="s">
        <v>124</v>
      </c>
      <c r="BM213" s="177" t="s">
        <v>352</v>
      </c>
    </row>
    <row r="214" spans="1:65" s="2" customFormat="1" ht="11.25">
      <c r="A214" s="33"/>
      <c r="B214" s="34"/>
      <c r="C214" s="35"/>
      <c r="D214" s="222" t="s">
        <v>224</v>
      </c>
      <c r="E214" s="35"/>
      <c r="F214" s="223" t="s">
        <v>353</v>
      </c>
      <c r="G214" s="35"/>
      <c r="H214" s="35"/>
      <c r="I214" s="181"/>
      <c r="J214" s="35"/>
      <c r="K214" s="35"/>
      <c r="L214" s="38"/>
      <c r="M214" s="182"/>
      <c r="N214" s="183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224</v>
      </c>
      <c r="AU214" s="16" t="s">
        <v>86</v>
      </c>
    </row>
    <row r="215" spans="1:65" s="12" customFormat="1" ht="11.25">
      <c r="B215" s="184"/>
      <c r="C215" s="185"/>
      <c r="D215" s="179" t="s">
        <v>137</v>
      </c>
      <c r="E215" s="186" t="s">
        <v>19</v>
      </c>
      <c r="F215" s="187" t="s">
        <v>343</v>
      </c>
      <c r="G215" s="185"/>
      <c r="H215" s="188">
        <v>9.2200000000000006</v>
      </c>
      <c r="I215" s="189"/>
      <c r="J215" s="185"/>
      <c r="K215" s="185"/>
      <c r="L215" s="190"/>
      <c r="M215" s="191"/>
      <c r="N215" s="192"/>
      <c r="O215" s="192"/>
      <c r="P215" s="192"/>
      <c r="Q215" s="192"/>
      <c r="R215" s="192"/>
      <c r="S215" s="192"/>
      <c r="T215" s="193"/>
      <c r="AT215" s="194" t="s">
        <v>137</v>
      </c>
      <c r="AU215" s="194" t="s">
        <v>86</v>
      </c>
      <c r="AV215" s="12" t="s">
        <v>86</v>
      </c>
      <c r="AW215" s="12" t="s">
        <v>37</v>
      </c>
      <c r="AX215" s="12" t="s">
        <v>76</v>
      </c>
      <c r="AY215" s="194" t="s">
        <v>119</v>
      </c>
    </row>
    <row r="216" spans="1:65" s="12" customFormat="1" ht="11.25">
      <c r="B216" s="184"/>
      <c r="C216" s="185"/>
      <c r="D216" s="179" t="s">
        <v>137</v>
      </c>
      <c r="E216" s="186" t="s">
        <v>19</v>
      </c>
      <c r="F216" s="187" t="s">
        <v>344</v>
      </c>
      <c r="G216" s="185"/>
      <c r="H216" s="188">
        <v>10</v>
      </c>
      <c r="I216" s="189"/>
      <c r="J216" s="185"/>
      <c r="K216" s="185"/>
      <c r="L216" s="190"/>
      <c r="M216" s="191"/>
      <c r="N216" s="192"/>
      <c r="O216" s="192"/>
      <c r="P216" s="192"/>
      <c r="Q216" s="192"/>
      <c r="R216" s="192"/>
      <c r="S216" s="192"/>
      <c r="T216" s="193"/>
      <c r="AT216" s="194" t="s">
        <v>137</v>
      </c>
      <c r="AU216" s="194" t="s">
        <v>86</v>
      </c>
      <c r="AV216" s="12" t="s">
        <v>86</v>
      </c>
      <c r="AW216" s="12" t="s">
        <v>37</v>
      </c>
      <c r="AX216" s="12" t="s">
        <v>76</v>
      </c>
      <c r="AY216" s="194" t="s">
        <v>119</v>
      </c>
    </row>
    <row r="217" spans="1:65" s="13" customFormat="1" ht="11.25">
      <c r="B217" s="195"/>
      <c r="C217" s="196"/>
      <c r="D217" s="179" t="s">
        <v>137</v>
      </c>
      <c r="E217" s="197" t="s">
        <v>19</v>
      </c>
      <c r="F217" s="198" t="s">
        <v>139</v>
      </c>
      <c r="G217" s="196"/>
      <c r="H217" s="199">
        <v>19.22</v>
      </c>
      <c r="I217" s="200"/>
      <c r="J217" s="196"/>
      <c r="K217" s="196"/>
      <c r="L217" s="201"/>
      <c r="M217" s="202"/>
      <c r="N217" s="203"/>
      <c r="O217" s="203"/>
      <c r="P217" s="203"/>
      <c r="Q217" s="203"/>
      <c r="R217" s="203"/>
      <c r="S217" s="203"/>
      <c r="T217" s="204"/>
      <c r="AT217" s="205" t="s">
        <v>137</v>
      </c>
      <c r="AU217" s="205" t="s">
        <v>86</v>
      </c>
      <c r="AV217" s="13" t="s">
        <v>124</v>
      </c>
      <c r="AW217" s="13" t="s">
        <v>37</v>
      </c>
      <c r="AX217" s="13" t="s">
        <v>84</v>
      </c>
      <c r="AY217" s="205" t="s">
        <v>119</v>
      </c>
    </row>
    <row r="218" spans="1:65" s="2" customFormat="1" ht="24.2" customHeight="1">
      <c r="A218" s="33"/>
      <c r="B218" s="34"/>
      <c r="C218" s="165" t="s">
        <v>354</v>
      </c>
      <c r="D218" s="165" t="s">
        <v>120</v>
      </c>
      <c r="E218" s="166" t="s">
        <v>355</v>
      </c>
      <c r="F218" s="167" t="s">
        <v>356</v>
      </c>
      <c r="G218" s="168" t="s">
        <v>134</v>
      </c>
      <c r="H218" s="169">
        <v>19.22</v>
      </c>
      <c r="I218" s="170"/>
      <c r="J218" s="171">
        <f>ROUND(I218*H218,2)</f>
        <v>0</v>
      </c>
      <c r="K218" s="172"/>
      <c r="L218" s="38"/>
      <c r="M218" s="173" t="s">
        <v>19</v>
      </c>
      <c r="N218" s="174" t="s">
        <v>47</v>
      </c>
      <c r="O218" s="63"/>
      <c r="P218" s="175">
        <f>O218*H218</f>
        <v>0</v>
      </c>
      <c r="Q218" s="175">
        <v>0</v>
      </c>
      <c r="R218" s="175">
        <f>Q218*H218</f>
        <v>0</v>
      </c>
      <c r="S218" s="175">
        <v>0</v>
      </c>
      <c r="T218" s="176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77" t="s">
        <v>124</v>
      </c>
      <c r="AT218" s="177" t="s">
        <v>120</v>
      </c>
      <c r="AU218" s="177" t="s">
        <v>86</v>
      </c>
      <c r="AY218" s="16" t="s">
        <v>119</v>
      </c>
      <c r="BE218" s="178">
        <f>IF(N218="základní",J218,0)</f>
        <v>0</v>
      </c>
      <c r="BF218" s="178">
        <f>IF(N218="snížená",J218,0)</f>
        <v>0</v>
      </c>
      <c r="BG218" s="178">
        <f>IF(N218="zákl. přenesená",J218,0)</f>
        <v>0</v>
      </c>
      <c r="BH218" s="178">
        <f>IF(N218="sníž. přenesená",J218,0)</f>
        <v>0</v>
      </c>
      <c r="BI218" s="178">
        <f>IF(N218="nulová",J218,0)</f>
        <v>0</v>
      </c>
      <c r="BJ218" s="16" t="s">
        <v>84</v>
      </c>
      <c r="BK218" s="178">
        <f>ROUND(I218*H218,2)</f>
        <v>0</v>
      </c>
      <c r="BL218" s="16" t="s">
        <v>124</v>
      </c>
      <c r="BM218" s="177" t="s">
        <v>357</v>
      </c>
    </row>
    <row r="219" spans="1:65" s="2" customFormat="1" ht="11.25">
      <c r="A219" s="33"/>
      <c r="B219" s="34"/>
      <c r="C219" s="35"/>
      <c r="D219" s="222" t="s">
        <v>224</v>
      </c>
      <c r="E219" s="35"/>
      <c r="F219" s="223" t="s">
        <v>358</v>
      </c>
      <c r="G219" s="35"/>
      <c r="H219" s="35"/>
      <c r="I219" s="181"/>
      <c r="J219" s="35"/>
      <c r="K219" s="35"/>
      <c r="L219" s="38"/>
      <c r="M219" s="182"/>
      <c r="N219" s="183"/>
      <c r="O219" s="63"/>
      <c r="P219" s="63"/>
      <c r="Q219" s="63"/>
      <c r="R219" s="63"/>
      <c r="S219" s="63"/>
      <c r="T219" s="64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224</v>
      </c>
      <c r="AU219" s="16" t="s">
        <v>86</v>
      </c>
    </row>
    <row r="220" spans="1:65" s="12" customFormat="1" ht="11.25">
      <c r="B220" s="184"/>
      <c r="C220" s="185"/>
      <c r="D220" s="179" t="s">
        <v>137</v>
      </c>
      <c r="E220" s="186" t="s">
        <v>19</v>
      </c>
      <c r="F220" s="187" t="s">
        <v>343</v>
      </c>
      <c r="G220" s="185"/>
      <c r="H220" s="188">
        <v>9.2200000000000006</v>
      </c>
      <c r="I220" s="189"/>
      <c r="J220" s="185"/>
      <c r="K220" s="185"/>
      <c r="L220" s="190"/>
      <c r="M220" s="191"/>
      <c r="N220" s="192"/>
      <c r="O220" s="192"/>
      <c r="P220" s="192"/>
      <c r="Q220" s="192"/>
      <c r="R220" s="192"/>
      <c r="S220" s="192"/>
      <c r="T220" s="193"/>
      <c r="AT220" s="194" t="s">
        <v>137</v>
      </c>
      <c r="AU220" s="194" t="s">
        <v>86</v>
      </c>
      <c r="AV220" s="12" t="s">
        <v>86</v>
      </c>
      <c r="AW220" s="12" t="s">
        <v>37</v>
      </c>
      <c r="AX220" s="12" t="s">
        <v>76</v>
      </c>
      <c r="AY220" s="194" t="s">
        <v>119</v>
      </c>
    </row>
    <row r="221" spans="1:65" s="12" customFormat="1" ht="11.25">
      <c r="B221" s="184"/>
      <c r="C221" s="185"/>
      <c r="D221" s="179" t="s">
        <v>137</v>
      </c>
      <c r="E221" s="186" t="s">
        <v>19</v>
      </c>
      <c r="F221" s="187" t="s">
        <v>344</v>
      </c>
      <c r="G221" s="185"/>
      <c r="H221" s="188">
        <v>10</v>
      </c>
      <c r="I221" s="189"/>
      <c r="J221" s="185"/>
      <c r="K221" s="185"/>
      <c r="L221" s="190"/>
      <c r="M221" s="191"/>
      <c r="N221" s="192"/>
      <c r="O221" s="192"/>
      <c r="P221" s="192"/>
      <c r="Q221" s="192"/>
      <c r="R221" s="192"/>
      <c r="S221" s="192"/>
      <c r="T221" s="193"/>
      <c r="AT221" s="194" t="s">
        <v>137</v>
      </c>
      <c r="AU221" s="194" t="s">
        <v>86</v>
      </c>
      <c r="AV221" s="12" t="s">
        <v>86</v>
      </c>
      <c r="AW221" s="12" t="s">
        <v>37</v>
      </c>
      <c r="AX221" s="12" t="s">
        <v>76</v>
      </c>
      <c r="AY221" s="194" t="s">
        <v>119</v>
      </c>
    </row>
    <row r="222" spans="1:65" s="13" customFormat="1" ht="11.25">
      <c r="B222" s="195"/>
      <c r="C222" s="196"/>
      <c r="D222" s="179" t="s">
        <v>137</v>
      </c>
      <c r="E222" s="197" t="s">
        <v>19</v>
      </c>
      <c r="F222" s="198" t="s">
        <v>139</v>
      </c>
      <c r="G222" s="196"/>
      <c r="H222" s="199">
        <v>19.22</v>
      </c>
      <c r="I222" s="200"/>
      <c r="J222" s="196"/>
      <c r="K222" s="196"/>
      <c r="L222" s="201"/>
      <c r="M222" s="202"/>
      <c r="N222" s="203"/>
      <c r="O222" s="203"/>
      <c r="P222" s="203"/>
      <c r="Q222" s="203"/>
      <c r="R222" s="203"/>
      <c r="S222" s="203"/>
      <c r="T222" s="204"/>
      <c r="AT222" s="205" t="s">
        <v>137</v>
      </c>
      <c r="AU222" s="205" t="s">
        <v>86</v>
      </c>
      <c r="AV222" s="13" t="s">
        <v>124</v>
      </c>
      <c r="AW222" s="13" t="s">
        <v>37</v>
      </c>
      <c r="AX222" s="13" t="s">
        <v>84</v>
      </c>
      <c r="AY222" s="205" t="s">
        <v>119</v>
      </c>
    </row>
    <row r="223" spans="1:65" s="2" customFormat="1" ht="16.5" customHeight="1">
      <c r="A223" s="33"/>
      <c r="B223" s="34"/>
      <c r="C223" s="165" t="s">
        <v>359</v>
      </c>
      <c r="D223" s="165" t="s">
        <v>120</v>
      </c>
      <c r="E223" s="166" t="s">
        <v>360</v>
      </c>
      <c r="F223" s="167" t="s">
        <v>361</v>
      </c>
      <c r="G223" s="168" t="s">
        <v>134</v>
      </c>
      <c r="H223" s="169">
        <v>19.22</v>
      </c>
      <c r="I223" s="170"/>
      <c r="J223" s="171">
        <f>ROUND(I223*H223,2)</f>
        <v>0</v>
      </c>
      <c r="K223" s="172"/>
      <c r="L223" s="38"/>
      <c r="M223" s="173" t="s">
        <v>19</v>
      </c>
      <c r="N223" s="174" t="s">
        <v>47</v>
      </c>
      <c r="O223" s="63"/>
      <c r="P223" s="175">
        <f>O223*H223</f>
        <v>0</v>
      </c>
      <c r="Q223" s="175">
        <v>0</v>
      </c>
      <c r="R223" s="175">
        <f>Q223*H223</f>
        <v>0</v>
      </c>
      <c r="S223" s="175">
        <v>0</v>
      </c>
      <c r="T223" s="176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77" t="s">
        <v>124</v>
      </c>
      <c r="AT223" s="177" t="s">
        <v>120</v>
      </c>
      <c r="AU223" s="177" t="s">
        <v>86</v>
      </c>
      <c r="AY223" s="16" t="s">
        <v>119</v>
      </c>
      <c r="BE223" s="178">
        <f>IF(N223="základní",J223,0)</f>
        <v>0</v>
      </c>
      <c r="BF223" s="178">
        <f>IF(N223="snížená",J223,0)</f>
        <v>0</v>
      </c>
      <c r="BG223" s="178">
        <f>IF(N223="zákl. přenesená",J223,0)</f>
        <v>0</v>
      </c>
      <c r="BH223" s="178">
        <f>IF(N223="sníž. přenesená",J223,0)</f>
        <v>0</v>
      </c>
      <c r="BI223" s="178">
        <f>IF(N223="nulová",J223,0)</f>
        <v>0</v>
      </c>
      <c r="BJ223" s="16" t="s">
        <v>84</v>
      </c>
      <c r="BK223" s="178">
        <f>ROUND(I223*H223,2)</f>
        <v>0</v>
      </c>
      <c r="BL223" s="16" t="s">
        <v>124</v>
      </c>
      <c r="BM223" s="177" t="s">
        <v>362</v>
      </c>
    </row>
    <row r="224" spans="1:65" s="2" customFormat="1" ht="29.25">
      <c r="A224" s="33"/>
      <c r="B224" s="34"/>
      <c r="C224" s="35"/>
      <c r="D224" s="179" t="s">
        <v>126</v>
      </c>
      <c r="E224" s="35"/>
      <c r="F224" s="180" t="s">
        <v>363</v>
      </c>
      <c r="G224" s="35"/>
      <c r="H224" s="35"/>
      <c r="I224" s="181"/>
      <c r="J224" s="35"/>
      <c r="K224" s="35"/>
      <c r="L224" s="38"/>
      <c r="M224" s="182"/>
      <c r="N224" s="183"/>
      <c r="O224" s="63"/>
      <c r="P224" s="63"/>
      <c r="Q224" s="63"/>
      <c r="R224" s="63"/>
      <c r="S224" s="63"/>
      <c r="T224" s="64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126</v>
      </c>
      <c r="AU224" s="16" t="s">
        <v>86</v>
      </c>
    </row>
    <row r="225" spans="1:65" s="12" customFormat="1" ht="11.25">
      <c r="B225" s="184"/>
      <c r="C225" s="185"/>
      <c r="D225" s="179" t="s">
        <v>137</v>
      </c>
      <c r="E225" s="186" t="s">
        <v>19</v>
      </c>
      <c r="F225" s="187" t="s">
        <v>343</v>
      </c>
      <c r="G225" s="185"/>
      <c r="H225" s="188">
        <v>9.2200000000000006</v>
      </c>
      <c r="I225" s="189"/>
      <c r="J225" s="185"/>
      <c r="K225" s="185"/>
      <c r="L225" s="190"/>
      <c r="M225" s="191"/>
      <c r="N225" s="192"/>
      <c r="O225" s="192"/>
      <c r="P225" s="192"/>
      <c r="Q225" s="192"/>
      <c r="R225" s="192"/>
      <c r="S225" s="192"/>
      <c r="T225" s="193"/>
      <c r="AT225" s="194" t="s">
        <v>137</v>
      </c>
      <c r="AU225" s="194" t="s">
        <v>86</v>
      </c>
      <c r="AV225" s="12" t="s">
        <v>86</v>
      </c>
      <c r="AW225" s="12" t="s">
        <v>37</v>
      </c>
      <c r="AX225" s="12" t="s">
        <v>76</v>
      </c>
      <c r="AY225" s="194" t="s">
        <v>119</v>
      </c>
    </row>
    <row r="226" spans="1:65" s="12" customFormat="1" ht="11.25">
      <c r="B226" s="184"/>
      <c r="C226" s="185"/>
      <c r="D226" s="179" t="s">
        <v>137</v>
      </c>
      <c r="E226" s="186" t="s">
        <v>19</v>
      </c>
      <c r="F226" s="187" t="s">
        <v>344</v>
      </c>
      <c r="G226" s="185"/>
      <c r="H226" s="188">
        <v>10</v>
      </c>
      <c r="I226" s="189"/>
      <c r="J226" s="185"/>
      <c r="K226" s="185"/>
      <c r="L226" s="190"/>
      <c r="M226" s="191"/>
      <c r="N226" s="192"/>
      <c r="O226" s="192"/>
      <c r="P226" s="192"/>
      <c r="Q226" s="192"/>
      <c r="R226" s="192"/>
      <c r="S226" s="192"/>
      <c r="T226" s="193"/>
      <c r="AT226" s="194" t="s">
        <v>137</v>
      </c>
      <c r="AU226" s="194" t="s">
        <v>86</v>
      </c>
      <c r="AV226" s="12" t="s">
        <v>86</v>
      </c>
      <c r="AW226" s="12" t="s">
        <v>37</v>
      </c>
      <c r="AX226" s="12" t="s">
        <v>76</v>
      </c>
      <c r="AY226" s="194" t="s">
        <v>119</v>
      </c>
    </row>
    <row r="227" spans="1:65" s="13" customFormat="1" ht="11.25">
      <c r="B227" s="195"/>
      <c r="C227" s="196"/>
      <c r="D227" s="179" t="s">
        <v>137</v>
      </c>
      <c r="E227" s="197" t="s">
        <v>19</v>
      </c>
      <c r="F227" s="198" t="s">
        <v>139</v>
      </c>
      <c r="G227" s="196"/>
      <c r="H227" s="199">
        <v>19.22</v>
      </c>
      <c r="I227" s="200"/>
      <c r="J227" s="196"/>
      <c r="K227" s="196"/>
      <c r="L227" s="201"/>
      <c r="M227" s="202"/>
      <c r="N227" s="203"/>
      <c r="O227" s="203"/>
      <c r="P227" s="203"/>
      <c r="Q227" s="203"/>
      <c r="R227" s="203"/>
      <c r="S227" s="203"/>
      <c r="T227" s="204"/>
      <c r="AT227" s="205" t="s">
        <v>137</v>
      </c>
      <c r="AU227" s="205" t="s">
        <v>86</v>
      </c>
      <c r="AV227" s="13" t="s">
        <v>124</v>
      </c>
      <c r="AW227" s="13" t="s">
        <v>37</v>
      </c>
      <c r="AX227" s="13" t="s">
        <v>84</v>
      </c>
      <c r="AY227" s="205" t="s">
        <v>119</v>
      </c>
    </row>
    <row r="228" spans="1:65" s="11" customFormat="1" ht="22.9" customHeight="1">
      <c r="B228" s="151"/>
      <c r="C228" s="152"/>
      <c r="D228" s="153" t="s">
        <v>75</v>
      </c>
      <c r="E228" s="217" t="s">
        <v>364</v>
      </c>
      <c r="F228" s="217" t="s">
        <v>365</v>
      </c>
      <c r="G228" s="152"/>
      <c r="H228" s="152"/>
      <c r="I228" s="155"/>
      <c r="J228" s="218">
        <f>BK228</f>
        <v>0</v>
      </c>
      <c r="K228" s="152"/>
      <c r="L228" s="157"/>
      <c r="M228" s="158"/>
      <c r="N228" s="159"/>
      <c r="O228" s="159"/>
      <c r="P228" s="160">
        <f>SUM(P229:P235)</f>
        <v>0</v>
      </c>
      <c r="Q228" s="159"/>
      <c r="R228" s="160">
        <f>SUM(R229:R235)</f>
        <v>0</v>
      </c>
      <c r="S228" s="159"/>
      <c r="T228" s="161">
        <f>SUM(T229:T235)</f>
        <v>0</v>
      </c>
      <c r="AR228" s="162" t="s">
        <v>84</v>
      </c>
      <c r="AT228" s="163" t="s">
        <v>75</v>
      </c>
      <c r="AU228" s="163" t="s">
        <v>84</v>
      </c>
      <c r="AY228" s="162" t="s">
        <v>119</v>
      </c>
      <c r="BK228" s="164">
        <f>SUM(BK229:BK235)</f>
        <v>0</v>
      </c>
    </row>
    <row r="229" spans="1:65" s="2" customFormat="1" ht="24.2" customHeight="1">
      <c r="A229" s="33"/>
      <c r="B229" s="34"/>
      <c r="C229" s="165" t="s">
        <v>366</v>
      </c>
      <c r="D229" s="165" t="s">
        <v>120</v>
      </c>
      <c r="E229" s="166" t="s">
        <v>367</v>
      </c>
      <c r="F229" s="167" t="s">
        <v>368</v>
      </c>
      <c r="G229" s="168" t="s">
        <v>214</v>
      </c>
      <c r="H229" s="169">
        <v>36.502000000000002</v>
      </c>
      <c r="I229" s="170"/>
      <c r="J229" s="171">
        <f>ROUND(I229*H229,2)</f>
        <v>0</v>
      </c>
      <c r="K229" s="172"/>
      <c r="L229" s="38"/>
      <c r="M229" s="173" t="s">
        <v>19</v>
      </c>
      <c r="N229" s="174" t="s">
        <v>47</v>
      </c>
      <c r="O229" s="63"/>
      <c r="P229" s="175">
        <f>O229*H229</f>
        <v>0</v>
      </c>
      <c r="Q229" s="175">
        <v>0</v>
      </c>
      <c r="R229" s="175">
        <f>Q229*H229</f>
        <v>0</v>
      </c>
      <c r="S229" s="175">
        <v>0</v>
      </c>
      <c r="T229" s="176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77" t="s">
        <v>124</v>
      </c>
      <c r="AT229" s="177" t="s">
        <v>120</v>
      </c>
      <c r="AU229" s="177" t="s">
        <v>86</v>
      </c>
      <c r="AY229" s="16" t="s">
        <v>119</v>
      </c>
      <c r="BE229" s="178">
        <f>IF(N229="základní",J229,0)</f>
        <v>0</v>
      </c>
      <c r="BF229" s="178">
        <f>IF(N229="snížená",J229,0)</f>
        <v>0</v>
      </c>
      <c r="BG229" s="178">
        <f>IF(N229="zákl. přenesená",J229,0)</f>
        <v>0</v>
      </c>
      <c r="BH229" s="178">
        <f>IF(N229="sníž. přenesená",J229,0)</f>
        <v>0</v>
      </c>
      <c r="BI229" s="178">
        <f>IF(N229="nulová",J229,0)</f>
        <v>0</v>
      </c>
      <c r="BJ229" s="16" t="s">
        <v>84</v>
      </c>
      <c r="BK229" s="178">
        <f>ROUND(I229*H229,2)</f>
        <v>0</v>
      </c>
      <c r="BL229" s="16" t="s">
        <v>124</v>
      </c>
      <c r="BM229" s="177" t="s">
        <v>369</v>
      </c>
    </row>
    <row r="230" spans="1:65" s="2" customFormat="1" ht="11.25">
      <c r="A230" s="33"/>
      <c r="B230" s="34"/>
      <c r="C230" s="35"/>
      <c r="D230" s="222" t="s">
        <v>224</v>
      </c>
      <c r="E230" s="35"/>
      <c r="F230" s="223" t="s">
        <v>370</v>
      </c>
      <c r="G230" s="35"/>
      <c r="H230" s="35"/>
      <c r="I230" s="181"/>
      <c r="J230" s="35"/>
      <c r="K230" s="35"/>
      <c r="L230" s="38"/>
      <c r="M230" s="182"/>
      <c r="N230" s="183"/>
      <c r="O230" s="63"/>
      <c r="P230" s="63"/>
      <c r="Q230" s="63"/>
      <c r="R230" s="63"/>
      <c r="S230" s="63"/>
      <c r="T230" s="64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224</v>
      </c>
      <c r="AU230" s="16" t="s">
        <v>86</v>
      </c>
    </row>
    <row r="231" spans="1:65" s="2" customFormat="1" ht="24.2" customHeight="1">
      <c r="A231" s="33"/>
      <c r="B231" s="34"/>
      <c r="C231" s="165" t="s">
        <v>371</v>
      </c>
      <c r="D231" s="165" t="s">
        <v>120</v>
      </c>
      <c r="E231" s="166" t="s">
        <v>372</v>
      </c>
      <c r="F231" s="167" t="s">
        <v>373</v>
      </c>
      <c r="G231" s="168" t="s">
        <v>214</v>
      </c>
      <c r="H231" s="169">
        <v>1423.578</v>
      </c>
      <c r="I231" s="170"/>
      <c r="J231" s="171">
        <f>ROUND(I231*H231,2)</f>
        <v>0</v>
      </c>
      <c r="K231" s="172"/>
      <c r="L231" s="38"/>
      <c r="M231" s="173" t="s">
        <v>19</v>
      </c>
      <c r="N231" s="174" t="s">
        <v>47</v>
      </c>
      <c r="O231" s="63"/>
      <c r="P231" s="175">
        <f>O231*H231</f>
        <v>0</v>
      </c>
      <c r="Q231" s="175">
        <v>0</v>
      </c>
      <c r="R231" s="175">
        <f>Q231*H231</f>
        <v>0</v>
      </c>
      <c r="S231" s="175">
        <v>0</v>
      </c>
      <c r="T231" s="176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77" t="s">
        <v>124</v>
      </c>
      <c r="AT231" s="177" t="s">
        <v>120</v>
      </c>
      <c r="AU231" s="177" t="s">
        <v>86</v>
      </c>
      <c r="AY231" s="16" t="s">
        <v>119</v>
      </c>
      <c r="BE231" s="178">
        <f>IF(N231="základní",J231,0)</f>
        <v>0</v>
      </c>
      <c r="BF231" s="178">
        <f>IF(N231="snížená",J231,0)</f>
        <v>0</v>
      </c>
      <c r="BG231" s="178">
        <f>IF(N231="zákl. přenesená",J231,0)</f>
        <v>0</v>
      </c>
      <c r="BH231" s="178">
        <f>IF(N231="sníž. přenesená",J231,0)</f>
        <v>0</v>
      </c>
      <c r="BI231" s="178">
        <f>IF(N231="nulová",J231,0)</f>
        <v>0</v>
      </c>
      <c r="BJ231" s="16" t="s">
        <v>84</v>
      </c>
      <c r="BK231" s="178">
        <f>ROUND(I231*H231,2)</f>
        <v>0</v>
      </c>
      <c r="BL231" s="16" t="s">
        <v>124</v>
      </c>
      <c r="BM231" s="177" t="s">
        <v>374</v>
      </c>
    </row>
    <row r="232" spans="1:65" s="2" customFormat="1" ht="11.25">
      <c r="A232" s="33"/>
      <c r="B232" s="34"/>
      <c r="C232" s="35"/>
      <c r="D232" s="222" t="s">
        <v>224</v>
      </c>
      <c r="E232" s="35"/>
      <c r="F232" s="223" t="s">
        <v>375</v>
      </c>
      <c r="G232" s="35"/>
      <c r="H232" s="35"/>
      <c r="I232" s="181"/>
      <c r="J232" s="35"/>
      <c r="K232" s="35"/>
      <c r="L232" s="38"/>
      <c r="M232" s="182"/>
      <c r="N232" s="183"/>
      <c r="O232" s="63"/>
      <c r="P232" s="63"/>
      <c r="Q232" s="63"/>
      <c r="R232" s="63"/>
      <c r="S232" s="63"/>
      <c r="T232" s="64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224</v>
      </c>
      <c r="AU232" s="16" t="s">
        <v>86</v>
      </c>
    </row>
    <row r="233" spans="1:65" s="12" customFormat="1" ht="11.25">
      <c r="B233" s="184"/>
      <c r="C233" s="185"/>
      <c r="D233" s="179" t="s">
        <v>137</v>
      </c>
      <c r="E233" s="185"/>
      <c r="F233" s="187" t="s">
        <v>376</v>
      </c>
      <c r="G233" s="185"/>
      <c r="H233" s="188">
        <v>1423.578</v>
      </c>
      <c r="I233" s="189"/>
      <c r="J233" s="185"/>
      <c r="K233" s="185"/>
      <c r="L233" s="190"/>
      <c r="M233" s="191"/>
      <c r="N233" s="192"/>
      <c r="O233" s="192"/>
      <c r="P233" s="192"/>
      <c r="Q233" s="192"/>
      <c r="R233" s="192"/>
      <c r="S233" s="192"/>
      <c r="T233" s="193"/>
      <c r="AT233" s="194" t="s">
        <v>137</v>
      </c>
      <c r="AU233" s="194" t="s">
        <v>86</v>
      </c>
      <c r="AV233" s="12" t="s">
        <v>86</v>
      </c>
      <c r="AW233" s="12" t="s">
        <v>4</v>
      </c>
      <c r="AX233" s="12" t="s">
        <v>84</v>
      </c>
      <c r="AY233" s="194" t="s">
        <v>119</v>
      </c>
    </row>
    <row r="234" spans="1:65" s="2" customFormat="1" ht="24.2" customHeight="1">
      <c r="A234" s="33"/>
      <c r="B234" s="34"/>
      <c r="C234" s="165" t="s">
        <v>377</v>
      </c>
      <c r="D234" s="165" t="s">
        <v>120</v>
      </c>
      <c r="E234" s="166" t="s">
        <v>378</v>
      </c>
      <c r="F234" s="167" t="s">
        <v>379</v>
      </c>
      <c r="G234" s="168" t="s">
        <v>214</v>
      </c>
      <c r="H234" s="169">
        <v>36.502000000000002</v>
      </c>
      <c r="I234" s="170"/>
      <c r="J234" s="171">
        <f>ROUND(I234*H234,2)</f>
        <v>0</v>
      </c>
      <c r="K234" s="172"/>
      <c r="L234" s="38"/>
      <c r="M234" s="173" t="s">
        <v>19</v>
      </c>
      <c r="N234" s="174" t="s">
        <v>47</v>
      </c>
      <c r="O234" s="63"/>
      <c r="P234" s="175">
        <f>O234*H234</f>
        <v>0</v>
      </c>
      <c r="Q234" s="175">
        <v>0</v>
      </c>
      <c r="R234" s="175">
        <f>Q234*H234</f>
        <v>0</v>
      </c>
      <c r="S234" s="175">
        <v>0</v>
      </c>
      <c r="T234" s="176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77" t="s">
        <v>124</v>
      </c>
      <c r="AT234" s="177" t="s">
        <v>120</v>
      </c>
      <c r="AU234" s="177" t="s">
        <v>86</v>
      </c>
      <c r="AY234" s="16" t="s">
        <v>119</v>
      </c>
      <c r="BE234" s="178">
        <f>IF(N234="základní",J234,0)</f>
        <v>0</v>
      </c>
      <c r="BF234" s="178">
        <f>IF(N234="snížená",J234,0)</f>
        <v>0</v>
      </c>
      <c r="BG234" s="178">
        <f>IF(N234="zákl. přenesená",J234,0)</f>
        <v>0</v>
      </c>
      <c r="BH234" s="178">
        <f>IF(N234="sníž. přenesená",J234,0)</f>
        <v>0</v>
      </c>
      <c r="BI234" s="178">
        <f>IF(N234="nulová",J234,0)</f>
        <v>0</v>
      </c>
      <c r="BJ234" s="16" t="s">
        <v>84</v>
      </c>
      <c r="BK234" s="178">
        <f>ROUND(I234*H234,2)</f>
        <v>0</v>
      </c>
      <c r="BL234" s="16" t="s">
        <v>124</v>
      </c>
      <c r="BM234" s="177" t="s">
        <v>380</v>
      </c>
    </row>
    <row r="235" spans="1:65" s="2" customFormat="1" ht="11.25">
      <c r="A235" s="33"/>
      <c r="B235" s="34"/>
      <c r="C235" s="35"/>
      <c r="D235" s="222" t="s">
        <v>224</v>
      </c>
      <c r="E235" s="35"/>
      <c r="F235" s="223" t="s">
        <v>381</v>
      </c>
      <c r="G235" s="35"/>
      <c r="H235" s="35"/>
      <c r="I235" s="181"/>
      <c r="J235" s="35"/>
      <c r="K235" s="35"/>
      <c r="L235" s="38"/>
      <c r="M235" s="182"/>
      <c r="N235" s="183"/>
      <c r="O235" s="63"/>
      <c r="P235" s="63"/>
      <c r="Q235" s="63"/>
      <c r="R235" s="63"/>
      <c r="S235" s="63"/>
      <c r="T235" s="64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224</v>
      </c>
      <c r="AU235" s="16" t="s">
        <v>86</v>
      </c>
    </row>
    <row r="236" spans="1:65" s="11" customFormat="1" ht="22.9" customHeight="1">
      <c r="B236" s="151"/>
      <c r="C236" s="152"/>
      <c r="D236" s="153" t="s">
        <v>75</v>
      </c>
      <c r="E236" s="217" t="s">
        <v>382</v>
      </c>
      <c r="F236" s="217" t="s">
        <v>383</v>
      </c>
      <c r="G236" s="152"/>
      <c r="H236" s="152"/>
      <c r="I236" s="155"/>
      <c r="J236" s="218">
        <f>BK236</f>
        <v>0</v>
      </c>
      <c r="K236" s="152"/>
      <c r="L236" s="157"/>
      <c r="M236" s="158"/>
      <c r="N236" s="159"/>
      <c r="O236" s="159"/>
      <c r="P236" s="160">
        <f>SUM(P237:P238)</f>
        <v>0</v>
      </c>
      <c r="Q236" s="159"/>
      <c r="R236" s="160">
        <f>SUM(R237:R238)</f>
        <v>0</v>
      </c>
      <c r="S236" s="159"/>
      <c r="T236" s="161">
        <f>SUM(T237:T238)</f>
        <v>0</v>
      </c>
      <c r="AR236" s="162" t="s">
        <v>84</v>
      </c>
      <c r="AT236" s="163" t="s">
        <v>75</v>
      </c>
      <c r="AU236" s="163" t="s">
        <v>84</v>
      </c>
      <c r="AY236" s="162" t="s">
        <v>119</v>
      </c>
      <c r="BK236" s="164">
        <f>SUM(BK237:BK238)</f>
        <v>0</v>
      </c>
    </row>
    <row r="237" spans="1:65" s="2" customFormat="1" ht="21.75" customHeight="1">
      <c r="A237" s="33"/>
      <c r="B237" s="34"/>
      <c r="C237" s="165" t="s">
        <v>171</v>
      </c>
      <c r="D237" s="165" t="s">
        <v>120</v>
      </c>
      <c r="E237" s="166" t="s">
        <v>384</v>
      </c>
      <c r="F237" s="167" t="s">
        <v>385</v>
      </c>
      <c r="G237" s="168" t="s">
        <v>214</v>
      </c>
      <c r="H237" s="169">
        <v>3426.38</v>
      </c>
      <c r="I237" s="170"/>
      <c r="J237" s="171">
        <f>ROUND(I237*H237,2)</f>
        <v>0</v>
      </c>
      <c r="K237" s="172"/>
      <c r="L237" s="38"/>
      <c r="M237" s="173" t="s">
        <v>19</v>
      </c>
      <c r="N237" s="174" t="s">
        <v>47</v>
      </c>
      <c r="O237" s="63"/>
      <c r="P237" s="175">
        <f>O237*H237</f>
        <v>0</v>
      </c>
      <c r="Q237" s="175">
        <v>0</v>
      </c>
      <c r="R237" s="175">
        <f>Q237*H237</f>
        <v>0</v>
      </c>
      <c r="S237" s="175">
        <v>0</v>
      </c>
      <c r="T237" s="176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77" t="s">
        <v>124</v>
      </c>
      <c r="AT237" s="177" t="s">
        <v>120</v>
      </c>
      <c r="AU237" s="177" t="s">
        <v>86</v>
      </c>
      <c r="AY237" s="16" t="s">
        <v>119</v>
      </c>
      <c r="BE237" s="178">
        <f>IF(N237="základní",J237,0)</f>
        <v>0</v>
      </c>
      <c r="BF237" s="178">
        <f>IF(N237="snížená",J237,0)</f>
        <v>0</v>
      </c>
      <c r="BG237" s="178">
        <f>IF(N237="zákl. přenesená",J237,0)</f>
        <v>0</v>
      </c>
      <c r="BH237" s="178">
        <f>IF(N237="sníž. přenesená",J237,0)</f>
        <v>0</v>
      </c>
      <c r="BI237" s="178">
        <f>IF(N237="nulová",J237,0)</f>
        <v>0</v>
      </c>
      <c r="BJ237" s="16" t="s">
        <v>84</v>
      </c>
      <c r="BK237" s="178">
        <f>ROUND(I237*H237,2)</f>
        <v>0</v>
      </c>
      <c r="BL237" s="16" t="s">
        <v>124</v>
      </c>
      <c r="BM237" s="177" t="s">
        <v>386</v>
      </c>
    </row>
    <row r="238" spans="1:65" s="2" customFormat="1" ht="11.25">
      <c r="A238" s="33"/>
      <c r="B238" s="34"/>
      <c r="C238" s="35"/>
      <c r="D238" s="222" t="s">
        <v>224</v>
      </c>
      <c r="E238" s="35"/>
      <c r="F238" s="223" t="s">
        <v>387</v>
      </c>
      <c r="G238" s="35"/>
      <c r="H238" s="35"/>
      <c r="I238" s="181"/>
      <c r="J238" s="35"/>
      <c r="K238" s="35"/>
      <c r="L238" s="38"/>
      <c r="M238" s="235"/>
      <c r="N238" s="236"/>
      <c r="O238" s="208"/>
      <c r="P238" s="208"/>
      <c r="Q238" s="208"/>
      <c r="R238" s="208"/>
      <c r="S238" s="208"/>
      <c r="T238" s="237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224</v>
      </c>
      <c r="AU238" s="16" t="s">
        <v>86</v>
      </c>
    </row>
    <row r="239" spans="1:65" s="2" customFormat="1" ht="6.95" customHeight="1">
      <c r="A239" s="33"/>
      <c r="B239" s="46"/>
      <c r="C239" s="47"/>
      <c r="D239" s="47"/>
      <c r="E239" s="47"/>
      <c r="F239" s="47"/>
      <c r="G239" s="47"/>
      <c r="H239" s="47"/>
      <c r="I239" s="47"/>
      <c r="J239" s="47"/>
      <c r="K239" s="47"/>
      <c r="L239" s="38"/>
      <c r="M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</row>
  </sheetData>
  <sheetProtection algorithmName="SHA-512" hashValue="Z5ncpu7hpARKkd8Su2JsQw2XLVuAZ1T4ZI6vTmgISK5CdTfJ1TquQ85lJNjK7hG/7pMuDLJpOm06fc0XGmSFnQ==" saltValue="sZlsNdN11bqMaVMxeH+fn7/XOtX4mftXqWc1ksz5mW343J34Ht7NKbziz3fYFlRU6bAlvvdyuPjIeNkQ0Q89rA==" spinCount="100000" sheet="1" objects="1" scenarios="1" formatColumns="0" formatRows="0" autoFilter="0"/>
  <autoFilter ref="C84:K238" xr:uid="{00000000-0009-0000-0000-000003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300-000000000000}"/>
    <hyperlink ref="F99" r:id="rId2" xr:uid="{00000000-0004-0000-0300-000001000000}"/>
    <hyperlink ref="F110" r:id="rId3" xr:uid="{00000000-0004-0000-0300-000002000000}"/>
    <hyperlink ref="F120" r:id="rId4" xr:uid="{00000000-0004-0000-0300-000003000000}"/>
    <hyperlink ref="F124" r:id="rId5" xr:uid="{00000000-0004-0000-0300-000004000000}"/>
    <hyperlink ref="F129" r:id="rId6" xr:uid="{00000000-0004-0000-0300-000005000000}"/>
    <hyperlink ref="F133" r:id="rId7" xr:uid="{00000000-0004-0000-0300-000006000000}"/>
    <hyperlink ref="F143" r:id="rId8" xr:uid="{00000000-0004-0000-0300-000007000000}"/>
    <hyperlink ref="F146" r:id="rId9" xr:uid="{00000000-0004-0000-0300-000008000000}"/>
    <hyperlink ref="F160" r:id="rId10" xr:uid="{00000000-0004-0000-0300-000009000000}"/>
    <hyperlink ref="F172" r:id="rId11" xr:uid="{00000000-0004-0000-0300-00000A000000}"/>
    <hyperlink ref="F184" r:id="rId12" xr:uid="{00000000-0004-0000-0300-00000B000000}"/>
    <hyperlink ref="F197" r:id="rId13" xr:uid="{00000000-0004-0000-0300-00000C000000}"/>
    <hyperlink ref="F203" r:id="rId14" xr:uid="{00000000-0004-0000-0300-00000D000000}"/>
    <hyperlink ref="F208" r:id="rId15" xr:uid="{00000000-0004-0000-0300-00000E000000}"/>
    <hyperlink ref="F214" r:id="rId16" xr:uid="{00000000-0004-0000-0300-00000F000000}"/>
    <hyperlink ref="F219" r:id="rId17" xr:uid="{00000000-0004-0000-0300-000010000000}"/>
    <hyperlink ref="F230" r:id="rId18" xr:uid="{00000000-0004-0000-0300-000011000000}"/>
    <hyperlink ref="F232" r:id="rId19" xr:uid="{00000000-0004-0000-0300-000012000000}"/>
    <hyperlink ref="F235" r:id="rId20" xr:uid="{00000000-0004-0000-0300-000013000000}"/>
    <hyperlink ref="F238" r:id="rId21" xr:uid="{00000000-0004-0000-0300-000014000000}"/>
  </hyperlinks>
  <pageMargins left="0.39374999999999999" right="0.39374999999999999" top="0.39374999999999999" bottom="0.39374999999999999" header="0" footer="0"/>
  <pageSetup paperSize="9" scale="95" fitToHeight="100" orientation="landscape" blackAndWhite="1" r:id="rId22"/>
  <headerFooter>
    <oddFooter>&amp;CStrana &amp;P z &amp;N</oddFooter>
  </headerFooter>
  <drawing r:id="rId2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0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95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86</v>
      </c>
    </row>
    <row r="4" spans="1:46" s="1" customFormat="1" ht="24.95" customHeight="1">
      <c r="B4" s="19"/>
      <c r="D4" s="102" t="s">
        <v>96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6.5" customHeight="1">
      <c r="B7" s="19"/>
      <c r="E7" s="278" t="str">
        <f>'Rekapitulace stavby'!K6</f>
        <v>DVT Třebůvka, Útěchov (ř.km 40,370 - 42,400)</v>
      </c>
      <c r="F7" s="279"/>
      <c r="G7" s="279"/>
      <c r="H7" s="279"/>
      <c r="L7" s="19"/>
    </row>
    <row r="8" spans="1:46" s="2" customFormat="1" ht="12" customHeight="1">
      <c r="A8" s="33"/>
      <c r="B8" s="38"/>
      <c r="C8" s="33"/>
      <c r="D8" s="104" t="s">
        <v>97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0" t="s">
        <v>388</v>
      </c>
      <c r="F9" s="281"/>
      <c r="G9" s="281"/>
      <c r="H9" s="281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18. 5. 2021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2" t="str">
        <f>'Rekapitulace stavby'!E14</f>
        <v>Vyplň údaj</v>
      </c>
      <c r="F18" s="283"/>
      <c r="G18" s="283"/>
      <c r="H18" s="283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29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40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284" t="s">
        <v>19</v>
      </c>
      <c r="F27" s="284"/>
      <c r="G27" s="284"/>
      <c r="H27" s="284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42</v>
      </c>
      <c r="E30" s="33"/>
      <c r="F30" s="33"/>
      <c r="G30" s="33"/>
      <c r="H30" s="33"/>
      <c r="I30" s="33"/>
      <c r="J30" s="113">
        <f>ROUND(J81,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44</v>
      </c>
      <c r="G32" s="33"/>
      <c r="H32" s="33"/>
      <c r="I32" s="114" t="s">
        <v>43</v>
      </c>
      <c r="J32" s="114" t="s">
        <v>45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46</v>
      </c>
      <c r="E33" s="104" t="s">
        <v>47</v>
      </c>
      <c r="F33" s="116">
        <f>ROUND((SUM(BE81:BE105)),  2)</f>
        <v>0</v>
      </c>
      <c r="G33" s="33"/>
      <c r="H33" s="33"/>
      <c r="I33" s="117">
        <v>0.21</v>
      </c>
      <c r="J33" s="116">
        <f>ROUND(((SUM(BE81:BE105))*I33),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48</v>
      </c>
      <c r="F34" s="116">
        <f>ROUND((SUM(BF81:BF105)),  2)</f>
        <v>0</v>
      </c>
      <c r="G34" s="33"/>
      <c r="H34" s="33"/>
      <c r="I34" s="117">
        <v>0.15</v>
      </c>
      <c r="J34" s="116">
        <f>ROUND(((SUM(BF81:BF105))*I34),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49</v>
      </c>
      <c r="F35" s="116">
        <f>ROUND((SUM(BG81:BG105)),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50</v>
      </c>
      <c r="F36" s="116">
        <f>ROUND((SUM(BH81:BH105)),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51</v>
      </c>
      <c r="F37" s="116">
        <f>ROUND((SUM(BI81:BI105)),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52</v>
      </c>
      <c r="E39" s="120"/>
      <c r="F39" s="120"/>
      <c r="G39" s="121" t="s">
        <v>53</v>
      </c>
      <c r="H39" s="122" t="s">
        <v>54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99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85" t="str">
        <f>E7</f>
        <v>DVT Třebůvka, Útěchov (ř.km 40,370 - 42,400)</v>
      </c>
      <c r="F48" s="286"/>
      <c r="G48" s="286"/>
      <c r="H48" s="286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38" t="str">
        <f>E9</f>
        <v>03 - Inventarizace dřevin</v>
      </c>
      <c r="F50" s="287"/>
      <c r="G50" s="287"/>
      <c r="H50" s="287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KN Třebůvka</v>
      </c>
      <c r="G52" s="35"/>
      <c r="H52" s="35"/>
      <c r="I52" s="28" t="s">
        <v>23</v>
      </c>
      <c r="J52" s="58" t="str">
        <f>IF(J12="","",J12)</f>
        <v>18. 5. 2021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Povodí Moravy, s.p.</v>
      </c>
      <c r="G54" s="35"/>
      <c r="H54" s="35"/>
      <c r="I54" s="28" t="s">
        <v>33</v>
      </c>
      <c r="J54" s="31" t="str">
        <f>E21</f>
        <v>Ing. Vít Pučálek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100</v>
      </c>
      <c r="D57" s="130"/>
      <c r="E57" s="130"/>
      <c r="F57" s="130"/>
      <c r="G57" s="130"/>
      <c r="H57" s="130"/>
      <c r="I57" s="130"/>
      <c r="J57" s="131" t="s">
        <v>101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74</v>
      </c>
      <c r="D59" s="35"/>
      <c r="E59" s="35"/>
      <c r="F59" s="35"/>
      <c r="G59" s="35"/>
      <c r="H59" s="35"/>
      <c r="I59" s="35"/>
      <c r="J59" s="76">
        <f>J81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102</v>
      </c>
    </row>
    <row r="60" spans="1:47" s="9" customFormat="1" ht="24.95" customHeight="1">
      <c r="B60" s="133"/>
      <c r="C60" s="134"/>
      <c r="D60" s="135" t="s">
        <v>180</v>
      </c>
      <c r="E60" s="136"/>
      <c r="F60" s="136"/>
      <c r="G60" s="136"/>
      <c r="H60" s="136"/>
      <c r="I60" s="136"/>
      <c r="J60" s="137">
        <f>J82</f>
        <v>0</v>
      </c>
      <c r="K60" s="134"/>
      <c r="L60" s="138"/>
    </row>
    <row r="61" spans="1:47" s="14" customFormat="1" ht="19.899999999999999" customHeight="1">
      <c r="B61" s="211"/>
      <c r="C61" s="212"/>
      <c r="D61" s="213" t="s">
        <v>181</v>
      </c>
      <c r="E61" s="214"/>
      <c r="F61" s="214"/>
      <c r="G61" s="214"/>
      <c r="H61" s="214"/>
      <c r="I61" s="214"/>
      <c r="J61" s="215">
        <f>J83</f>
        <v>0</v>
      </c>
      <c r="K61" s="212"/>
      <c r="L61" s="216"/>
    </row>
    <row r="62" spans="1:47" s="2" customFormat="1" ht="21.7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0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>
      <c r="A63" s="33"/>
      <c r="B63" s="46"/>
      <c r="C63" s="47"/>
      <c r="D63" s="47"/>
      <c r="E63" s="47"/>
      <c r="F63" s="47"/>
      <c r="G63" s="47"/>
      <c r="H63" s="47"/>
      <c r="I63" s="47"/>
      <c r="J63" s="47"/>
      <c r="K63" s="47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>
      <c r="A67" s="33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>
      <c r="A68" s="33"/>
      <c r="B68" s="34"/>
      <c r="C68" s="22" t="s">
        <v>104</v>
      </c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>
      <c r="A70" s="33"/>
      <c r="B70" s="34"/>
      <c r="C70" s="28" t="s">
        <v>16</v>
      </c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>
      <c r="A71" s="33"/>
      <c r="B71" s="34"/>
      <c r="C71" s="35"/>
      <c r="D71" s="35"/>
      <c r="E71" s="285" t="str">
        <f>E7</f>
        <v>DVT Třebůvka, Útěchov (ř.km 40,370 - 42,400)</v>
      </c>
      <c r="F71" s="286"/>
      <c r="G71" s="286"/>
      <c r="H71" s="286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97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238" t="str">
        <f>E9</f>
        <v>03 - Inventarizace dřevin</v>
      </c>
      <c r="F73" s="287"/>
      <c r="G73" s="287"/>
      <c r="H73" s="287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21</v>
      </c>
      <c r="D75" s="35"/>
      <c r="E75" s="35"/>
      <c r="F75" s="26" t="str">
        <f>F12</f>
        <v>KN Třebůvka</v>
      </c>
      <c r="G75" s="35"/>
      <c r="H75" s="35"/>
      <c r="I75" s="28" t="s">
        <v>23</v>
      </c>
      <c r="J75" s="58" t="str">
        <f>IF(J12="","",J12)</f>
        <v>18. 5. 2021</v>
      </c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5.2" customHeight="1">
      <c r="A77" s="33"/>
      <c r="B77" s="34"/>
      <c r="C77" s="28" t="s">
        <v>25</v>
      </c>
      <c r="D77" s="35"/>
      <c r="E77" s="35"/>
      <c r="F77" s="26" t="str">
        <f>E15</f>
        <v>Povodí Moravy, s.p.</v>
      </c>
      <c r="G77" s="35"/>
      <c r="H77" s="35"/>
      <c r="I77" s="28" t="s">
        <v>33</v>
      </c>
      <c r="J77" s="31" t="str">
        <f>E21</f>
        <v>Ing. Vít Pučálek</v>
      </c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>
      <c r="A78" s="33"/>
      <c r="B78" s="34"/>
      <c r="C78" s="28" t="s">
        <v>31</v>
      </c>
      <c r="D78" s="35"/>
      <c r="E78" s="35"/>
      <c r="F78" s="26" t="str">
        <f>IF(E18="","",E18)</f>
        <v>Vyplň údaj</v>
      </c>
      <c r="G78" s="35"/>
      <c r="H78" s="35"/>
      <c r="I78" s="28" t="s">
        <v>38</v>
      </c>
      <c r="J78" s="31" t="str">
        <f>E24</f>
        <v xml:space="preserve"> 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0" customFormat="1" ht="29.25" customHeight="1">
      <c r="A80" s="139"/>
      <c r="B80" s="140"/>
      <c r="C80" s="141" t="s">
        <v>105</v>
      </c>
      <c r="D80" s="142" t="s">
        <v>61</v>
      </c>
      <c r="E80" s="142" t="s">
        <v>57</v>
      </c>
      <c r="F80" s="142" t="s">
        <v>58</v>
      </c>
      <c r="G80" s="142" t="s">
        <v>106</v>
      </c>
      <c r="H80" s="142" t="s">
        <v>107</v>
      </c>
      <c r="I80" s="142" t="s">
        <v>108</v>
      </c>
      <c r="J80" s="143" t="s">
        <v>101</v>
      </c>
      <c r="K80" s="144" t="s">
        <v>109</v>
      </c>
      <c r="L80" s="145"/>
      <c r="M80" s="67" t="s">
        <v>19</v>
      </c>
      <c r="N80" s="68" t="s">
        <v>46</v>
      </c>
      <c r="O80" s="68" t="s">
        <v>110</v>
      </c>
      <c r="P80" s="68" t="s">
        <v>111</v>
      </c>
      <c r="Q80" s="68" t="s">
        <v>112</v>
      </c>
      <c r="R80" s="68" t="s">
        <v>113</v>
      </c>
      <c r="S80" s="68" t="s">
        <v>114</v>
      </c>
      <c r="T80" s="69" t="s">
        <v>115</v>
      </c>
      <c r="U80" s="139"/>
      <c r="V80" s="139"/>
      <c r="W80" s="139"/>
      <c r="X80" s="139"/>
      <c r="Y80" s="139"/>
      <c r="Z80" s="139"/>
      <c r="AA80" s="139"/>
      <c r="AB80" s="139"/>
      <c r="AC80" s="139"/>
      <c r="AD80" s="139"/>
      <c r="AE80" s="139"/>
    </row>
    <row r="81" spans="1:65" s="2" customFormat="1" ht="22.9" customHeight="1">
      <c r="A81" s="33"/>
      <c r="B81" s="34"/>
      <c r="C81" s="74" t="s">
        <v>116</v>
      </c>
      <c r="D81" s="35"/>
      <c r="E81" s="35"/>
      <c r="F81" s="35"/>
      <c r="G81" s="35"/>
      <c r="H81" s="35"/>
      <c r="I81" s="35"/>
      <c r="J81" s="146">
        <f>BK81</f>
        <v>0</v>
      </c>
      <c r="K81" s="35"/>
      <c r="L81" s="38"/>
      <c r="M81" s="70"/>
      <c r="N81" s="147"/>
      <c r="O81" s="71"/>
      <c r="P81" s="148">
        <f>P82</f>
        <v>0</v>
      </c>
      <c r="Q81" s="71"/>
      <c r="R81" s="148">
        <f>R82</f>
        <v>0</v>
      </c>
      <c r="S81" s="71"/>
      <c r="T81" s="149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75</v>
      </c>
      <c r="AU81" s="16" t="s">
        <v>102</v>
      </c>
      <c r="BK81" s="150">
        <f>BK82</f>
        <v>0</v>
      </c>
    </row>
    <row r="82" spans="1:65" s="11" customFormat="1" ht="25.9" customHeight="1">
      <c r="B82" s="151"/>
      <c r="C82" s="152"/>
      <c r="D82" s="153" t="s">
        <v>75</v>
      </c>
      <c r="E82" s="154" t="s">
        <v>183</v>
      </c>
      <c r="F82" s="154" t="s">
        <v>184</v>
      </c>
      <c r="G82" s="152"/>
      <c r="H82" s="152"/>
      <c r="I82" s="155"/>
      <c r="J82" s="156">
        <f>BK82</f>
        <v>0</v>
      </c>
      <c r="K82" s="152"/>
      <c r="L82" s="157"/>
      <c r="M82" s="158"/>
      <c r="N82" s="159"/>
      <c r="O82" s="159"/>
      <c r="P82" s="160">
        <f>P83</f>
        <v>0</v>
      </c>
      <c r="Q82" s="159"/>
      <c r="R82" s="160">
        <f>R83</f>
        <v>0</v>
      </c>
      <c r="S82" s="159"/>
      <c r="T82" s="161">
        <f>T83</f>
        <v>0</v>
      </c>
      <c r="AR82" s="162" t="s">
        <v>84</v>
      </c>
      <c r="AT82" s="163" t="s">
        <v>75</v>
      </c>
      <c r="AU82" s="163" t="s">
        <v>76</v>
      </c>
      <c r="AY82" s="162" t="s">
        <v>119</v>
      </c>
      <c r="BK82" s="164">
        <f>BK83</f>
        <v>0</v>
      </c>
    </row>
    <row r="83" spans="1:65" s="11" customFormat="1" ht="22.9" customHeight="1">
      <c r="B83" s="151"/>
      <c r="C83" s="152"/>
      <c r="D83" s="153" t="s">
        <v>75</v>
      </c>
      <c r="E83" s="217" t="s">
        <v>84</v>
      </c>
      <c r="F83" s="217" t="s">
        <v>185</v>
      </c>
      <c r="G83" s="152"/>
      <c r="H83" s="152"/>
      <c r="I83" s="155"/>
      <c r="J83" s="218">
        <f>BK83</f>
        <v>0</v>
      </c>
      <c r="K83" s="152"/>
      <c r="L83" s="157"/>
      <c r="M83" s="158"/>
      <c r="N83" s="159"/>
      <c r="O83" s="159"/>
      <c r="P83" s="160">
        <f>SUM(P84:P105)</f>
        <v>0</v>
      </c>
      <c r="Q83" s="159"/>
      <c r="R83" s="160">
        <f>SUM(R84:R105)</f>
        <v>0</v>
      </c>
      <c r="S83" s="159"/>
      <c r="T83" s="161">
        <f>SUM(T84:T105)</f>
        <v>0</v>
      </c>
      <c r="AR83" s="162" t="s">
        <v>84</v>
      </c>
      <c r="AT83" s="163" t="s">
        <v>75</v>
      </c>
      <c r="AU83" s="163" t="s">
        <v>84</v>
      </c>
      <c r="AY83" s="162" t="s">
        <v>119</v>
      </c>
      <c r="BK83" s="164">
        <f>SUM(BK84:BK105)</f>
        <v>0</v>
      </c>
    </row>
    <row r="84" spans="1:65" s="2" customFormat="1" ht="21.75" customHeight="1">
      <c r="A84" s="33"/>
      <c r="B84" s="34"/>
      <c r="C84" s="165" t="s">
        <v>84</v>
      </c>
      <c r="D84" s="165" t="s">
        <v>120</v>
      </c>
      <c r="E84" s="166" t="s">
        <v>389</v>
      </c>
      <c r="F84" s="167" t="s">
        <v>390</v>
      </c>
      <c r="G84" s="168" t="s">
        <v>391</v>
      </c>
      <c r="H84" s="169">
        <v>14</v>
      </c>
      <c r="I84" s="170"/>
      <c r="J84" s="171">
        <f>ROUND(I84*H84,2)</f>
        <v>0</v>
      </c>
      <c r="K84" s="172"/>
      <c r="L84" s="38"/>
      <c r="M84" s="173" t="s">
        <v>19</v>
      </c>
      <c r="N84" s="174" t="s">
        <v>47</v>
      </c>
      <c r="O84" s="63"/>
      <c r="P84" s="175">
        <f>O84*H84</f>
        <v>0</v>
      </c>
      <c r="Q84" s="175">
        <v>0</v>
      </c>
      <c r="R84" s="175">
        <f>Q84*H84</f>
        <v>0</v>
      </c>
      <c r="S84" s="175">
        <v>0</v>
      </c>
      <c r="T84" s="176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77" t="s">
        <v>124</v>
      </c>
      <c r="AT84" s="177" t="s">
        <v>120</v>
      </c>
      <c r="AU84" s="177" t="s">
        <v>86</v>
      </c>
      <c r="AY84" s="16" t="s">
        <v>119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16" t="s">
        <v>84</v>
      </c>
      <c r="BK84" s="178">
        <f>ROUND(I84*H84,2)</f>
        <v>0</v>
      </c>
      <c r="BL84" s="16" t="s">
        <v>124</v>
      </c>
      <c r="BM84" s="177" t="s">
        <v>392</v>
      </c>
    </row>
    <row r="85" spans="1:65" s="2" customFormat="1" ht="11.25">
      <c r="A85" s="33"/>
      <c r="B85" s="34"/>
      <c r="C85" s="35"/>
      <c r="D85" s="222" t="s">
        <v>224</v>
      </c>
      <c r="E85" s="35"/>
      <c r="F85" s="223" t="s">
        <v>393</v>
      </c>
      <c r="G85" s="35"/>
      <c r="H85" s="35"/>
      <c r="I85" s="181"/>
      <c r="J85" s="35"/>
      <c r="K85" s="35"/>
      <c r="L85" s="38"/>
      <c r="M85" s="182"/>
      <c r="N85" s="183"/>
      <c r="O85" s="63"/>
      <c r="P85" s="63"/>
      <c r="Q85" s="63"/>
      <c r="R85" s="63"/>
      <c r="S85" s="63"/>
      <c r="T85" s="64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224</v>
      </c>
      <c r="AU85" s="16" t="s">
        <v>86</v>
      </c>
    </row>
    <row r="86" spans="1:65" s="12" customFormat="1" ht="11.25">
      <c r="B86" s="184"/>
      <c r="C86" s="185"/>
      <c r="D86" s="179" t="s">
        <v>137</v>
      </c>
      <c r="E86" s="186" t="s">
        <v>19</v>
      </c>
      <c r="F86" s="187" t="s">
        <v>394</v>
      </c>
      <c r="G86" s="185"/>
      <c r="H86" s="188">
        <v>14</v>
      </c>
      <c r="I86" s="189"/>
      <c r="J86" s="185"/>
      <c r="K86" s="185"/>
      <c r="L86" s="190"/>
      <c r="M86" s="191"/>
      <c r="N86" s="192"/>
      <c r="O86" s="192"/>
      <c r="P86" s="192"/>
      <c r="Q86" s="192"/>
      <c r="R86" s="192"/>
      <c r="S86" s="192"/>
      <c r="T86" s="193"/>
      <c r="AT86" s="194" t="s">
        <v>137</v>
      </c>
      <c r="AU86" s="194" t="s">
        <v>86</v>
      </c>
      <c r="AV86" s="12" t="s">
        <v>86</v>
      </c>
      <c r="AW86" s="12" t="s">
        <v>37</v>
      </c>
      <c r="AX86" s="12" t="s">
        <v>76</v>
      </c>
      <c r="AY86" s="194" t="s">
        <v>119</v>
      </c>
    </row>
    <row r="87" spans="1:65" s="13" customFormat="1" ht="11.25">
      <c r="B87" s="195"/>
      <c r="C87" s="196"/>
      <c r="D87" s="179" t="s">
        <v>137</v>
      </c>
      <c r="E87" s="197" t="s">
        <v>19</v>
      </c>
      <c r="F87" s="198" t="s">
        <v>139</v>
      </c>
      <c r="G87" s="196"/>
      <c r="H87" s="199">
        <v>14</v>
      </c>
      <c r="I87" s="200"/>
      <c r="J87" s="196"/>
      <c r="K87" s="196"/>
      <c r="L87" s="201"/>
      <c r="M87" s="202"/>
      <c r="N87" s="203"/>
      <c r="O87" s="203"/>
      <c r="P87" s="203"/>
      <c r="Q87" s="203"/>
      <c r="R87" s="203"/>
      <c r="S87" s="203"/>
      <c r="T87" s="204"/>
      <c r="AT87" s="205" t="s">
        <v>137</v>
      </c>
      <c r="AU87" s="205" t="s">
        <v>86</v>
      </c>
      <c r="AV87" s="13" t="s">
        <v>124</v>
      </c>
      <c r="AW87" s="13" t="s">
        <v>37</v>
      </c>
      <c r="AX87" s="13" t="s">
        <v>84</v>
      </c>
      <c r="AY87" s="205" t="s">
        <v>119</v>
      </c>
    </row>
    <row r="88" spans="1:65" s="2" customFormat="1" ht="21.75" customHeight="1">
      <c r="A88" s="33"/>
      <c r="B88" s="34"/>
      <c r="C88" s="165" t="s">
        <v>291</v>
      </c>
      <c r="D88" s="165" t="s">
        <v>120</v>
      </c>
      <c r="E88" s="166" t="s">
        <v>395</v>
      </c>
      <c r="F88" s="167" t="s">
        <v>396</v>
      </c>
      <c r="G88" s="168" t="s">
        <v>391</v>
      </c>
      <c r="H88" s="169">
        <v>1</v>
      </c>
      <c r="I88" s="170"/>
      <c r="J88" s="171">
        <f>ROUND(I88*H88,2)</f>
        <v>0</v>
      </c>
      <c r="K88" s="172"/>
      <c r="L88" s="38"/>
      <c r="M88" s="173" t="s">
        <v>19</v>
      </c>
      <c r="N88" s="174" t="s">
        <v>47</v>
      </c>
      <c r="O88" s="63"/>
      <c r="P88" s="175">
        <f>O88*H88</f>
        <v>0</v>
      </c>
      <c r="Q88" s="175">
        <v>0</v>
      </c>
      <c r="R88" s="175">
        <f>Q88*H88</f>
        <v>0</v>
      </c>
      <c r="S88" s="175">
        <v>0</v>
      </c>
      <c r="T88" s="176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77" t="s">
        <v>124</v>
      </c>
      <c r="AT88" s="177" t="s">
        <v>120</v>
      </c>
      <c r="AU88" s="177" t="s">
        <v>86</v>
      </c>
      <c r="AY88" s="16" t="s">
        <v>119</v>
      </c>
      <c r="BE88" s="178">
        <f>IF(N88="základní",J88,0)</f>
        <v>0</v>
      </c>
      <c r="BF88" s="178">
        <f>IF(N88="snížená",J88,0)</f>
        <v>0</v>
      </c>
      <c r="BG88" s="178">
        <f>IF(N88="zákl. přenesená",J88,0)</f>
        <v>0</v>
      </c>
      <c r="BH88" s="178">
        <f>IF(N88="sníž. přenesená",J88,0)</f>
        <v>0</v>
      </c>
      <c r="BI88" s="178">
        <f>IF(N88="nulová",J88,0)</f>
        <v>0</v>
      </c>
      <c r="BJ88" s="16" t="s">
        <v>84</v>
      </c>
      <c r="BK88" s="178">
        <f>ROUND(I88*H88,2)</f>
        <v>0</v>
      </c>
      <c r="BL88" s="16" t="s">
        <v>124</v>
      </c>
      <c r="BM88" s="177" t="s">
        <v>397</v>
      </c>
    </row>
    <row r="89" spans="1:65" s="2" customFormat="1" ht="11.25">
      <c r="A89" s="33"/>
      <c r="B89" s="34"/>
      <c r="C89" s="35"/>
      <c r="D89" s="222" t="s">
        <v>224</v>
      </c>
      <c r="E89" s="35"/>
      <c r="F89" s="223" t="s">
        <v>398</v>
      </c>
      <c r="G89" s="35"/>
      <c r="H89" s="35"/>
      <c r="I89" s="181"/>
      <c r="J89" s="35"/>
      <c r="K89" s="35"/>
      <c r="L89" s="38"/>
      <c r="M89" s="182"/>
      <c r="N89" s="183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224</v>
      </c>
      <c r="AU89" s="16" t="s">
        <v>86</v>
      </c>
    </row>
    <row r="90" spans="1:65" s="12" customFormat="1" ht="11.25">
      <c r="B90" s="184"/>
      <c r="C90" s="185"/>
      <c r="D90" s="179" t="s">
        <v>137</v>
      </c>
      <c r="E90" s="186" t="s">
        <v>19</v>
      </c>
      <c r="F90" s="187" t="s">
        <v>399</v>
      </c>
      <c r="G90" s="185"/>
      <c r="H90" s="188">
        <v>1</v>
      </c>
      <c r="I90" s="189"/>
      <c r="J90" s="185"/>
      <c r="K90" s="185"/>
      <c r="L90" s="190"/>
      <c r="M90" s="191"/>
      <c r="N90" s="192"/>
      <c r="O90" s="192"/>
      <c r="P90" s="192"/>
      <c r="Q90" s="192"/>
      <c r="R90" s="192"/>
      <c r="S90" s="192"/>
      <c r="T90" s="193"/>
      <c r="AT90" s="194" t="s">
        <v>137</v>
      </c>
      <c r="AU90" s="194" t="s">
        <v>86</v>
      </c>
      <c r="AV90" s="12" t="s">
        <v>86</v>
      </c>
      <c r="AW90" s="12" t="s">
        <v>37</v>
      </c>
      <c r="AX90" s="12" t="s">
        <v>76</v>
      </c>
      <c r="AY90" s="194" t="s">
        <v>119</v>
      </c>
    </row>
    <row r="91" spans="1:65" s="13" customFormat="1" ht="11.25">
      <c r="B91" s="195"/>
      <c r="C91" s="196"/>
      <c r="D91" s="179" t="s">
        <v>137</v>
      </c>
      <c r="E91" s="197" t="s">
        <v>19</v>
      </c>
      <c r="F91" s="198" t="s">
        <v>139</v>
      </c>
      <c r="G91" s="196"/>
      <c r="H91" s="199">
        <v>1</v>
      </c>
      <c r="I91" s="200"/>
      <c r="J91" s="196"/>
      <c r="K91" s="196"/>
      <c r="L91" s="201"/>
      <c r="M91" s="202"/>
      <c r="N91" s="203"/>
      <c r="O91" s="203"/>
      <c r="P91" s="203"/>
      <c r="Q91" s="203"/>
      <c r="R91" s="203"/>
      <c r="S91" s="203"/>
      <c r="T91" s="204"/>
      <c r="AT91" s="205" t="s">
        <v>137</v>
      </c>
      <c r="AU91" s="205" t="s">
        <v>86</v>
      </c>
      <c r="AV91" s="13" t="s">
        <v>124</v>
      </c>
      <c r="AW91" s="13" t="s">
        <v>37</v>
      </c>
      <c r="AX91" s="13" t="s">
        <v>84</v>
      </c>
      <c r="AY91" s="205" t="s">
        <v>119</v>
      </c>
    </row>
    <row r="92" spans="1:65" s="2" customFormat="1" ht="21.75" customHeight="1">
      <c r="A92" s="33"/>
      <c r="B92" s="34"/>
      <c r="C92" s="165" t="s">
        <v>86</v>
      </c>
      <c r="D92" s="165" t="s">
        <v>120</v>
      </c>
      <c r="E92" s="166" t="s">
        <v>400</v>
      </c>
      <c r="F92" s="167" t="s">
        <v>401</v>
      </c>
      <c r="G92" s="168" t="s">
        <v>391</v>
      </c>
      <c r="H92" s="169">
        <v>2</v>
      </c>
      <c r="I92" s="170"/>
      <c r="J92" s="171">
        <f>ROUND(I92*H92,2)</f>
        <v>0</v>
      </c>
      <c r="K92" s="172"/>
      <c r="L92" s="38"/>
      <c r="M92" s="173" t="s">
        <v>19</v>
      </c>
      <c r="N92" s="174" t="s">
        <v>47</v>
      </c>
      <c r="O92" s="63"/>
      <c r="P92" s="175">
        <f>O92*H92</f>
        <v>0</v>
      </c>
      <c r="Q92" s="175">
        <v>0</v>
      </c>
      <c r="R92" s="175">
        <f>Q92*H92</f>
        <v>0</v>
      </c>
      <c r="S92" s="175">
        <v>0</v>
      </c>
      <c r="T92" s="176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77" t="s">
        <v>124</v>
      </c>
      <c r="AT92" s="177" t="s">
        <v>120</v>
      </c>
      <c r="AU92" s="177" t="s">
        <v>86</v>
      </c>
      <c r="AY92" s="16" t="s">
        <v>119</v>
      </c>
      <c r="BE92" s="178">
        <f>IF(N92="základní",J92,0)</f>
        <v>0</v>
      </c>
      <c r="BF92" s="178">
        <f>IF(N92="snížená",J92,0)</f>
        <v>0</v>
      </c>
      <c r="BG92" s="178">
        <f>IF(N92="zákl. přenesená",J92,0)</f>
        <v>0</v>
      </c>
      <c r="BH92" s="178">
        <f>IF(N92="sníž. přenesená",J92,0)</f>
        <v>0</v>
      </c>
      <c r="BI92" s="178">
        <f>IF(N92="nulová",J92,0)</f>
        <v>0</v>
      </c>
      <c r="BJ92" s="16" t="s">
        <v>84</v>
      </c>
      <c r="BK92" s="178">
        <f>ROUND(I92*H92,2)</f>
        <v>0</v>
      </c>
      <c r="BL92" s="16" t="s">
        <v>124</v>
      </c>
      <c r="BM92" s="177" t="s">
        <v>402</v>
      </c>
    </row>
    <row r="93" spans="1:65" s="2" customFormat="1" ht="11.25">
      <c r="A93" s="33"/>
      <c r="B93" s="34"/>
      <c r="C93" s="35"/>
      <c r="D93" s="222" t="s">
        <v>224</v>
      </c>
      <c r="E93" s="35"/>
      <c r="F93" s="223" t="s">
        <v>403</v>
      </c>
      <c r="G93" s="35"/>
      <c r="H93" s="35"/>
      <c r="I93" s="181"/>
      <c r="J93" s="35"/>
      <c r="K93" s="35"/>
      <c r="L93" s="38"/>
      <c r="M93" s="182"/>
      <c r="N93" s="183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224</v>
      </c>
      <c r="AU93" s="16" t="s">
        <v>86</v>
      </c>
    </row>
    <row r="94" spans="1:65" s="12" customFormat="1" ht="11.25">
      <c r="B94" s="184"/>
      <c r="C94" s="185"/>
      <c r="D94" s="179" t="s">
        <v>137</v>
      </c>
      <c r="E94" s="186" t="s">
        <v>19</v>
      </c>
      <c r="F94" s="187" t="s">
        <v>404</v>
      </c>
      <c r="G94" s="185"/>
      <c r="H94" s="188">
        <v>2</v>
      </c>
      <c r="I94" s="189"/>
      <c r="J94" s="185"/>
      <c r="K94" s="185"/>
      <c r="L94" s="190"/>
      <c r="M94" s="191"/>
      <c r="N94" s="192"/>
      <c r="O94" s="192"/>
      <c r="P94" s="192"/>
      <c r="Q94" s="192"/>
      <c r="R94" s="192"/>
      <c r="S94" s="192"/>
      <c r="T94" s="193"/>
      <c r="AT94" s="194" t="s">
        <v>137</v>
      </c>
      <c r="AU94" s="194" t="s">
        <v>86</v>
      </c>
      <c r="AV94" s="12" t="s">
        <v>86</v>
      </c>
      <c r="AW94" s="12" t="s">
        <v>37</v>
      </c>
      <c r="AX94" s="12" t="s">
        <v>76</v>
      </c>
      <c r="AY94" s="194" t="s">
        <v>119</v>
      </c>
    </row>
    <row r="95" spans="1:65" s="13" customFormat="1" ht="11.25">
      <c r="B95" s="195"/>
      <c r="C95" s="196"/>
      <c r="D95" s="179" t="s">
        <v>137</v>
      </c>
      <c r="E95" s="197" t="s">
        <v>19</v>
      </c>
      <c r="F95" s="198" t="s">
        <v>139</v>
      </c>
      <c r="G95" s="196"/>
      <c r="H95" s="199">
        <v>2</v>
      </c>
      <c r="I95" s="200"/>
      <c r="J95" s="196"/>
      <c r="K95" s="196"/>
      <c r="L95" s="201"/>
      <c r="M95" s="202"/>
      <c r="N95" s="203"/>
      <c r="O95" s="203"/>
      <c r="P95" s="203"/>
      <c r="Q95" s="203"/>
      <c r="R95" s="203"/>
      <c r="S95" s="203"/>
      <c r="T95" s="204"/>
      <c r="AT95" s="205" t="s">
        <v>137</v>
      </c>
      <c r="AU95" s="205" t="s">
        <v>86</v>
      </c>
      <c r="AV95" s="13" t="s">
        <v>124</v>
      </c>
      <c r="AW95" s="13" t="s">
        <v>37</v>
      </c>
      <c r="AX95" s="13" t="s">
        <v>84</v>
      </c>
      <c r="AY95" s="205" t="s">
        <v>119</v>
      </c>
    </row>
    <row r="96" spans="1:65" s="2" customFormat="1" ht="21.75" customHeight="1">
      <c r="A96" s="33"/>
      <c r="B96" s="34"/>
      <c r="C96" s="165" t="s">
        <v>140</v>
      </c>
      <c r="D96" s="165" t="s">
        <v>120</v>
      </c>
      <c r="E96" s="166" t="s">
        <v>405</v>
      </c>
      <c r="F96" s="167" t="s">
        <v>406</v>
      </c>
      <c r="G96" s="168" t="s">
        <v>391</v>
      </c>
      <c r="H96" s="169">
        <v>4</v>
      </c>
      <c r="I96" s="170"/>
      <c r="J96" s="171">
        <f>ROUND(I96*H96,2)</f>
        <v>0</v>
      </c>
      <c r="K96" s="172"/>
      <c r="L96" s="38"/>
      <c r="M96" s="173" t="s">
        <v>19</v>
      </c>
      <c r="N96" s="174" t="s">
        <v>47</v>
      </c>
      <c r="O96" s="63"/>
      <c r="P96" s="175">
        <f>O96*H96</f>
        <v>0</v>
      </c>
      <c r="Q96" s="175">
        <v>0</v>
      </c>
      <c r="R96" s="175">
        <f>Q96*H96</f>
        <v>0</v>
      </c>
      <c r="S96" s="175">
        <v>0</v>
      </c>
      <c r="T96" s="176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77" t="s">
        <v>124</v>
      </c>
      <c r="AT96" s="177" t="s">
        <v>120</v>
      </c>
      <c r="AU96" s="177" t="s">
        <v>86</v>
      </c>
      <c r="AY96" s="16" t="s">
        <v>119</v>
      </c>
      <c r="BE96" s="178">
        <f>IF(N96="základní",J96,0)</f>
        <v>0</v>
      </c>
      <c r="BF96" s="178">
        <f>IF(N96="snížená",J96,0)</f>
        <v>0</v>
      </c>
      <c r="BG96" s="178">
        <f>IF(N96="zákl. přenesená",J96,0)</f>
        <v>0</v>
      </c>
      <c r="BH96" s="178">
        <f>IF(N96="sníž. přenesená",J96,0)</f>
        <v>0</v>
      </c>
      <c r="BI96" s="178">
        <f>IF(N96="nulová",J96,0)</f>
        <v>0</v>
      </c>
      <c r="BJ96" s="16" t="s">
        <v>84</v>
      </c>
      <c r="BK96" s="178">
        <f>ROUND(I96*H96,2)</f>
        <v>0</v>
      </c>
      <c r="BL96" s="16" t="s">
        <v>124</v>
      </c>
      <c r="BM96" s="177" t="s">
        <v>407</v>
      </c>
    </row>
    <row r="97" spans="1:65" s="2" customFormat="1" ht="11.25">
      <c r="A97" s="33"/>
      <c r="B97" s="34"/>
      <c r="C97" s="35"/>
      <c r="D97" s="222" t="s">
        <v>224</v>
      </c>
      <c r="E97" s="35"/>
      <c r="F97" s="223" t="s">
        <v>408</v>
      </c>
      <c r="G97" s="35"/>
      <c r="H97" s="35"/>
      <c r="I97" s="181"/>
      <c r="J97" s="35"/>
      <c r="K97" s="35"/>
      <c r="L97" s="38"/>
      <c r="M97" s="182"/>
      <c r="N97" s="183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224</v>
      </c>
      <c r="AU97" s="16" t="s">
        <v>86</v>
      </c>
    </row>
    <row r="98" spans="1:65" s="12" customFormat="1" ht="11.25">
      <c r="B98" s="184"/>
      <c r="C98" s="185"/>
      <c r="D98" s="179" t="s">
        <v>137</v>
      </c>
      <c r="E98" s="186" t="s">
        <v>19</v>
      </c>
      <c r="F98" s="187" t="s">
        <v>409</v>
      </c>
      <c r="G98" s="185"/>
      <c r="H98" s="188">
        <v>4</v>
      </c>
      <c r="I98" s="189"/>
      <c r="J98" s="185"/>
      <c r="K98" s="185"/>
      <c r="L98" s="190"/>
      <c r="M98" s="191"/>
      <c r="N98" s="192"/>
      <c r="O98" s="192"/>
      <c r="P98" s="192"/>
      <c r="Q98" s="192"/>
      <c r="R98" s="192"/>
      <c r="S98" s="192"/>
      <c r="T98" s="193"/>
      <c r="AT98" s="194" t="s">
        <v>137</v>
      </c>
      <c r="AU98" s="194" t="s">
        <v>86</v>
      </c>
      <c r="AV98" s="12" t="s">
        <v>86</v>
      </c>
      <c r="AW98" s="12" t="s">
        <v>37</v>
      </c>
      <c r="AX98" s="12" t="s">
        <v>76</v>
      </c>
      <c r="AY98" s="194" t="s">
        <v>119</v>
      </c>
    </row>
    <row r="99" spans="1:65" s="13" customFormat="1" ht="11.25">
      <c r="B99" s="195"/>
      <c r="C99" s="196"/>
      <c r="D99" s="179" t="s">
        <v>137</v>
      </c>
      <c r="E99" s="197" t="s">
        <v>19</v>
      </c>
      <c r="F99" s="198" t="s">
        <v>139</v>
      </c>
      <c r="G99" s="196"/>
      <c r="H99" s="199">
        <v>4</v>
      </c>
      <c r="I99" s="200"/>
      <c r="J99" s="196"/>
      <c r="K99" s="196"/>
      <c r="L99" s="201"/>
      <c r="M99" s="202"/>
      <c r="N99" s="203"/>
      <c r="O99" s="203"/>
      <c r="P99" s="203"/>
      <c r="Q99" s="203"/>
      <c r="R99" s="203"/>
      <c r="S99" s="203"/>
      <c r="T99" s="204"/>
      <c r="AT99" s="205" t="s">
        <v>137</v>
      </c>
      <c r="AU99" s="205" t="s">
        <v>86</v>
      </c>
      <c r="AV99" s="13" t="s">
        <v>124</v>
      </c>
      <c r="AW99" s="13" t="s">
        <v>37</v>
      </c>
      <c r="AX99" s="13" t="s">
        <v>84</v>
      </c>
      <c r="AY99" s="205" t="s">
        <v>119</v>
      </c>
    </row>
    <row r="100" spans="1:65" s="2" customFormat="1" ht="21.75" customHeight="1">
      <c r="A100" s="33"/>
      <c r="B100" s="34"/>
      <c r="C100" s="165" t="s">
        <v>124</v>
      </c>
      <c r="D100" s="165" t="s">
        <v>120</v>
      </c>
      <c r="E100" s="166" t="s">
        <v>229</v>
      </c>
      <c r="F100" s="167" t="s">
        <v>410</v>
      </c>
      <c r="G100" s="168" t="s">
        <v>123</v>
      </c>
      <c r="H100" s="169">
        <v>1</v>
      </c>
      <c r="I100" s="170"/>
      <c r="J100" s="171">
        <f>ROUND(I100*H100,2)</f>
        <v>0</v>
      </c>
      <c r="K100" s="172"/>
      <c r="L100" s="38"/>
      <c r="M100" s="173" t="s">
        <v>19</v>
      </c>
      <c r="N100" s="174" t="s">
        <v>47</v>
      </c>
      <c r="O100" s="63"/>
      <c r="P100" s="175">
        <f>O100*H100</f>
        <v>0</v>
      </c>
      <c r="Q100" s="175">
        <v>0</v>
      </c>
      <c r="R100" s="175">
        <f>Q100*H100</f>
        <v>0</v>
      </c>
      <c r="S100" s="175">
        <v>0</v>
      </c>
      <c r="T100" s="176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77" t="s">
        <v>124</v>
      </c>
      <c r="AT100" s="177" t="s">
        <v>120</v>
      </c>
      <c r="AU100" s="177" t="s">
        <v>86</v>
      </c>
      <c r="AY100" s="16" t="s">
        <v>119</v>
      </c>
      <c r="BE100" s="178">
        <f>IF(N100="základní",J100,0)</f>
        <v>0</v>
      </c>
      <c r="BF100" s="178">
        <f>IF(N100="snížená",J100,0)</f>
        <v>0</v>
      </c>
      <c r="BG100" s="178">
        <f>IF(N100="zákl. přenesená",J100,0)</f>
        <v>0</v>
      </c>
      <c r="BH100" s="178">
        <f>IF(N100="sníž. přenesená",J100,0)</f>
        <v>0</v>
      </c>
      <c r="BI100" s="178">
        <f>IF(N100="nulová",J100,0)</f>
        <v>0</v>
      </c>
      <c r="BJ100" s="16" t="s">
        <v>84</v>
      </c>
      <c r="BK100" s="178">
        <f>ROUND(I100*H100,2)</f>
        <v>0</v>
      </c>
      <c r="BL100" s="16" t="s">
        <v>124</v>
      </c>
      <c r="BM100" s="177" t="s">
        <v>411</v>
      </c>
    </row>
    <row r="101" spans="1:65" s="2" customFormat="1" ht="29.25">
      <c r="A101" s="33"/>
      <c r="B101" s="34"/>
      <c r="C101" s="35"/>
      <c r="D101" s="179" t="s">
        <v>126</v>
      </c>
      <c r="E101" s="35"/>
      <c r="F101" s="180" t="s">
        <v>412</v>
      </c>
      <c r="G101" s="35"/>
      <c r="H101" s="35"/>
      <c r="I101" s="181"/>
      <c r="J101" s="35"/>
      <c r="K101" s="35"/>
      <c r="L101" s="38"/>
      <c r="M101" s="182"/>
      <c r="N101" s="183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126</v>
      </c>
      <c r="AU101" s="16" t="s">
        <v>86</v>
      </c>
    </row>
    <row r="102" spans="1:65" s="2" customFormat="1" ht="16.5" customHeight="1">
      <c r="A102" s="33"/>
      <c r="B102" s="34"/>
      <c r="C102" s="165" t="s">
        <v>118</v>
      </c>
      <c r="D102" s="165" t="s">
        <v>120</v>
      </c>
      <c r="E102" s="166" t="s">
        <v>413</v>
      </c>
      <c r="F102" s="167" t="s">
        <v>414</v>
      </c>
      <c r="G102" s="168" t="s">
        <v>123</v>
      </c>
      <c r="H102" s="169">
        <v>1</v>
      </c>
      <c r="I102" s="170"/>
      <c r="J102" s="171">
        <f>ROUND(I102*H102,2)</f>
        <v>0</v>
      </c>
      <c r="K102" s="172"/>
      <c r="L102" s="38"/>
      <c r="M102" s="173" t="s">
        <v>19</v>
      </c>
      <c r="N102" s="174" t="s">
        <v>47</v>
      </c>
      <c r="O102" s="63"/>
      <c r="P102" s="175">
        <f>O102*H102</f>
        <v>0</v>
      </c>
      <c r="Q102" s="175">
        <v>0</v>
      </c>
      <c r="R102" s="175">
        <f>Q102*H102</f>
        <v>0</v>
      </c>
      <c r="S102" s="175">
        <v>0</v>
      </c>
      <c r="T102" s="176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77" t="s">
        <v>124</v>
      </c>
      <c r="AT102" s="177" t="s">
        <v>120</v>
      </c>
      <c r="AU102" s="177" t="s">
        <v>86</v>
      </c>
      <c r="AY102" s="16" t="s">
        <v>119</v>
      </c>
      <c r="BE102" s="178">
        <f>IF(N102="základní",J102,0)</f>
        <v>0</v>
      </c>
      <c r="BF102" s="178">
        <f>IF(N102="snížená",J102,0)</f>
        <v>0</v>
      </c>
      <c r="BG102" s="178">
        <f>IF(N102="zákl. přenesená",J102,0)</f>
        <v>0</v>
      </c>
      <c r="BH102" s="178">
        <f>IF(N102="sníž. přenesená",J102,0)</f>
        <v>0</v>
      </c>
      <c r="BI102" s="178">
        <f>IF(N102="nulová",J102,0)</f>
        <v>0</v>
      </c>
      <c r="BJ102" s="16" t="s">
        <v>84</v>
      </c>
      <c r="BK102" s="178">
        <f>ROUND(I102*H102,2)</f>
        <v>0</v>
      </c>
      <c r="BL102" s="16" t="s">
        <v>124</v>
      </c>
      <c r="BM102" s="177" t="s">
        <v>415</v>
      </c>
    </row>
    <row r="103" spans="1:65" s="2" customFormat="1" ht="39">
      <c r="A103" s="33"/>
      <c r="B103" s="34"/>
      <c r="C103" s="35"/>
      <c r="D103" s="179" t="s">
        <v>126</v>
      </c>
      <c r="E103" s="35"/>
      <c r="F103" s="180" t="s">
        <v>416</v>
      </c>
      <c r="G103" s="35"/>
      <c r="H103" s="35"/>
      <c r="I103" s="181"/>
      <c r="J103" s="35"/>
      <c r="K103" s="35"/>
      <c r="L103" s="38"/>
      <c r="M103" s="182"/>
      <c r="N103" s="183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126</v>
      </c>
      <c r="AU103" s="16" t="s">
        <v>86</v>
      </c>
    </row>
    <row r="104" spans="1:65" s="2" customFormat="1" ht="16.5" customHeight="1">
      <c r="A104" s="33"/>
      <c r="B104" s="34"/>
      <c r="C104" s="165" t="s">
        <v>287</v>
      </c>
      <c r="D104" s="165" t="s">
        <v>120</v>
      </c>
      <c r="E104" s="166" t="s">
        <v>417</v>
      </c>
      <c r="F104" s="167" t="s">
        <v>418</v>
      </c>
      <c r="G104" s="168" t="s">
        <v>123</v>
      </c>
      <c r="H104" s="169">
        <v>1</v>
      </c>
      <c r="I104" s="170"/>
      <c r="J104" s="171">
        <f>ROUND(I104*H104,2)</f>
        <v>0</v>
      </c>
      <c r="K104" s="172"/>
      <c r="L104" s="38"/>
      <c r="M104" s="173" t="s">
        <v>19</v>
      </c>
      <c r="N104" s="174" t="s">
        <v>47</v>
      </c>
      <c r="O104" s="63"/>
      <c r="P104" s="175">
        <f>O104*H104</f>
        <v>0</v>
      </c>
      <c r="Q104" s="175">
        <v>0</v>
      </c>
      <c r="R104" s="175">
        <f>Q104*H104</f>
        <v>0</v>
      </c>
      <c r="S104" s="175">
        <v>0</v>
      </c>
      <c r="T104" s="176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77" t="s">
        <v>124</v>
      </c>
      <c r="AT104" s="177" t="s">
        <v>120</v>
      </c>
      <c r="AU104" s="177" t="s">
        <v>86</v>
      </c>
      <c r="AY104" s="16" t="s">
        <v>119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16" t="s">
        <v>84</v>
      </c>
      <c r="BK104" s="178">
        <f>ROUND(I104*H104,2)</f>
        <v>0</v>
      </c>
      <c r="BL104" s="16" t="s">
        <v>124</v>
      </c>
      <c r="BM104" s="177" t="s">
        <v>419</v>
      </c>
    </row>
    <row r="105" spans="1:65" s="2" customFormat="1" ht="39">
      <c r="A105" s="33"/>
      <c r="B105" s="34"/>
      <c r="C105" s="35"/>
      <c r="D105" s="179" t="s">
        <v>126</v>
      </c>
      <c r="E105" s="35"/>
      <c r="F105" s="180" t="s">
        <v>420</v>
      </c>
      <c r="G105" s="35"/>
      <c r="H105" s="35"/>
      <c r="I105" s="181"/>
      <c r="J105" s="35"/>
      <c r="K105" s="35"/>
      <c r="L105" s="38"/>
      <c r="M105" s="235"/>
      <c r="N105" s="236"/>
      <c r="O105" s="208"/>
      <c r="P105" s="208"/>
      <c r="Q105" s="208"/>
      <c r="R105" s="208"/>
      <c r="S105" s="208"/>
      <c r="T105" s="237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126</v>
      </c>
      <c r="AU105" s="16" t="s">
        <v>86</v>
      </c>
    </row>
    <row r="106" spans="1:65" s="2" customFormat="1" ht="6.95" customHeight="1">
      <c r="A106" s="33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8"/>
      <c r="M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</sheetData>
  <sheetProtection algorithmName="SHA-512" hashValue="iGJVb+WBS07GH0goFVNMI3E0AtRkIMQjdz5ZpRdsnVWSByq8wMXxU4lCjMnrPV2SFCOixTdNWn2z+dbcNqRU5g==" saltValue="kDZP9b238Wqxj+SQ2qdSp7gQ/ci15/hW+c3m9sWzwWBr/a/isjw8QrqCattMyxrBJCtBk7qh4XUsYIxxlydmgA==" spinCount="100000" sheet="1" objects="1" scenarios="1" formatColumns="0" formatRows="0" autoFilter="0"/>
  <autoFilter ref="C80:K105" xr:uid="{00000000-0009-0000-0000-000004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 xr:uid="{00000000-0004-0000-0400-000000000000}"/>
    <hyperlink ref="F89" r:id="rId2" xr:uid="{00000000-0004-0000-0400-000001000000}"/>
    <hyperlink ref="F93" r:id="rId3" xr:uid="{00000000-0004-0000-0400-000002000000}"/>
    <hyperlink ref="F97" r:id="rId4" xr:uid="{00000000-0004-0000-0400-000003000000}"/>
  </hyperlinks>
  <pageMargins left="0.39374999999999999" right="0.39374999999999999" top="0.39374999999999999" bottom="0.39374999999999999" header="0" footer="0"/>
  <pageSetup paperSize="9" scale="95" fitToHeight="100" orientation="landscape" blackAndWhite="1" r:id="rId5"/>
  <headerFooter>
    <oddFooter>&amp;CStrana &amp;P z &amp;N</oddFooter>
  </headerFooter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00 - Vedlejší rozpočtové ...</vt:lpstr>
      <vt:lpstr>01 - SO 01 - Pročištění k...</vt:lpstr>
      <vt:lpstr>02 - SO 02 - Oprava opevn...</vt:lpstr>
      <vt:lpstr>03 - Inventarizace dřevin</vt:lpstr>
      <vt:lpstr>'00 - Vedlejší rozpočtové ...'!Názvy_tisku</vt:lpstr>
      <vt:lpstr>'01 - SO 01 - Pročištění k...'!Názvy_tisku</vt:lpstr>
      <vt:lpstr>'02 - SO 02 - Oprava opevn...'!Názvy_tisku</vt:lpstr>
      <vt:lpstr>'03 - Inventarizace dřevin'!Názvy_tisku</vt:lpstr>
      <vt:lpstr>'Rekapitulace stavby'!Názvy_tisku</vt:lpstr>
      <vt:lpstr>'00 - Vedlejší rozpočtové ...'!Oblast_tisku</vt:lpstr>
      <vt:lpstr>'01 - SO 01 - Pročištění k...'!Oblast_tisku</vt:lpstr>
      <vt:lpstr>'02 - SO 02 - Oprava opevn...'!Oblast_tisku</vt:lpstr>
      <vt:lpstr>'03 - Inventarizace dřevin'!Oblast_tisku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DESKTOP-5SO6M3P\pc</dc:creator>
  <cp:lastModifiedBy>pc</cp:lastModifiedBy>
  <cp:lastPrinted>2021-09-07T07:08:14Z</cp:lastPrinted>
  <dcterms:created xsi:type="dcterms:W3CDTF">2021-09-07T06:36:58Z</dcterms:created>
  <dcterms:modified xsi:type="dcterms:W3CDTF">2021-09-07T13:51:47Z</dcterms:modified>
</cp:coreProperties>
</file>