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cuments\Práce\výběrovky\Zakázky\2023\Stavební\4342 - VT Olše, Třinec, km 47,555 - 47,700, oprava LB opevnění - opakované zadání\EZAK\"/>
    </mc:Choice>
  </mc:AlternateContent>
  <bookViews>
    <workbookView xWindow="0" yWindow="0" windowWidth="28800" windowHeight="12300" activeTab="2"/>
  </bookViews>
  <sheets>
    <sheet name="Rekapitulace stavby" sheetId="1" r:id="rId1"/>
    <sheet name="000 - Vedlejší a ostatní ..." sheetId="2" r:id="rId2"/>
    <sheet name="001 - Stavební část" sheetId="3" r:id="rId3"/>
    <sheet name="Pokyny pro vyplnění" sheetId="4" r:id="rId4"/>
  </sheets>
  <definedNames>
    <definedName name="_xlnm._FilterDatabase" localSheetId="1" hidden="1">'000 - Vedlejší a ostatní ...'!$C$83:$K$121</definedName>
    <definedName name="_xlnm._FilterDatabase" localSheetId="2" hidden="1">'001 - Stavební část'!$C$88:$K$389</definedName>
    <definedName name="_xlnm.Print_Titles" localSheetId="1">'000 - Vedlejší a ostatní ...'!$83:$83</definedName>
    <definedName name="_xlnm.Print_Titles" localSheetId="2">'001 - Stavební část'!$88:$88</definedName>
    <definedName name="_xlnm.Print_Titles" localSheetId="0">'Rekapitulace stavby'!$52:$52</definedName>
    <definedName name="_xlnm.Print_Area" localSheetId="1">'000 - Vedlejší a ostatní ...'!$C$4:$J$39,'000 - Vedlejší a ostatní ...'!$C$45:$J$65,'000 - Vedlejší a ostatní ...'!$C$71:$K$121</definedName>
    <definedName name="_xlnm.Print_Area" localSheetId="2">'001 - Stavební část'!$C$4:$J$39,'001 - Stavební část'!$C$45:$J$70,'001 - Stavební část'!$C$76:$K$389</definedName>
    <definedName name="_xlnm.Print_Area" localSheetId="3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 s="1"/>
  <c r="BI387" i="3"/>
  <c r="BH387" i="3"/>
  <c r="BG387" i="3"/>
  <c r="BF387" i="3"/>
  <c r="T387" i="3"/>
  <c r="T386" i="3"/>
  <c r="R387" i="3"/>
  <c r="R386" i="3" s="1"/>
  <c r="P387" i="3"/>
  <c r="P386" i="3"/>
  <c r="BI381" i="3"/>
  <c r="BH381" i="3"/>
  <c r="BG381" i="3"/>
  <c r="BF381" i="3"/>
  <c r="T381" i="3"/>
  <c r="R381" i="3"/>
  <c r="P381" i="3"/>
  <c r="BI376" i="3"/>
  <c r="BH376" i="3"/>
  <c r="BG376" i="3"/>
  <c r="BF376" i="3"/>
  <c r="T376" i="3"/>
  <c r="R376" i="3"/>
  <c r="P376" i="3"/>
  <c r="BI371" i="3"/>
  <c r="BH371" i="3"/>
  <c r="BG371" i="3"/>
  <c r="BF371" i="3"/>
  <c r="T371" i="3"/>
  <c r="R371" i="3"/>
  <c r="P371" i="3"/>
  <c r="BI367" i="3"/>
  <c r="BH367" i="3"/>
  <c r="BG367" i="3"/>
  <c r="BF367" i="3"/>
  <c r="T367" i="3"/>
  <c r="R367" i="3"/>
  <c r="P367" i="3"/>
  <c r="BI364" i="3"/>
  <c r="BH364" i="3"/>
  <c r="BG364" i="3"/>
  <c r="BF364" i="3"/>
  <c r="T364" i="3"/>
  <c r="R364" i="3"/>
  <c r="P364" i="3"/>
  <c r="BI361" i="3"/>
  <c r="BH361" i="3"/>
  <c r="BG361" i="3"/>
  <c r="BF361" i="3"/>
  <c r="T361" i="3"/>
  <c r="R361" i="3"/>
  <c r="P361" i="3"/>
  <c r="BI358" i="3"/>
  <c r="BH358" i="3"/>
  <c r="BG358" i="3"/>
  <c r="BF358" i="3"/>
  <c r="T358" i="3"/>
  <c r="R358" i="3"/>
  <c r="P358" i="3"/>
  <c r="BI349" i="3"/>
  <c r="BH349" i="3"/>
  <c r="BG349" i="3"/>
  <c r="BF349" i="3"/>
  <c r="T349" i="3"/>
  <c r="R349" i="3"/>
  <c r="P349" i="3"/>
  <c r="BI342" i="3"/>
  <c r="BH342" i="3"/>
  <c r="BG342" i="3"/>
  <c r="BF342" i="3"/>
  <c r="T342" i="3"/>
  <c r="R342" i="3"/>
  <c r="P342" i="3"/>
  <c r="BI336" i="3"/>
  <c r="BH336" i="3"/>
  <c r="BG336" i="3"/>
  <c r="BF336" i="3"/>
  <c r="T336" i="3"/>
  <c r="R336" i="3"/>
  <c r="P336" i="3"/>
  <c r="BI329" i="3"/>
  <c r="BH329" i="3"/>
  <c r="BG329" i="3"/>
  <c r="BF329" i="3"/>
  <c r="T329" i="3"/>
  <c r="R329" i="3"/>
  <c r="P329" i="3"/>
  <c r="BI322" i="3"/>
  <c r="BH322" i="3"/>
  <c r="BG322" i="3"/>
  <c r="BF322" i="3"/>
  <c r="T322" i="3"/>
  <c r="R322" i="3"/>
  <c r="P322" i="3"/>
  <c r="BI316" i="3"/>
  <c r="BH316" i="3"/>
  <c r="BG316" i="3"/>
  <c r="BF316" i="3"/>
  <c r="T316" i="3"/>
  <c r="R316" i="3"/>
  <c r="P316" i="3"/>
  <c r="BI313" i="3"/>
  <c r="BH313" i="3"/>
  <c r="BG313" i="3"/>
  <c r="BF313" i="3"/>
  <c r="T313" i="3"/>
  <c r="R313" i="3"/>
  <c r="P313" i="3"/>
  <c r="BI308" i="3"/>
  <c r="BH308" i="3"/>
  <c r="BG308" i="3"/>
  <c r="BF308" i="3"/>
  <c r="T308" i="3"/>
  <c r="R308" i="3"/>
  <c r="P308" i="3"/>
  <c r="BI301" i="3"/>
  <c r="BH301" i="3"/>
  <c r="BG301" i="3"/>
  <c r="BF301" i="3"/>
  <c r="T301" i="3"/>
  <c r="R301" i="3"/>
  <c r="P301" i="3"/>
  <c r="BI296" i="3"/>
  <c r="BH296" i="3"/>
  <c r="BG296" i="3"/>
  <c r="BF296" i="3"/>
  <c r="T296" i="3"/>
  <c r="R296" i="3"/>
  <c r="P296" i="3"/>
  <c r="BI289" i="3"/>
  <c r="BH289" i="3"/>
  <c r="BG289" i="3"/>
  <c r="BF289" i="3"/>
  <c r="T289" i="3"/>
  <c r="R289" i="3"/>
  <c r="P289" i="3"/>
  <c r="BI285" i="3"/>
  <c r="BH285" i="3"/>
  <c r="BG285" i="3"/>
  <c r="BF285" i="3"/>
  <c r="T285" i="3"/>
  <c r="R285" i="3"/>
  <c r="P285" i="3"/>
  <c r="BI278" i="3"/>
  <c r="BH278" i="3"/>
  <c r="BG278" i="3"/>
  <c r="BF278" i="3"/>
  <c r="T278" i="3"/>
  <c r="R278" i="3"/>
  <c r="P278" i="3"/>
  <c r="BI271" i="3"/>
  <c r="BH271" i="3"/>
  <c r="BG271" i="3"/>
  <c r="BF271" i="3"/>
  <c r="T271" i="3"/>
  <c r="R271" i="3"/>
  <c r="P271" i="3"/>
  <c r="BI264" i="3"/>
  <c r="BH264" i="3"/>
  <c r="BG264" i="3"/>
  <c r="BF264" i="3"/>
  <c r="T264" i="3"/>
  <c r="R264" i="3"/>
  <c r="P264" i="3"/>
  <c r="BI258" i="3"/>
  <c r="BH258" i="3"/>
  <c r="BG258" i="3"/>
  <c r="BF258" i="3"/>
  <c r="T258" i="3"/>
  <c r="R258" i="3"/>
  <c r="P258" i="3"/>
  <c r="BI251" i="3"/>
  <c r="BH251" i="3"/>
  <c r="BG251" i="3"/>
  <c r="BF251" i="3"/>
  <c r="T251" i="3"/>
  <c r="R251" i="3"/>
  <c r="P251" i="3"/>
  <c r="BI246" i="3"/>
  <c r="BH246" i="3"/>
  <c r="BG246" i="3"/>
  <c r="BF246" i="3"/>
  <c r="T246" i="3"/>
  <c r="R246" i="3"/>
  <c r="P246" i="3"/>
  <c r="BI240" i="3"/>
  <c r="BH240" i="3"/>
  <c r="BG240" i="3"/>
  <c r="BF240" i="3"/>
  <c r="T240" i="3"/>
  <c r="R240" i="3"/>
  <c r="P240" i="3"/>
  <c r="BI230" i="3"/>
  <c r="BH230" i="3"/>
  <c r="BG230" i="3"/>
  <c r="BF230" i="3"/>
  <c r="T230" i="3"/>
  <c r="R230" i="3"/>
  <c r="P230" i="3"/>
  <c r="BI225" i="3"/>
  <c r="BH225" i="3"/>
  <c r="BG225" i="3"/>
  <c r="BF225" i="3"/>
  <c r="T225" i="3"/>
  <c r="R225" i="3"/>
  <c r="P225" i="3"/>
  <c r="BI218" i="3"/>
  <c r="BH218" i="3"/>
  <c r="BG218" i="3"/>
  <c r="BF218" i="3"/>
  <c r="T218" i="3"/>
  <c r="R218" i="3"/>
  <c r="P218" i="3"/>
  <c r="BI211" i="3"/>
  <c r="BH211" i="3"/>
  <c r="BG211" i="3"/>
  <c r="BF211" i="3"/>
  <c r="T211" i="3"/>
  <c r="R211" i="3"/>
  <c r="P211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199" i="3"/>
  <c r="BH199" i="3"/>
  <c r="BG199" i="3"/>
  <c r="BF199" i="3"/>
  <c r="T199" i="3"/>
  <c r="R199" i="3"/>
  <c r="P199" i="3"/>
  <c r="BI191" i="3"/>
  <c r="BH191" i="3"/>
  <c r="BG191" i="3"/>
  <c r="BF191" i="3"/>
  <c r="T191" i="3"/>
  <c r="R191" i="3"/>
  <c r="P191" i="3"/>
  <c r="BI184" i="3"/>
  <c r="BH184" i="3"/>
  <c r="BG184" i="3"/>
  <c r="BF184" i="3"/>
  <c r="T184" i="3"/>
  <c r="R184" i="3"/>
  <c r="P184" i="3"/>
  <c r="BI178" i="3"/>
  <c r="BH178" i="3"/>
  <c r="BG178" i="3"/>
  <c r="BF178" i="3"/>
  <c r="T178" i="3"/>
  <c r="R178" i="3"/>
  <c r="P178" i="3"/>
  <c r="BI172" i="3"/>
  <c r="BH172" i="3"/>
  <c r="BG172" i="3"/>
  <c r="BF172" i="3"/>
  <c r="T172" i="3"/>
  <c r="R172" i="3"/>
  <c r="P172" i="3"/>
  <c r="BI169" i="3"/>
  <c r="BH169" i="3"/>
  <c r="BG169" i="3"/>
  <c r="BF169" i="3"/>
  <c r="T169" i="3"/>
  <c r="R169" i="3"/>
  <c r="P169" i="3"/>
  <c r="BI166" i="3"/>
  <c r="BH166" i="3"/>
  <c r="BG166" i="3"/>
  <c r="BF166" i="3"/>
  <c r="T166" i="3"/>
  <c r="R166" i="3"/>
  <c r="P166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2" i="3"/>
  <c r="BH152" i="3"/>
  <c r="BG152" i="3"/>
  <c r="BF152" i="3"/>
  <c r="T152" i="3"/>
  <c r="R152" i="3"/>
  <c r="P152" i="3"/>
  <c r="BI146" i="3"/>
  <c r="BH146" i="3"/>
  <c r="BG146" i="3"/>
  <c r="BF146" i="3"/>
  <c r="T146" i="3"/>
  <c r="R146" i="3"/>
  <c r="P146" i="3"/>
  <c r="BI141" i="3"/>
  <c r="BH141" i="3"/>
  <c r="BG141" i="3"/>
  <c r="BF141" i="3"/>
  <c r="T141" i="3"/>
  <c r="R141" i="3"/>
  <c r="P141" i="3"/>
  <c r="BI138" i="3"/>
  <c r="BH138" i="3"/>
  <c r="BG138" i="3"/>
  <c r="BF138" i="3"/>
  <c r="T138" i="3"/>
  <c r="R138" i="3"/>
  <c r="P138" i="3"/>
  <c r="BI131" i="3"/>
  <c r="BH131" i="3"/>
  <c r="BG131" i="3"/>
  <c r="BF131" i="3"/>
  <c r="T131" i="3"/>
  <c r="R131" i="3"/>
  <c r="P131" i="3"/>
  <c r="BI125" i="3"/>
  <c r="BH125" i="3"/>
  <c r="BG125" i="3"/>
  <c r="BF125" i="3"/>
  <c r="T125" i="3"/>
  <c r="R125" i="3"/>
  <c r="P125" i="3"/>
  <c r="BI119" i="3"/>
  <c r="BH119" i="3"/>
  <c r="BG119" i="3"/>
  <c r="BF119" i="3"/>
  <c r="T119" i="3"/>
  <c r="R119" i="3"/>
  <c r="P119" i="3"/>
  <c r="BI113" i="3"/>
  <c r="BH113" i="3"/>
  <c r="BG113" i="3"/>
  <c r="BF113" i="3"/>
  <c r="T113" i="3"/>
  <c r="R113" i="3"/>
  <c r="P113" i="3"/>
  <c r="BI106" i="3"/>
  <c r="BH106" i="3"/>
  <c r="BG106" i="3"/>
  <c r="BF106" i="3"/>
  <c r="T106" i="3"/>
  <c r="R106" i="3"/>
  <c r="P106" i="3"/>
  <c r="BI99" i="3"/>
  <c r="BH99" i="3"/>
  <c r="BG99" i="3"/>
  <c r="BF99" i="3"/>
  <c r="T99" i="3"/>
  <c r="R99" i="3"/>
  <c r="P99" i="3"/>
  <c r="BI92" i="3"/>
  <c r="BH92" i="3"/>
  <c r="BG92" i="3"/>
  <c r="BF92" i="3"/>
  <c r="T92" i="3"/>
  <c r="R92" i="3"/>
  <c r="P92" i="3"/>
  <c r="J86" i="3"/>
  <c r="J85" i="3"/>
  <c r="F85" i="3"/>
  <c r="F83" i="3"/>
  <c r="E81" i="3"/>
  <c r="J55" i="3"/>
  <c r="J54" i="3"/>
  <c r="F54" i="3"/>
  <c r="F52" i="3"/>
  <c r="E50" i="3"/>
  <c r="J18" i="3"/>
  <c r="E18" i="3"/>
  <c r="F86" i="3"/>
  <c r="J17" i="3"/>
  <c r="J12" i="3"/>
  <c r="J52" i="3"/>
  <c r="E7" i="3"/>
  <c r="E48" i="3" s="1"/>
  <c r="J37" i="2"/>
  <c r="J36" i="2"/>
  <c r="AY55" i="1"/>
  <c r="J35" i="2"/>
  <c r="AX55" i="1"/>
  <c r="BI118" i="2"/>
  <c r="BH118" i="2"/>
  <c r="BG118" i="2"/>
  <c r="BF118" i="2"/>
  <c r="T118" i="2"/>
  <c r="T117" i="2"/>
  <c r="R118" i="2"/>
  <c r="R117" i="2"/>
  <c r="P118" i="2"/>
  <c r="P117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9" i="2"/>
  <c r="BH109" i="2"/>
  <c r="BG109" i="2"/>
  <c r="BF109" i="2"/>
  <c r="T109" i="2"/>
  <c r="R109" i="2"/>
  <c r="P109" i="2"/>
  <c r="BI105" i="2"/>
  <c r="BH105" i="2"/>
  <c r="BG105" i="2"/>
  <c r="BF105" i="2"/>
  <c r="T105" i="2"/>
  <c r="R105" i="2"/>
  <c r="P105" i="2"/>
  <c r="BI102" i="2"/>
  <c r="BH102" i="2"/>
  <c r="BG102" i="2"/>
  <c r="BF102" i="2"/>
  <c r="F34" i="2" s="1"/>
  <c r="T102" i="2"/>
  <c r="R102" i="2"/>
  <c r="P102" i="2"/>
  <c r="BI96" i="2"/>
  <c r="BH96" i="2"/>
  <c r="BG96" i="2"/>
  <c r="BF96" i="2"/>
  <c r="T96" i="2"/>
  <c r="R96" i="2"/>
  <c r="P96" i="2"/>
  <c r="BI93" i="2"/>
  <c r="BH93" i="2"/>
  <c r="F36" i="2" s="1"/>
  <c r="BG93" i="2"/>
  <c r="BF93" i="2"/>
  <c r="J34" i="2" s="1"/>
  <c r="T93" i="2"/>
  <c r="R93" i="2"/>
  <c r="P93" i="2"/>
  <c r="BI87" i="2"/>
  <c r="BH87" i="2"/>
  <c r="BG87" i="2"/>
  <c r="F35" i="2" s="1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 s="1"/>
  <c r="J17" i="2"/>
  <c r="J12" i="2"/>
  <c r="J78" i="2"/>
  <c r="E7" i="2"/>
  <c r="E74" i="2"/>
  <c r="L50" i="1"/>
  <c r="AM50" i="1"/>
  <c r="AM49" i="1"/>
  <c r="L49" i="1"/>
  <c r="AM47" i="1"/>
  <c r="L47" i="1"/>
  <c r="L45" i="1"/>
  <c r="L44" i="1"/>
  <c r="J301" i="3"/>
  <c r="BK371" i="3"/>
  <c r="BK109" i="2"/>
  <c r="J240" i="3"/>
  <c r="BK322" i="3"/>
  <c r="BK146" i="3"/>
  <c r="BK172" i="3"/>
  <c r="BK264" i="3"/>
  <c r="BK93" i="2"/>
  <c r="J336" i="3"/>
  <c r="J367" i="3"/>
  <c r="J278" i="3"/>
  <c r="J322" i="3"/>
  <c r="BK92" i="3"/>
  <c r="J163" i="3"/>
  <c r="BK240" i="3"/>
  <c r="J87" i="2"/>
  <c r="J361" i="3"/>
  <c r="BK113" i="3"/>
  <c r="J169" i="3"/>
  <c r="J92" i="3"/>
  <c r="J105" i="2"/>
  <c r="BK184" i="3"/>
  <c r="BK191" i="3"/>
  <c r="F37" i="2"/>
  <c r="BK361" i="3"/>
  <c r="BK105" i="2"/>
  <c r="BK225" i="3"/>
  <c r="BK336" i="3"/>
  <c r="BK367" i="3"/>
  <c r="J96" i="2"/>
  <c r="J316" i="3"/>
  <c r="J159" i="3"/>
  <c r="J313" i="3"/>
  <c r="BK112" i="2"/>
  <c r="BK141" i="3"/>
  <c r="J125" i="3"/>
  <c r="J271" i="3"/>
  <c r="BK329" i="3"/>
  <c r="J172" i="3"/>
  <c r="BK364" i="3"/>
  <c r="J387" i="3"/>
  <c r="J329" i="3"/>
  <c r="BK271" i="3"/>
  <c r="BK159" i="3"/>
  <c r="J99" i="3"/>
  <c r="BK131" i="3"/>
  <c r="J119" i="3"/>
  <c r="J102" i="2"/>
  <c r="BK125" i="3"/>
  <c r="J199" i="3"/>
  <c r="J381" i="3"/>
  <c r="J371" i="3"/>
  <c r="BK163" i="3"/>
  <c r="BK251" i="3"/>
  <c r="J376" i="3"/>
  <c r="J109" i="2"/>
  <c r="BK342" i="3"/>
  <c r="BK289" i="3"/>
  <c r="J141" i="3"/>
  <c r="BK178" i="3"/>
  <c r="BK96" i="2"/>
  <c r="J342" i="3"/>
  <c r="J230" i="3"/>
  <c r="BK381" i="3"/>
  <c r="J296" i="3"/>
  <c r="BK218" i="3"/>
  <c r="J211" i="3"/>
  <c r="BK349" i="3"/>
  <c r="J349" i="3"/>
  <c r="J206" i="3"/>
  <c r="J251" i="3"/>
  <c r="J285" i="3"/>
  <c r="BK376" i="3"/>
  <c r="J118" i="2"/>
  <c r="BK87" i="2"/>
  <c r="J178" i="3"/>
  <c r="BK301" i="3"/>
  <c r="BK152" i="3"/>
  <c r="J112" i="2"/>
  <c r="BK313" i="3"/>
  <c r="J131" i="3"/>
  <c r="J364" i="3"/>
  <c r="BK246" i="3"/>
  <c r="BK115" i="2"/>
  <c r="AS54" i="1"/>
  <c r="BK258" i="3"/>
  <c r="J184" i="3"/>
  <c r="BK119" i="3"/>
  <c r="BK99" i="3"/>
  <c r="J358" i="3"/>
  <c r="J113" i="3"/>
  <c r="J264" i="3"/>
  <c r="J218" i="3"/>
  <c r="BK278" i="3"/>
  <c r="J106" i="3"/>
  <c r="J225" i="3"/>
  <c r="BK118" i="2"/>
  <c r="J246" i="3"/>
  <c r="BK316" i="3"/>
  <c r="J146" i="3"/>
  <c r="BK387" i="3"/>
  <c r="J93" i="2"/>
  <c r="J308" i="3"/>
  <c r="BK169" i="3"/>
  <c r="J152" i="3"/>
  <c r="J191" i="3"/>
  <c r="J258" i="3"/>
  <c r="BK308" i="3"/>
  <c r="BK199" i="3"/>
  <c r="BK230" i="3"/>
  <c r="J138" i="3"/>
  <c r="BK211" i="3"/>
  <c r="J289" i="3"/>
  <c r="J115" i="2"/>
  <c r="BK285" i="3"/>
  <c r="BK206" i="3"/>
  <c r="BK296" i="3"/>
  <c r="BK138" i="3"/>
  <c r="J166" i="3"/>
  <c r="J208" i="3"/>
  <c r="BK358" i="3"/>
  <c r="BK106" i="3"/>
  <c r="BK102" i="2"/>
  <c r="BK166" i="3"/>
  <c r="BK208" i="3"/>
  <c r="P86" i="2" l="1"/>
  <c r="BK108" i="2"/>
  <c r="J108" i="2"/>
  <c r="J63" i="2" s="1"/>
  <c r="R91" i="3"/>
  <c r="T190" i="3"/>
  <c r="P250" i="3"/>
  <c r="R263" i="3"/>
  <c r="T86" i="2"/>
  <c r="P108" i="2"/>
  <c r="BK177" i="3"/>
  <c r="J177" i="3" s="1"/>
  <c r="J62" i="3" s="1"/>
  <c r="T177" i="3"/>
  <c r="T224" i="3"/>
  <c r="P300" i="3"/>
  <c r="R86" i="2"/>
  <c r="R108" i="2"/>
  <c r="BK190" i="3"/>
  <c r="J190" i="3" s="1"/>
  <c r="J63" i="3" s="1"/>
  <c r="BK250" i="3"/>
  <c r="J250" i="3"/>
  <c r="J65" i="3" s="1"/>
  <c r="T263" i="3"/>
  <c r="T357" i="3"/>
  <c r="P190" i="3"/>
  <c r="R300" i="3"/>
  <c r="BK86" i="2"/>
  <c r="J86" i="2"/>
  <c r="J61" i="2"/>
  <c r="P101" i="2"/>
  <c r="BK91" i="3"/>
  <c r="J91" i="3"/>
  <c r="J61" i="3"/>
  <c r="R190" i="3"/>
  <c r="BK263" i="3"/>
  <c r="J263" i="3"/>
  <c r="J66" i="3"/>
  <c r="T300" i="3"/>
  <c r="T101" i="2"/>
  <c r="T91" i="3"/>
  <c r="R177" i="3"/>
  <c r="P224" i="3"/>
  <c r="P263" i="3"/>
  <c r="BK357" i="3"/>
  <c r="J357" i="3"/>
  <c r="J68" i="3" s="1"/>
  <c r="BK101" i="2"/>
  <c r="J101" i="2"/>
  <c r="J62" i="2"/>
  <c r="T108" i="2"/>
  <c r="R224" i="3"/>
  <c r="T250" i="3"/>
  <c r="R357" i="3"/>
  <c r="R101" i="2"/>
  <c r="P91" i="3"/>
  <c r="P177" i="3"/>
  <c r="BK224" i="3"/>
  <c r="J224" i="3" s="1"/>
  <c r="J64" i="3" s="1"/>
  <c r="R250" i="3"/>
  <c r="BK300" i="3"/>
  <c r="J300" i="3" s="1"/>
  <c r="J67" i="3" s="1"/>
  <c r="P357" i="3"/>
  <c r="BK386" i="3"/>
  <c r="J386" i="3" s="1"/>
  <c r="J69" i="3" s="1"/>
  <c r="BK117" i="2"/>
  <c r="J117" i="2"/>
  <c r="J64" i="2" s="1"/>
  <c r="F55" i="3"/>
  <c r="BE169" i="3"/>
  <c r="BE172" i="3"/>
  <c r="BE258" i="3"/>
  <c r="BE342" i="3"/>
  <c r="BE367" i="3"/>
  <c r="BE371" i="3"/>
  <c r="BE376" i="3"/>
  <c r="BE381" i="3"/>
  <c r="BE387" i="3"/>
  <c r="BK85" i="2"/>
  <c r="BK84" i="2" s="1"/>
  <c r="J84" i="2" s="1"/>
  <c r="J30" i="2" s="1"/>
  <c r="J83" i="3"/>
  <c r="BE230" i="3"/>
  <c r="BE106" i="3"/>
  <c r="BE146" i="3"/>
  <c r="BE159" i="3"/>
  <c r="BE163" i="3"/>
  <c r="BE199" i="3"/>
  <c r="BE251" i="3"/>
  <c r="BE285" i="3"/>
  <c r="BE364" i="3"/>
  <c r="BE125" i="3"/>
  <c r="BE225" i="3"/>
  <c r="BE278" i="3"/>
  <c r="BE361" i="3"/>
  <c r="E79" i="3"/>
  <c r="BE92" i="3"/>
  <c r="BE178" i="3"/>
  <c r="BE240" i="3"/>
  <c r="BE264" i="3"/>
  <c r="BE99" i="3"/>
  <c r="BE138" i="3"/>
  <c r="BE166" i="3"/>
  <c r="BE184" i="3"/>
  <c r="BE191" i="3"/>
  <c r="BE271" i="3"/>
  <c r="BE289" i="3"/>
  <c r="BE313" i="3"/>
  <c r="BE329" i="3"/>
  <c r="BE141" i="3"/>
  <c r="BE152" i="3"/>
  <c r="BE211" i="3"/>
  <c r="BE218" i="3"/>
  <c r="BE246" i="3"/>
  <c r="BE301" i="3"/>
  <c r="BE316" i="3"/>
  <c r="BE358" i="3"/>
  <c r="BE113" i="3"/>
  <c r="BE119" i="3"/>
  <c r="BE131" i="3"/>
  <c r="BE206" i="3"/>
  <c r="BE208" i="3"/>
  <c r="BE296" i="3"/>
  <c r="BE308" i="3"/>
  <c r="BE322" i="3"/>
  <c r="BE336" i="3"/>
  <c r="BE349" i="3"/>
  <c r="BC55" i="1"/>
  <c r="E48" i="2"/>
  <c r="J52" i="2"/>
  <c r="F55" i="2"/>
  <c r="BE87" i="2"/>
  <c r="BE93" i="2"/>
  <c r="BE96" i="2"/>
  <c r="BE102" i="2"/>
  <c r="BE105" i="2"/>
  <c r="BE109" i="2"/>
  <c r="BE112" i="2"/>
  <c r="BE115" i="2"/>
  <c r="BE118" i="2"/>
  <c r="BB55" i="1"/>
  <c r="BA55" i="1"/>
  <c r="BA54" i="1" s="1"/>
  <c r="W30" i="1" s="1"/>
  <c r="AW55" i="1"/>
  <c r="BD55" i="1"/>
  <c r="F35" i="3"/>
  <c r="BB56" i="1"/>
  <c r="BB54" i="1"/>
  <c r="W31" i="1" s="1"/>
  <c r="F37" i="3"/>
  <c r="BD56" i="1"/>
  <c r="BD54" i="1"/>
  <c r="W33" i="1" s="1"/>
  <c r="F34" i="3"/>
  <c r="BA56" i="1"/>
  <c r="F36" i="3"/>
  <c r="BC56" i="1"/>
  <c r="BC54" i="1" s="1"/>
  <c r="W32" i="1" s="1"/>
  <c r="J34" i="3"/>
  <c r="AW56" i="1"/>
  <c r="T90" i="3" l="1"/>
  <c r="T89" i="3"/>
  <c r="P90" i="3"/>
  <c r="P89" i="3"/>
  <c r="AU56" i="1" s="1"/>
  <c r="R85" i="2"/>
  <c r="R84" i="2"/>
  <c r="R90" i="3"/>
  <c r="R89" i="3" s="1"/>
  <c r="T85" i="2"/>
  <c r="T84" i="2"/>
  <c r="P85" i="2"/>
  <c r="P84" i="2" s="1"/>
  <c r="AU55" i="1" s="1"/>
  <c r="BK90" i="3"/>
  <c r="J90" i="3"/>
  <c r="J60" i="3" s="1"/>
  <c r="AG55" i="1"/>
  <c r="AN55" i="1" s="1"/>
  <c r="J85" i="2"/>
  <c r="J60" i="2"/>
  <c r="J59" i="2"/>
  <c r="F33" i="3"/>
  <c r="AZ56" i="1"/>
  <c r="F33" i="2"/>
  <c r="AZ55" i="1" s="1"/>
  <c r="J33" i="2"/>
  <c r="AV55" i="1"/>
  <c r="AT55" i="1"/>
  <c r="AW54" i="1"/>
  <c r="AK30" i="1"/>
  <c r="AY54" i="1"/>
  <c r="AX54" i="1"/>
  <c r="J33" i="3"/>
  <c r="AV56" i="1"/>
  <c r="AT56" i="1"/>
  <c r="BK89" i="3" l="1"/>
  <c r="J89" i="3"/>
  <c r="J39" i="2"/>
  <c r="J30" i="3"/>
  <c r="AG56" i="1" s="1"/>
  <c r="AG54" i="1" s="1"/>
  <c r="AK26" i="1" s="1"/>
  <c r="AZ54" i="1"/>
  <c r="W29" i="1" s="1"/>
  <c r="AU54" i="1"/>
  <c r="J39" i="3" l="1"/>
  <c r="J59" i="3"/>
  <c r="AN56" i="1"/>
  <c r="AV54" i="1"/>
  <c r="AK29" i="1"/>
  <c r="AK35" i="1" s="1"/>
  <c r="AT54" i="1" l="1"/>
  <c r="AN54" i="1"/>
</calcChain>
</file>

<file path=xl/sharedStrings.xml><?xml version="1.0" encoding="utf-8"?>
<sst xmlns="http://schemas.openxmlformats.org/spreadsheetml/2006/main" count="3723" uniqueCount="736">
  <si>
    <t>Export Komplet</t>
  </si>
  <si>
    <t>VZ</t>
  </si>
  <si>
    <t>2.0</t>
  </si>
  <si>
    <t/>
  </si>
  <si>
    <t>False</t>
  </si>
  <si>
    <t>{2d9fbc4e-d333-4dc6-90cd-e4d7e19d407f}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</si>
  <si>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</si>
  <si>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</si>
  <si>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</si>
  <si>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</si>
  <si>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</si>
  <si>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</si>
  <si>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</si>
  <si>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</si>
  <si>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</si>
  <si>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2022/032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</si>
  <si>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</si>
  <si>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</si>
  <si>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VT Olše, Třinec, km 47,555 – 47,700, oprava LB opevnění, č. stavby 4342, DHM 00287</t>
  </si>
  <si>
    <t>KSO:</t>
  </si>
  <si>
    <t>CC-CZ:</t>
  </si>
  <si>
    <t>Místo:</t>
  </si>
  <si>
    <t xml:space="preserve"> </t>
  </si>
  <si>
    <t>Datum:</t>
  </si>
  <si>
    <t>1. 10. 2022</t>
  </si>
  <si>
    <t>Zadavatel:</t>
  </si>
  <si>
    <t>IČ:</t>
  </si>
  <si>
    <t>Povodí Odry, státní podnik</t>
  </si>
  <si>
    <t>DIČ:</t>
  </si>
  <si>
    <t>Uchazeč:</t>
  </si>
  <si>
    <t>Vyplň údaj</t>
  </si>
  <si>
    <t>Projektant:</t>
  </si>
  <si>
    <t>V&amp;V stavební a statická kancelář, spol. s r. o.</t>
  </si>
  <si>
    <t>True</t>
  </si>
  <si>
    <t>Zpracovatel:</t>
  </si>
  <si>
    <t>Jindřich Jansa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</si>
  <si>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</si>
  <si>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</si>
  <si>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</si>
  <si>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</si>
  <si>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</si>
  <si>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</si>
  <si>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</si>
  <si>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</si>
  <si>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</si>
  <si>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</si>
  <si>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</si>
  <si>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</si>
  <si>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</si>
  <si>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</si>
  <si>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</si>
  <si>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</si>
  <si>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</si>
  <si>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</si>
  <si>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</si>
  <si>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</si>
  <si>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</si>
  <si>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</si>
  <si>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</si>
  <si>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</si>
  <si>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</si>
  <si>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</si>
  <si>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</si>
  <si>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</si>
  <si>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</si>
  <si>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</si>
  <si>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</si>
  <si>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</si>
  <si>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</si>
  <si>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</si>
  <si>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</si>
  <si>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</si>
  <si>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</si>
  <si>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</si>
  <si>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</si>
  <si>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</si>
  <si>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</si>
  <si>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000</t>
  </si>
  <si>
    <t>Vedlejší a ostatní náklady</t>
  </si>
  <si>
    <t>VON</t>
  </si>
  <si>
    <t>1</t>
  </si>
  <si>
    <t>{2c964449-0a80-4412-b0f5-0467d5152ea2}</t>
  </si>
  <si>
    <t>2</t>
  </si>
  <si>
    <t>001</t>
  </si>
  <si>
    <t>Stavební část</t>
  </si>
  <si>
    <t>STA</t>
  </si>
  <si>
    <t>{c2dad5ac-c7b8-4642-b385-23e0611edb45}</t>
  </si>
  <si>
    <t>KRYCÍ LIST SOUPISU PRACÍ</t>
  </si>
  <si>
    <t>Objekt:</t>
  </si>
  <si>
    <t>000 - Vedlejší a ostatní náklady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</si>
  <si>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</si>
  <si>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</si>
  <si>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</si>
  <si>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</si>
  <si>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</si>
  <si>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</si>
  <si>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</si>
  <si>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</si>
  <si>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</si>
  <si>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</si>
  <si>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</si>
  <si>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</si>
  <si>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</si>
  <si>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</si>
  <si>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</si>
  <si>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</si>
  <si>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</si>
  <si>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</si>
  <si>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</si>
  <si>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</si>
  <si>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</si>
  <si>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</si>
  <si>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</si>
  <si>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</si>
  <si>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</si>
  <si>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</si>
  <si>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</si>
  <si>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</si>
  <si>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</si>
  <si>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012103000</t>
  </si>
  <si>
    <t>Geodetické práce před výstavbou</t>
  </si>
  <si>
    <t>kpl</t>
  </si>
  <si>
    <t>CS ÚRS 2023 01</t>
  </si>
  <si>
    <t>1024</t>
  </si>
  <si>
    <t>-226119746</t>
  </si>
  <si>
    <t>PP</t>
  </si>
  <si>
    <t>Online PSC</t>
  </si>
  <si>
    <t>https://podminky.urs.cz/item/CS_URS_2023_01/012103000</t>
  </si>
  <si>
    <t>VV</t>
  </si>
  <si>
    <t>"vytyčení stavby a sítí"</t>
  </si>
  <si>
    <t>Součet</t>
  </si>
  <si>
    <t>4</t>
  </si>
  <si>
    <t>013103000</t>
  </si>
  <si>
    <t>Protipovodňový plán</t>
  </si>
  <si>
    <t>-1422929462</t>
  </si>
  <si>
    <t>https://podminky.urs.cz/item/CS_URS_2023_01/013103000</t>
  </si>
  <si>
    <t>3</t>
  </si>
  <si>
    <t>013254000</t>
  </si>
  <si>
    <t>Dokumentace skutečného provedení stavby, statický posudek konstrukce náhonu pro přejezd stav. vozidel</t>
  </si>
  <si>
    <t>-1860851611</t>
  </si>
  <si>
    <t>https://podminky.urs.cz/item/CS_URS_2023_01/013254000</t>
  </si>
  <si>
    <t>VRN3</t>
  </si>
  <si>
    <t>Zařízení staveniště</t>
  </si>
  <si>
    <t>030001000</t>
  </si>
  <si>
    <t>427435409</t>
  </si>
  <si>
    <t>https://podminky.urs.cz/item/CS_URS_2023_01/030001000</t>
  </si>
  <si>
    <t>034002000</t>
  </si>
  <si>
    <t>Zabezpečení staveniště</t>
  </si>
  <si>
    <t>-908170367</t>
  </si>
  <si>
    <t>https://podminky.urs.cz/item/CS_URS_2023_01/034002000</t>
  </si>
  <si>
    <t>VRN6</t>
  </si>
  <si>
    <t>Územní vlivy</t>
  </si>
  <si>
    <t>6</t>
  </si>
  <si>
    <t>062002000</t>
  </si>
  <si>
    <t>Ztížené dopravní podmínky</t>
  </si>
  <si>
    <t>-379364389</t>
  </si>
  <si>
    <t>https://podminky.urs.cz/item/CS_URS_2023_01/062002000</t>
  </si>
  <si>
    <t>7</t>
  </si>
  <si>
    <t>063002000</t>
  </si>
  <si>
    <t>Práce na těžce přístupných místech</t>
  </si>
  <si>
    <t>1921038270</t>
  </si>
  <si>
    <t>https://podminky.urs.cz/item/CS_URS_2023_01/063002000</t>
  </si>
  <si>
    <t>8</t>
  </si>
  <si>
    <t>063002001</t>
  </si>
  <si>
    <t>Norná stěna</t>
  </si>
  <si>
    <t>1659849177</t>
  </si>
  <si>
    <t>VRN9</t>
  </si>
  <si>
    <t>Ostatní náklady</t>
  </si>
  <si>
    <t>9</t>
  </si>
  <si>
    <t>091003000b</t>
  </si>
  <si>
    <t>Odchyt ryb</t>
  </si>
  <si>
    <t>1060640361</t>
  </si>
  <si>
    <t>001 - Stavební část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</si>
  <si>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</si>
  <si>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</si>
  <si>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</si>
  <si>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</si>
  <si>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</si>
  <si>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</si>
  <si>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</si>
  <si>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</si>
  <si>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</si>
  <si>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</si>
  <si>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</si>
  <si>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</si>
  <si>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Zemní práce</t>
  </si>
  <si>
    <t>113106290</t>
  </si>
  <si>
    <t>Rozebrání vozovek ze silničních dílců se spárami vyplněnými kamenivem strojně pl přes 50 do 200 m2</t>
  </si>
  <si>
    <t>m2</t>
  </si>
  <si>
    <t>-2091112714</t>
  </si>
  <si>
    <t>Rozebrání dílců vozovek a ploch s přemístěním hmot na skládku na vzdálenost do 3 m nebo s naložením na dopravní prostředek, ze silničních dílců jakýchkoliv rozměrů, s ložem z kameniva nebo živice strojně plochy jednotlivě přes 50 m2 do 200 m2 se spárami v</t>
  </si>
  <si>
    <t>https://podminky.urs.cz/item/CS_URS_2023_01/113106290</t>
  </si>
  <si>
    <t>"dle výkresu číslo Pov-0222-0/4 a technické zprávy"</t>
  </si>
  <si>
    <t>"provizorní příjezdová cesta - zrušení po skončení prací"</t>
  </si>
  <si>
    <t>54*3*1,2</t>
  </si>
  <si>
    <t>113311171</t>
  </si>
  <si>
    <t>Odstranění geotextilií ze základové spáry</t>
  </si>
  <si>
    <t>2052188188</t>
  </si>
  <si>
    <t>Odstranění geosyntetik s uložením na vzdálenost do 20 m nebo naložením na dopravní prostředek geotextilie</t>
  </si>
  <si>
    <t>https://podminky.urs.cz/item/CS_URS_2023_01/113311171</t>
  </si>
  <si>
    <t>"komunikace na pozemku Energetiky Třinec"</t>
  </si>
  <si>
    <t>30</t>
  </si>
  <si>
    <t>122211101</t>
  </si>
  <si>
    <t>Odkopávky a prokopávky v hornině třídy těžitelnosti I, skupiny 3 ručně</t>
  </si>
  <si>
    <t>m3</t>
  </si>
  <si>
    <t>5060877</t>
  </si>
  <si>
    <t>Odkopávky a prokopávky ručně zapažené i nezapažené v hornině třídy těžitelnosti I skupiny 3</t>
  </si>
  <si>
    <t>https://podminky.urs.cz/item/CS_URS_2023_01/122211101</t>
  </si>
  <si>
    <t>"dle výkresu číslo Pov-0222-0/6 a technické zprávy"</t>
  </si>
  <si>
    <t>"odkop svahu nad bouraným zdivem"</t>
  </si>
  <si>
    <t>1,5*0,5*0,5*(21,84+3,36+5,04+15,12+11,76)</t>
  </si>
  <si>
    <t>162211311</t>
  </si>
  <si>
    <t>Vodorovné přemístění výkopku z horniny třídy těžitelnosti I skupiny 1 až 3 stavebním kolečkem do 10 m</t>
  </si>
  <si>
    <t>-467961482</t>
  </si>
  <si>
    <t>Vodorovné přemístění výkopku nebo sypaniny stavebním kolečkem s vyprázdněním kolečka na hromady nebo do dopravního prostředku na vzdálenost do 10 m z horniny třídy těžitelnosti I, skupiny 1 až 3</t>
  </si>
  <si>
    <t>https://podminky.urs.cz/item/CS_URS_2023_01/162211311</t>
  </si>
  <si>
    <t>"zemina pro násypy na meziskládku a zpět - 200m"</t>
  </si>
  <si>
    <t>21,42*2</t>
  </si>
  <si>
    <t>162211319</t>
  </si>
  <si>
    <t>Příplatek k vodorovnému přemístění výkopku z horniny třídy těžitelnosti I skupiny 1 až 3 stavebním kolečkem za každých dalších 10 m</t>
  </si>
  <si>
    <t>311866172</t>
  </si>
  <si>
    <t>Vodorovné přemístění výkopku nebo sypaniny stavebním kolečkem s vyprázdněním kolečka na hromady nebo do dopravního prostředku na vzdálenost do 10 m Příplatek za každých dalších 10 m k ceně -1311</t>
  </si>
  <si>
    <t>https://podminky.urs.cz/item/CS_URS_2023_01/162211319</t>
  </si>
  <si>
    <t>"zemina pro násypy na meziskládku a zpět - 2x200m"</t>
  </si>
  <si>
    <t>21,42*2*19</t>
  </si>
  <si>
    <t>167111101</t>
  </si>
  <si>
    <t>Nakládání výkopku z hornin třídy těžitelnosti I skupiny 1 až 3 ručně</t>
  </si>
  <si>
    <t>-1148995266</t>
  </si>
  <si>
    <t>Nakládání, skládání a překládání neulehlého výkopku nebo sypaniny ručně nakládání, z hornin třídy těžitelnosti I, skupiny 1 až 3</t>
  </si>
  <si>
    <t>https://podminky.urs.cz/item/CS_URS_2023_01/167111101</t>
  </si>
  <si>
    <t>"z meziskládky pro zásypy"</t>
  </si>
  <si>
    <t>21,42</t>
  </si>
  <si>
    <t>171111103</t>
  </si>
  <si>
    <t>Uložení sypaniny z hornin soudržných do násypů zhutněných ručně</t>
  </si>
  <si>
    <t>-1140941513</t>
  </si>
  <si>
    <t>Uložení sypanin do násypů ručně s rozprostřením sypaniny ve vrstvách a s hrubým urovnáním zhutněných z hornin soudržných jakékoliv třídy těžitelnosti</t>
  </si>
  <si>
    <t>https://podminky.urs.cz/item/CS_URS_2023_01/171111103</t>
  </si>
  <si>
    <t>"zpětné dosypání svahu nad zdivem"</t>
  </si>
  <si>
    <t>171111109</t>
  </si>
  <si>
    <t>Příplatek k uložení sypaniny do násypů za ruční prohození sypaniny sítem</t>
  </si>
  <si>
    <t>-198786456</t>
  </si>
  <si>
    <t>Uložení sypanin do násypů ručně Příplatek k ceně za prohození sypaniny sítem</t>
  </si>
  <si>
    <t>https://podminky.urs.cz/item/CS_URS_2023_01/171111109</t>
  </si>
  <si>
    <t>171251201</t>
  </si>
  <si>
    <t>Uložení sypaniny na skládky nebo meziskládky</t>
  </si>
  <si>
    <t>-100532259</t>
  </si>
  <si>
    <t>Uložení sypaniny na skládky nebo meziskládky bez hutnění s upravením uložené sypaniny do předepsaného tvaru</t>
  </si>
  <si>
    <t>https://podminky.urs.cz/item/CS_URS_2023_01/171251201</t>
  </si>
  <si>
    <t>10</t>
  </si>
  <si>
    <t>174-R1</t>
  </si>
  <si>
    <t>Zemní hrázky pro odvedení vody od pracovních míst vč. následného zrušení</t>
  </si>
  <si>
    <t>-2008125190</t>
  </si>
  <si>
    <t>"z místních materiálů, vč. dopravy"</t>
  </si>
  <si>
    <t>"dle potřeb zhotovitele a průtoku vody v době prací"</t>
  </si>
  <si>
    <t>11</t>
  </si>
  <si>
    <t>181411123</t>
  </si>
  <si>
    <t>Založení lučního trávníku výsevem pl do 1000 m2 ve svahu přes 1:2 do 1:1</t>
  </si>
  <si>
    <t>1659992342</t>
  </si>
  <si>
    <t>Založení trávníku na půdě předem připravené plochy do 1000 m2 výsevem včetně utažení lučního na svahu přes 1:2 do 1:1</t>
  </si>
  <si>
    <t>https://podminky.urs.cz/item/CS_URS_2023_01/181411123</t>
  </si>
  <si>
    <t>"úprava svahu nad opravovaným zdivem"</t>
  </si>
  <si>
    <t>2*(21,84+3,36+5,04+15,12+11,76)</t>
  </si>
  <si>
    <t>12</t>
  </si>
  <si>
    <t>M</t>
  </si>
  <si>
    <t>00572100</t>
  </si>
  <si>
    <t>osivo jetelotráva intenzivní víceletá</t>
  </si>
  <si>
    <t>kg</t>
  </si>
  <si>
    <t>1758741906</t>
  </si>
  <si>
    <t>114,24*0,025*1,03</t>
  </si>
  <si>
    <t>13</t>
  </si>
  <si>
    <t>181912112</t>
  </si>
  <si>
    <t>Úprava pláně v hornině třídy těžitelnosti I skupiny 3 se zhutněním ručně</t>
  </si>
  <si>
    <t>-1557283767</t>
  </si>
  <si>
    <t>Úprava pláně vyrovnáním výškových rozdílů ručně v hornině třídy těžitelnosti I skupiny 3 se zhutněním</t>
  </si>
  <si>
    <t>https://podminky.urs.cz/item/CS_URS_2023_01/181912112</t>
  </si>
  <si>
    <t>14</t>
  </si>
  <si>
    <t>182211121</t>
  </si>
  <si>
    <t>Svahování násypů ručně</t>
  </si>
  <si>
    <t>1702601377</t>
  </si>
  <si>
    <t>Svahování trvalých svahů do projektovaných profilů ručně s potřebným přemístěním výkopku při svahování násypů v jakékoliv hornině</t>
  </si>
  <si>
    <t>https://podminky.urs.cz/item/CS_URS_2023_01/182211121</t>
  </si>
  <si>
    <t>182311123</t>
  </si>
  <si>
    <t>Rozprostření ornice ve svahu přes 1:5 tl vrstvy do 200 mm ručně</t>
  </si>
  <si>
    <t>-2120651177</t>
  </si>
  <si>
    <t>Rozprostření a urovnání ornice ve svahu sklonu přes 1:5 ručně při souvislé ploše, tl. vrstvy do 200 mm</t>
  </si>
  <si>
    <t>https://podminky.urs.cz/item/CS_URS_2023_01/182311123</t>
  </si>
  <si>
    <t>16</t>
  </si>
  <si>
    <t>10364101</t>
  </si>
  <si>
    <t>zemina pro terénní úpravy - ornice</t>
  </si>
  <si>
    <t>t</t>
  </si>
  <si>
    <t>-1273964716</t>
  </si>
  <si>
    <t>"vč. nákladů na dopravu"</t>
  </si>
  <si>
    <t>114,24*0,15*1,03</t>
  </si>
  <si>
    <t>Zakládání</t>
  </si>
  <si>
    <t>17</t>
  </si>
  <si>
    <t>212792312a</t>
  </si>
  <si>
    <t>Odvodnění opěry - drenážní plastové potrubí HDPE DN 300</t>
  </si>
  <si>
    <t>m</t>
  </si>
  <si>
    <t>197208130</t>
  </si>
  <si>
    <t>"prodloužení odvodnění stěny"</t>
  </si>
  <si>
    <t>1,5*3</t>
  </si>
  <si>
    <t>18</t>
  </si>
  <si>
    <t>212792312b</t>
  </si>
  <si>
    <t>Odvodnění opěry - drenážní plastové potrubí HDPE DN 500</t>
  </si>
  <si>
    <t>1776303706</t>
  </si>
  <si>
    <t>1,5*2</t>
  </si>
  <si>
    <t>Svislé a kompletní konstrukce</t>
  </si>
  <si>
    <t>19</t>
  </si>
  <si>
    <t>321321116</t>
  </si>
  <si>
    <t>Konstrukce vodních staveb ze ŽB mrazuvzdorného tř. C 30/37 XC3, XF3</t>
  </si>
  <si>
    <t>873339166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</si>
  <si>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</t>
  </si>
  <si>
    <t>https://podminky.urs.cz/item/CS_URS_2023_01/321321116</t>
  </si>
  <si>
    <t>"s příměsí jemně mletého pigmentu s vysokou barvitostí a krytostí"</t>
  </si>
  <si>
    <t>"obnovení zdiva v poškozených úsecích"</t>
  </si>
  <si>
    <t>3,125*(21,84+3,36+5,04+15,12+11,76)*0,5</t>
  </si>
  <si>
    <t>20</t>
  </si>
  <si>
    <t>321351010</t>
  </si>
  <si>
    <t>Bednění konstrukcí vodních staveb rovinné - zřízení</t>
  </si>
  <si>
    <t>-994004255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</si>
  <si>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</t>
  </si>
  <si>
    <t>https://podminky.urs.cz/item/CS_URS_2023_01/321351010</t>
  </si>
  <si>
    <t>3,125*(21,84+3,36+5,04+15,12+11,76)</t>
  </si>
  <si>
    <t>3213510R1</t>
  </si>
  <si>
    <t>Příplatek k bednění za bednění opatřené strukturovanou matricí – vzor čedič</t>
  </si>
  <si>
    <t>-1723782332</t>
  </si>
  <si>
    <t>22</t>
  </si>
  <si>
    <t>321352010</t>
  </si>
  <si>
    <t>Bednění konstrukcí vodních staveb rovinné - odstranění</t>
  </si>
  <si>
    <t>-1826370939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</si>
  <si>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</si>
  <si>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https://podminky.urs.cz/item/CS_URS_2023_01/321352010</t>
  </si>
  <si>
    <t>23</t>
  </si>
  <si>
    <t>321368211</t>
  </si>
  <si>
    <t>Výztuž železobetonových konstrukcí vodních staveb ze svařovaných sítí</t>
  </si>
  <si>
    <t>-568095979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</si>
  <si>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</t>
  </si>
  <si>
    <t>https://podminky.urs.cz/item/CS_URS_2023_01/321368211</t>
  </si>
  <si>
    <t>"Kari 8/100/100"</t>
  </si>
  <si>
    <t>3,125*(21,84+3,36+5,04+15,12+11,76)*7,9*2*0,001*1,2</t>
  </si>
  <si>
    <t>24</t>
  </si>
  <si>
    <t>359901212</t>
  </si>
  <si>
    <t>Monitoring stoky jakékoli výšky na stávající kanalizaci</t>
  </si>
  <si>
    <t>1005082339</t>
  </si>
  <si>
    <t>Monitoring stok (kamerový systém) jakékoli výšky stávající kanalizace</t>
  </si>
  <si>
    <t>https://podminky.urs.cz/item/CS_URS_2023_01/359901212</t>
  </si>
  <si>
    <t>"stávající kanalizace po první šachtice - předběžný odhad"</t>
  </si>
  <si>
    <t>50*2</t>
  </si>
  <si>
    <t>Vodorovné konstrukce</t>
  </si>
  <si>
    <t>25</t>
  </si>
  <si>
    <t>1457-DMTZ-R1</t>
  </si>
  <si>
    <t>Rozhrnutí zeminy v korytě toku</t>
  </si>
  <si>
    <t>-1141728258</t>
  </si>
  <si>
    <t>"po skončení prací"</t>
  </si>
  <si>
    <t>328,2</t>
  </si>
  <si>
    <t>26</t>
  </si>
  <si>
    <t>457542111</t>
  </si>
  <si>
    <t>Filtrační vrstvy ze štěrkodrti se zhutněním frakce od 0 až 22 do 0 až 63 mm</t>
  </si>
  <si>
    <t>-1483113863</t>
  </si>
  <si>
    <t>Filtrační vrstvy jakékoliv tloušťky a sklonu ze štěrkodrti se zhutněním do 10 pojezdů/m3, frakce od 0-22 do 0-63 mm</t>
  </si>
  <si>
    <t>https://podminky.urs.cz/item/CS_URS_2023_01/457542111</t>
  </si>
  <si>
    <t>"z místních štěrků - vč. dopravy"</t>
  </si>
  <si>
    <t>"provizorní příjezdová cesta - pod panely, kolem panelů, kolem trub"</t>
  </si>
  <si>
    <t>380*0,3+6*11*1,2</t>
  </si>
  <si>
    <t>"provizorní pracovní lavice"</t>
  </si>
  <si>
    <t>3*150*0,3</t>
  </si>
  <si>
    <t>27</t>
  </si>
  <si>
    <t>457971111</t>
  </si>
  <si>
    <t>Zřízení vrstvy z geotextilie o sklonu do 10° š do 3 m</t>
  </si>
  <si>
    <t>-782749288</t>
  </si>
  <si>
    <t>Zřízení vrstvy z geotextilie s přesahem bez připevnění k podkladu, s potřebným dočasným zatěžováním včetně zakotvení okraje o sklonu do 10°, šířky geotextilie do 3 m</t>
  </si>
  <si>
    <t>https://podminky.urs.cz/item/CS_URS_2023_01/457971111</t>
  </si>
  <si>
    <t>28</t>
  </si>
  <si>
    <t>69311172</t>
  </si>
  <si>
    <t>geotextilie PP s ÚV stabilizací 300g/m2</t>
  </si>
  <si>
    <t>-2080248141</t>
  </si>
  <si>
    <t>30*1,15</t>
  </si>
  <si>
    <t>Komunikace pozemní</t>
  </si>
  <si>
    <t>29</t>
  </si>
  <si>
    <t>584121112</t>
  </si>
  <si>
    <t>Osazení silničních dílců z ŽB do lože z kameniva těženého tl 40 mm plochy přes 200 m2</t>
  </si>
  <si>
    <t>835832752</t>
  </si>
  <si>
    <t>Osazení silničních dílců ze železového betonu s podkladem z kameniva těženého do tl. 40 mm jakéhokoliv druhu a velikosti, na plochu jednotlivě přes 200 m2</t>
  </si>
  <si>
    <t>https://podminky.urs.cz/item/CS_URS_2023_01/584121112</t>
  </si>
  <si>
    <t>"provizorní příjezdová cesta"</t>
  </si>
  <si>
    <t>59381001</t>
  </si>
  <si>
    <t>panel silniční 3,00x1,20x0,15m</t>
  </si>
  <si>
    <t>kus</t>
  </si>
  <si>
    <t>-228736533</t>
  </si>
  <si>
    <t>"obrátkovost 30% + 4ks panelů v místě stávajícího náhonu"</t>
  </si>
  <si>
    <t>54</t>
  </si>
  <si>
    <t>Trubní vedení</t>
  </si>
  <si>
    <t>31</t>
  </si>
  <si>
    <t>810441811</t>
  </si>
  <si>
    <t>Bourání stávajícího potrubí z betonu DN přes 400 do 600</t>
  </si>
  <si>
    <t>-1546943448</t>
  </si>
  <si>
    <t>Bourání stávajícího potrubí z betonu v otevřeném výkopu DN přes 400 do 600</t>
  </si>
  <si>
    <t>https://podminky.urs.cz/item/CS_URS_2023_01/810441811</t>
  </si>
  <si>
    <t>"zrušení potrubí průtoku po skončení prací"</t>
  </si>
  <si>
    <t>6*4</t>
  </si>
  <si>
    <t>32</t>
  </si>
  <si>
    <t>810491811</t>
  </si>
  <si>
    <t>Bourání stávajícího potrubí z betonu DN přes 800 do 1000</t>
  </si>
  <si>
    <t>-882877640</t>
  </si>
  <si>
    <t>Bourání stávajícího potrubí z betonu v otevřeném výkopu DN přes 800 do 1000</t>
  </si>
  <si>
    <t>https://podminky.urs.cz/item/CS_URS_2023_01/810491811</t>
  </si>
  <si>
    <t>6*2</t>
  </si>
  <si>
    <t>33</t>
  </si>
  <si>
    <t>821441111</t>
  </si>
  <si>
    <t>Montáž potrubí z trub ŽB s polodrážkou (přímých) a integrovaným pryžovým těsněním otevřený výkop sklon do 20 % DN 600</t>
  </si>
  <si>
    <t>1498787937</t>
  </si>
  <si>
    <t>Montáž potrubí z trub železobetonových (přímých) s polodrážkou v otevřeném výkopu ve sklonu do 20 % s integrovaným pryžovým těsněním DN 600</t>
  </si>
  <si>
    <t>https://podminky.urs.cz/item/CS_URS_2023_01/821441111</t>
  </si>
  <si>
    <t>"provizorní průtok vody"</t>
  </si>
  <si>
    <t>34</t>
  </si>
  <si>
    <t>59222026</t>
  </si>
  <si>
    <t>trouba ŽB hrdlová propojovací DN 600</t>
  </si>
  <si>
    <t>1671583832</t>
  </si>
  <si>
    <t>24*1,03</t>
  </si>
  <si>
    <t>35</t>
  </si>
  <si>
    <t>821491111</t>
  </si>
  <si>
    <t>Montáž potrubí z trub ŽB s polodrážkou (přímých) a integrovaným pryžovým těsněním otevřený výkop sklon do 20 % DN 1000</t>
  </si>
  <si>
    <t>1587747104</t>
  </si>
  <si>
    <t>Montáž potrubí z trub železobetonových (přímých) s polodrážkou v otevřeném výkopu ve sklonu do 20 % s integrovaným pryžovým těsněním DN 1000</t>
  </si>
  <si>
    <t>https://podminky.urs.cz/item/CS_URS_2023_01/821491111</t>
  </si>
  <si>
    <t>36</t>
  </si>
  <si>
    <t>59222085</t>
  </si>
  <si>
    <t>trouba ŽB hrdlová propojovací DN 1000</t>
  </si>
  <si>
    <t>1151164101</t>
  </si>
  <si>
    <t>12*1,03</t>
  </si>
  <si>
    <t>Ostatní konstrukce a práce, bourání</t>
  </si>
  <si>
    <t>37</t>
  </si>
  <si>
    <t>941111131</t>
  </si>
  <si>
    <t>Montáž lešení řadového trubkového lehkého s podlahami zatížení do 200 kg/m2 š přes 1,2 do 1,5 m v do 10 m</t>
  </si>
  <si>
    <t>177713904</t>
  </si>
  <si>
    <t>Montáž lešení řadového trubkového lehkého pracovního s podlahami s provozním zatížením tř. 3 do 200 kg/m2 šířky tř. W12 přes 1,2 do 1,5 m, výšky do 10 m</t>
  </si>
  <si>
    <t>https://podminky.urs.cz/item/CS_URS_2023_01/941111131</t>
  </si>
  <si>
    <t>"pro práce na stěně v opravovaných místech"</t>
  </si>
  <si>
    <t>3*(21,84+3,36+5,04+15,12+11,76)</t>
  </si>
  <si>
    <t>38</t>
  </si>
  <si>
    <t>941111231</t>
  </si>
  <si>
    <t>Příplatek k lešení řadovému trubkovému lehkému s podlahami š 1,5 m v 10 m za první a ZKD den použití</t>
  </si>
  <si>
    <t>-282442761</t>
  </si>
  <si>
    <t>Montáž lešení řadového trubkového lehkého pracovního s podlahami s provozním zatížením tř. 3 do 200 kg/m2 Příplatek za první a každý další den použití lešení k ceně -1131</t>
  </si>
  <si>
    <t>https://podminky.urs.cz/item/CS_URS_2023_01/941111231</t>
  </si>
  <si>
    <t>171,36*60</t>
  </si>
  <si>
    <t>39</t>
  </si>
  <si>
    <t>941111831</t>
  </si>
  <si>
    <t>Demontáž lešení řadového trubkového lehkého s podlahami zatížení do 200 kg/m2 š přes 1,2 do 1,5 m v do 10 m</t>
  </si>
  <si>
    <t>1439684130</t>
  </si>
  <si>
    <t>Demontáž lešení řadového trubkového lehkého pracovního s podlahami s provozním zatížením tř. 3 do 200 kg/m2 šířky tř. W12 přes 1,2 do 1,5 m, výšky do 10 m</t>
  </si>
  <si>
    <t>https://podminky.urs.cz/item/CS_URS_2023_01/941111831</t>
  </si>
  <si>
    <t>41</t>
  </si>
  <si>
    <t>9533121-R1</t>
  </si>
  <si>
    <t xml:space="preserve">Zaplnění dilatační spáry tl. 20mm - PE provazec pr.20mm + polyuretanový tmel+polystyren </t>
  </si>
  <si>
    <t>bm</t>
  </si>
  <si>
    <t>1360296541</t>
  </si>
  <si>
    <t>"dilatace"</t>
  </si>
  <si>
    <t>3,125*8</t>
  </si>
  <si>
    <t>42</t>
  </si>
  <si>
    <t>960211251</t>
  </si>
  <si>
    <t>Bourání vodních staveb zděných z kamene nebo z cihel, z vodní hladiny</t>
  </si>
  <si>
    <t>1734724422</t>
  </si>
  <si>
    <t>Bourání konstrukcí vodních staveb z hladiny, s naložením vybouraných hmot a suti na dopravní prostředek nebo s odklizením na hromady do vzdálenosti 20 m zděných z kamene nebo z cihel</t>
  </si>
  <si>
    <t>https://podminky.urs.cz/item/CS_URS_2023_01/960211251</t>
  </si>
  <si>
    <t>"odbourání kyklopského kamenného zdiva v poškozených úsecích"</t>
  </si>
  <si>
    <t>0,3*3,125*(21,84+3,36+5,04+15,12+11,76)</t>
  </si>
  <si>
    <t>43</t>
  </si>
  <si>
    <t>985112113</t>
  </si>
  <si>
    <t>Odsekání degradovaného betonu stěn tl přes 30 do 50 mm</t>
  </si>
  <si>
    <t>-1526962407</t>
  </si>
  <si>
    <t>Odsekání degradovaného betonu stěn, tloušťky přes 30 do 50 mm</t>
  </si>
  <si>
    <t>https://podminky.urs.cz/item/CS_URS_2023_01/985112113</t>
  </si>
  <si>
    <t>"otryskání a odstranění degradovaného betonu v poškozených úsecích"</t>
  </si>
  <si>
    <t>3,125*(21,84+3,36+5,04+15,12+11,76)*5</t>
  </si>
  <si>
    <t>44</t>
  </si>
  <si>
    <t>985121123</t>
  </si>
  <si>
    <t>Tryskání degradovaného betonu stěn a rubu kleneb vodou pod tlakem přes 1250 do 2500 barů</t>
  </si>
  <si>
    <t>1215700936</t>
  </si>
  <si>
    <t>Tryskání degradovaného betonu stěn, rubu kleneb a podlah vodou pod tlakem přes 1 250 do 2 500 barů</t>
  </si>
  <si>
    <t>https://podminky.urs.cz/item/CS_URS_2023_01/985121123</t>
  </si>
  <si>
    <t>45</t>
  </si>
  <si>
    <t>985564225</t>
  </si>
  <si>
    <t>Kotvičky pro výztuž stříkaného betonu hl přes 200 do 400 mm z oceli D přes 16 do 20 mm do chemické malty</t>
  </si>
  <si>
    <t>912392774</t>
  </si>
  <si>
    <t>Kotvičky pro výztuž stříkaného betonu z betonářské oceli do chemické malty, hloubky kotvení přes 200 do 400 mm, průměru přes 16 do 20 mm</t>
  </si>
  <si>
    <t>https://podminky.urs.cz/item/CS_URS_2023_01/985564225</t>
  </si>
  <si>
    <t>"potažení poškozených úseků sítí KARI 8/100-8/100 - pro její přichycení"</t>
  </si>
  <si>
    <t>9+15*3+12+9+15+15*3+9+15+9</t>
  </si>
  <si>
    <t>46</t>
  </si>
  <si>
    <t>9-R1</t>
  </si>
  <si>
    <t>D+M Zpevnění opěrné stěny injektáží</t>
  </si>
  <si>
    <t>-1649137262</t>
  </si>
  <si>
    <t>D+M Zpevnění opěrné stěny injektáží - otvory pr.14mm hl. 2/3 tl. konstrukce</t>
  </si>
  <si>
    <t>"provedení dle části 6 technické zprávy - veškeré konstrukce a práce popsané v bodech 1-6"</t>
  </si>
  <si>
    <t>"vč. veškerých potřebných pomocných konstrukcí a prací neuvedených v technické zprávě, dle zhotovitele potřebných k provedení díla"</t>
  </si>
  <si>
    <t>"předpoklad 2m2"</t>
  </si>
  <si>
    <t>997</t>
  </si>
  <si>
    <t>Přesun sutě</t>
  </si>
  <si>
    <t>47</t>
  </si>
  <si>
    <t>997013151</t>
  </si>
  <si>
    <t>Vnitrostaveništní doprava suti a vybouraných hmot pro budovy v do 6 m s omezením mechanizace</t>
  </si>
  <si>
    <t>414280632</t>
  </si>
  <si>
    <t>Vnitrostaveništní doprava suti a vybouraných hmot vodorovně do 50 m svisle s omezením mechanizace pro budovy a haly výšky do 6 m</t>
  </si>
  <si>
    <t>https://podminky.urs.cz/item/CS_URS_2023_01/997013151</t>
  </si>
  <si>
    <t>48</t>
  </si>
  <si>
    <t>997321611</t>
  </si>
  <si>
    <t>Nakládání nebo překládání suti a vybouraných hmot</t>
  </si>
  <si>
    <t>-192352419</t>
  </si>
  <si>
    <t>Vodorovná doprava suti a vybouraných hmot bez naložení, s vyložením a hrubým urovnáním nakládání nebo překládání na dopravní prostředek při vodorovné dopravě suti a vybouraných hmot</t>
  </si>
  <si>
    <t>https://podminky.urs.cz/item/CS_URS_2023_01/997321611</t>
  </si>
  <si>
    <t>49</t>
  </si>
  <si>
    <t>997321511</t>
  </si>
  <si>
    <t>Vodorovná doprava suti a vybouraných hmot po suchu do 1 km</t>
  </si>
  <si>
    <t>2047991564</t>
  </si>
  <si>
    <t>Vodorovná doprava suti a vybouraných hmot bez naložení, s vyložením a hrubým urovnáním po suchu, na vzdálenost do 1 km</t>
  </si>
  <si>
    <t>https://podminky.urs.cz/item/CS_URS_2023_01/997321511</t>
  </si>
  <si>
    <t>50</t>
  </si>
  <si>
    <t>997321519</t>
  </si>
  <si>
    <t>Příplatek ZKD 1 km vodorovné dopravy suti a vybouraných hmot po suchu</t>
  </si>
  <si>
    <t>32177584</t>
  </si>
  <si>
    <t>Vodorovná doprava suti a vybouraných hmot bez naložení, s vyložením a hrubým urovnáním po suchu, na vzdálenost Příplatek k cenám za každý další i započatý 1 km přes 1 km</t>
  </si>
  <si>
    <t>https://podminky.urs.cz/item/CS_URS_2023_01/997321519</t>
  </si>
  <si>
    <t>363,654*19 'Přepočtené koeficientem množství</t>
  </si>
  <si>
    <t>51</t>
  </si>
  <si>
    <t>997013601</t>
  </si>
  <si>
    <t>Poplatek za uložení na skládce (skládkovné) stavebního odpadu betonového kód odpadu 17 01 01</t>
  </si>
  <si>
    <t>-349555418</t>
  </si>
  <si>
    <t>Poplatek za uložení stavebního odpadu na skládce (skládkovné) z prostého betonu zatříděného do Katalogu odpadů pod kódem 17 01 01</t>
  </si>
  <si>
    <t>https://podminky.urs.cz/item/CS_URS_2023_01/997013601</t>
  </si>
  <si>
    <t>77,76+13,388+16,8+15,6+98,175</t>
  </si>
  <si>
    <t>52</t>
  </si>
  <si>
    <t>997013631</t>
  </si>
  <si>
    <t>Poplatek za uložení na skládce (skládkovné) stavebního odpadu směsného kód odpadu 17 09 04</t>
  </si>
  <si>
    <t>-1056869072</t>
  </si>
  <si>
    <t>Poplatek za uložení stavebního odpadu na skládce (skládkovné) směsného stavebního a demoličního zatříděného do Katalogu odpadů pod kódem 17 09 04</t>
  </si>
  <si>
    <t>https://podminky.urs.cz/item/CS_URS_2023_01/997013631</t>
  </si>
  <si>
    <t>0,024</t>
  </si>
  <si>
    <t>53</t>
  </si>
  <si>
    <t>997013655</t>
  </si>
  <si>
    <t>Poplatek za uložení na skládce (skládkovné) zeminy a kamení kód odpadu 17 05 04</t>
  </si>
  <si>
    <t>1372115913</t>
  </si>
  <si>
    <t>Poplatek za uložení stavebního odpadu na skládce (skládkovné) zeminy a kamení zatříděného do Katalogu odpadů pod kódem 17 05 04</t>
  </si>
  <si>
    <t>https://podminky.urs.cz/item/CS_URS_2023_01/997013655</t>
  </si>
  <si>
    <t>141,908</t>
  </si>
  <si>
    <t>998</t>
  </si>
  <si>
    <t>Přesun hmot</t>
  </si>
  <si>
    <t>998332011</t>
  </si>
  <si>
    <t>Přesun hmot pro úpravy vodních toků a kanály</t>
  </si>
  <si>
    <t>1828019877</t>
  </si>
  <si>
    <t>Přesun hmot pro úpravy vodních toků a kanály, hráze rybníků apod. dopravní vzdálenost do 500 m</t>
  </si>
  <si>
    <t>https://podminky.urs.cz/item/CS_URS_2023_01/998332011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</si>
  <si>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</si>
  <si>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</si>
  <si>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</si>
  <si>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</si>
  <si>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</si>
  <si>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</si>
  <si>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</si>
  <si>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</si>
  <si>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</si>
  <si>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</si>
  <si>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</si>
  <si>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</si>
  <si>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</si>
  <si>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</si>
  <si>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</si>
  <si>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</si>
  <si>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</si>
  <si>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</si>
  <si>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</si>
  <si>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</si>
  <si>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</si>
  <si>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</si>
  <si>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</si>
  <si>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</si>
  <si>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</si>
  <si>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</si>
  <si>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</si>
  <si>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</si>
  <si>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</si>
  <si>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</si>
  <si>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</si>
  <si>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</si>
  <si>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</si>
  <si>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</si>
  <si>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</si>
  <si>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</si>
  <si>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</si>
  <si>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</si>
  <si>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</si>
  <si>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</si>
  <si>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</si>
  <si>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</si>
  <si>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</si>
  <si>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</si>
  <si>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</si>
  <si>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</si>
  <si>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</si>
  <si>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</si>
  <si>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</si>
  <si>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</si>
  <si>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</si>
  <si>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</si>
  <si>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</si>
  <si>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</si>
  <si>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</si>
  <si>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</si>
  <si>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</si>
  <si>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</si>
  <si>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</si>
  <si>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</si>
  <si>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</si>
  <si>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</si>
  <si>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</si>
  <si>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</si>
  <si>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</si>
  <si>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</si>
  <si>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</si>
  <si>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</si>
  <si>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</si>
  <si>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</si>
  <si>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</si>
  <si>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</si>
  <si>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</si>
  <si>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</si>
  <si>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</si>
  <si>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</si>
  <si>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</si>
  <si>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</si>
  <si>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</si>
  <si>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</si>
  <si>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</si>
  <si>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</si>
  <si>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</si>
  <si>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</si>
  <si>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</si>
  <si>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</si>
  <si>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</si>
  <si>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</si>
  <si>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</si>
  <si>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</si>
  <si>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</si>
  <si>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</si>
  <si>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</si>
  <si>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</si>
  <si>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</si>
  <si>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</si>
  <si>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</si>
  <si>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</si>
  <si>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</si>
  <si>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</si>
  <si>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</si>
  <si>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</si>
  <si>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</si>
  <si>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</si>
  <si>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</si>
  <si>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</si>
  <si>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</si>
  <si>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</si>
  <si>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</si>
  <si>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</si>
  <si>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</si>
  <si>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</si>
  <si>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</si>
  <si>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</si>
  <si>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</si>
  <si>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</si>
  <si>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</si>
  <si>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</si>
  <si>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</si>
  <si>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</si>
  <si>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</si>
  <si>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</si>
  <si>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</si>
  <si>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</si>
  <si>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</si>
  <si>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</si>
  <si>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</si>
  <si>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</si>
  <si>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</si>
  <si>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</si>
  <si>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</si>
  <si>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</si>
  <si>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</si>
  <si>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</si>
  <si>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</si>
  <si>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</si>
  <si>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</si>
  <si>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</si>
  <si>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</si>
  <si>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</si>
  <si>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</si>
  <si>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</si>
  <si>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</si>
  <si>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</si>
  <si>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</si>
  <si>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</si>
  <si>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</si>
  <si>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</si>
  <si>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</si>
  <si>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</si>
  <si>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</si>
  <si>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</si>
  <si>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</si>
  <si>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</si>
  <si>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</si>
  <si>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</si>
  <si>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</si>
  <si>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</si>
  <si>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</si>
  <si>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</si>
  <si>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</si>
  <si>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</si>
  <si>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</si>
  <si>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</si>
  <si>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</si>
  <si>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</si>
  <si>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</si>
  <si>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</si>
  <si>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</si>
  <si>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</si>
  <si>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</si>
  <si>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</si>
  <si>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</si>
  <si>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</si>
  <si>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</si>
  <si>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</si>
  <si>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</si>
  <si>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</si>
  <si>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</si>
  <si>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</si>
  <si>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</si>
  <si>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</si>
  <si>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</si>
  <si>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Pokud se v rozpočtu vyskytnou obchodní názvy některých výrobků nebo dodávek, případně jiná označení či vyobrazení mající vztah ke konkrétnímu dodavateli, jedná se o vymezení předpokládané charakteristiky a účastník je oprávněn navrhnout i jiné technicky a kvalitativně srovnatelné či lepší řešení.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</si>
</sst>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7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1" fillId="5" borderId="9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5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3" xfId="0" applyNumberFormat="1" applyFont="1" applyBorder="1" applyAlignment="1"/>
    <xf numFmtId="166" fontId="31" fillId="0" borderId="14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1" fillId="0" borderId="23" xfId="0" applyFont="1" applyBorder="1" applyAlignment="1" applyProtection="1">
      <alignment horizontal="center" vertical="center"/>
      <protection locked="0"/>
    </xf>
    <xf numFmtId="49" fontId="21" fillId="0" borderId="23" xfId="0" applyNumberFormat="1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left" vertical="center" wrapText="1"/>
      <protection locked="0"/>
    </xf>
    <xf numFmtId="0" fontId="21" fillId="0" borderId="23" xfId="0" applyFont="1" applyBorder="1" applyAlignment="1" applyProtection="1">
      <alignment horizontal="center" vertical="center" wrapText="1"/>
      <protection locked="0"/>
    </xf>
    <xf numFmtId="167" fontId="21" fillId="0" borderId="23" xfId="0" applyNumberFormat="1" applyFont="1" applyBorder="1" applyAlignment="1" applyProtection="1">
      <alignment vertical="center"/>
      <protection locked="0"/>
    </xf>
    <xf numFmtId="4" fontId="21" fillId="3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  <protection locked="0"/>
    </xf>
    <xf numFmtId="0" fontId="22" fillId="3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6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5" fillId="0" borderId="0" xfId="0" applyFont="1" applyAlignment="1">
      <alignment horizontal="left" vertical="center"/>
    </xf>
    <xf numFmtId="0" fontId="36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37" fillId="0" borderId="23" xfId="0" applyFont="1" applyBorder="1" applyAlignment="1" applyProtection="1">
      <alignment horizontal="center" vertical="center"/>
      <protection locked="0"/>
    </xf>
    <xf numFmtId="49" fontId="37" fillId="0" borderId="23" xfId="0" applyNumberFormat="1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left" vertical="center" wrapText="1"/>
      <protection locked="0"/>
    </xf>
    <xf numFmtId="0" fontId="37" fillId="0" borderId="23" xfId="0" applyFont="1" applyBorder="1" applyAlignment="1" applyProtection="1">
      <alignment horizontal="center" vertical="center" wrapText="1"/>
      <protection locked="0"/>
    </xf>
    <xf numFmtId="167" fontId="37" fillId="0" borderId="23" xfId="0" applyNumberFormat="1" applyFont="1" applyBorder="1" applyAlignment="1" applyProtection="1">
      <alignment vertical="center"/>
      <protection locked="0"/>
    </xf>
    <xf numFmtId="4" fontId="37" fillId="3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  <protection locked="0"/>
    </xf>
    <xf numFmtId="0" fontId="38" fillId="0" borderId="4" xfId="0" applyFont="1" applyBorder="1" applyAlignment="1">
      <alignment vertical="center"/>
    </xf>
    <xf numFmtId="0" fontId="37" fillId="3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  <xf numFmtId="0" fontId="0" fillId="0" borderId="0" xfId="0" applyFont="1" applyAlignment="1">
      <alignment horizontal="center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https://podminky.urs.cz/item/CS_URS_2023_01/013254000" TargetMode="External"/><Relationship Id="rId7" Type="http://schemas.openxmlformats.org/officeDocument/2006/relationships/hyperlink" Target="https://podminky.urs.cz/item/CS_URS_2023_01/063002000" TargetMode="External"/><Relationship Id="rId2" Type="http://schemas.openxmlformats.org/officeDocument/2006/relationships/hyperlink" Target="https://podminky.urs.cz/item/CS_URS_2023_01/013103000" TargetMode="External"/><Relationship Id="rId1" Type="http://schemas.openxmlformats.org/officeDocument/2006/relationships/hyperlink" Target="https://podminky.urs.cz/item/CS_URS_2023_01/012103000" TargetMode="External"/><Relationship Id="rId6" Type="http://schemas.openxmlformats.org/officeDocument/2006/relationships/hyperlink" Target="https://podminky.urs.cz/item/CS_URS_2023_01/062002000" TargetMode="External"/><Relationship Id="rId5" Type="http://schemas.openxmlformats.org/officeDocument/2006/relationships/hyperlink" Target="https://podminky.urs.cz/item/CS_URS_2023_01/034002000" TargetMode="External"/><Relationship Id="rId4" Type="http://schemas.openxmlformats.org/officeDocument/2006/relationships/hyperlink" Target="https://podminky.urs.cz/item/CS_URS_2023_01/030001000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182311123" TargetMode="External"/><Relationship Id="rId18" Type="http://schemas.openxmlformats.org/officeDocument/2006/relationships/hyperlink" Target="https://podminky.urs.cz/item/CS_URS_2023_01/359901212" TargetMode="External"/><Relationship Id="rId26" Type="http://schemas.openxmlformats.org/officeDocument/2006/relationships/hyperlink" Target="https://podminky.urs.cz/item/CS_URS_2023_01/941111131" TargetMode="External"/><Relationship Id="rId39" Type="http://schemas.openxmlformats.org/officeDocument/2006/relationships/hyperlink" Target="https://podminky.urs.cz/item/CS_URS_2023_01/997013655" TargetMode="External"/><Relationship Id="rId21" Type="http://schemas.openxmlformats.org/officeDocument/2006/relationships/hyperlink" Target="https://podminky.urs.cz/item/CS_URS_2023_01/584121112" TargetMode="External"/><Relationship Id="rId34" Type="http://schemas.openxmlformats.org/officeDocument/2006/relationships/hyperlink" Target="https://podminky.urs.cz/item/CS_URS_2023_01/997321611" TargetMode="External"/><Relationship Id="rId42" Type="http://schemas.openxmlformats.org/officeDocument/2006/relationships/drawing" Target="../drawings/drawing3.xml"/><Relationship Id="rId7" Type="http://schemas.openxmlformats.org/officeDocument/2006/relationships/hyperlink" Target="https://podminky.urs.cz/item/CS_URS_2023_01/171111103" TargetMode="External"/><Relationship Id="rId2" Type="http://schemas.openxmlformats.org/officeDocument/2006/relationships/hyperlink" Target="https://podminky.urs.cz/item/CS_URS_2023_01/113311171" TargetMode="External"/><Relationship Id="rId16" Type="http://schemas.openxmlformats.org/officeDocument/2006/relationships/hyperlink" Target="https://podminky.urs.cz/item/CS_URS_2023_01/321352010" TargetMode="External"/><Relationship Id="rId20" Type="http://schemas.openxmlformats.org/officeDocument/2006/relationships/hyperlink" Target="https://podminky.urs.cz/item/CS_URS_2023_01/457971111" TargetMode="External"/><Relationship Id="rId29" Type="http://schemas.openxmlformats.org/officeDocument/2006/relationships/hyperlink" Target="https://podminky.urs.cz/item/CS_URS_2023_01/960211251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s://podminky.urs.cz/item/CS_URS_2023_01/113106290" TargetMode="External"/><Relationship Id="rId6" Type="http://schemas.openxmlformats.org/officeDocument/2006/relationships/hyperlink" Target="https://podminky.urs.cz/item/CS_URS_2023_01/167111101" TargetMode="External"/><Relationship Id="rId11" Type="http://schemas.openxmlformats.org/officeDocument/2006/relationships/hyperlink" Target="https://podminky.urs.cz/item/CS_URS_2023_01/181912112" TargetMode="External"/><Relationship Id="rId24" Type="http://schemas.openxmlformats.org/officeDocument/2006/relationships/hyperlink" Target="https://podminky.urs.cz/item/CS_URS_2023_01/821441111" TargetMode="External"/><Relationship Id="rId32" Type="http://schemas.openxmlformats.org/officeDocument/2006/relationships/hyperlink" Target="https://podminky.urs.cz/item/CS_URS_2023_01/985564225" TargetMode="External"/><Relationship Id="rId37" Type="http://schemas.openxmlformats.org/officeDocument/2006/relationships/hyperlink" Target="https://podminky.urs.cz/item/CS_URS_2023_01/997013601" TargetMode="External"/><Relationship Id="rId40" Type="http://schemas.openxmlformats.org/officeDocument/2006/relationships/hyperlink" Target="https://podminky.urs.cz/item/CS_URS_2023_01/998332011" TargetMode="External"/><Relationship Id="rId5" Type="http://schemas.openxmlformats.org/officeDocument/2006/relationships/hyperlink" Target="https://podminky.urs.cz/item/CS_URS_2023_01/162211319" TargetMode="External"/><Relationship Id="rId15" Type="http://schemas.openxmlformats.org/officeDocument/2006/relationships/hyperlink" Target="https://podminky.urs.cz/item/CS_URS_2023_01/321351010" TargetMode="External"/><Relationship Id="rId23" Type="http://schemas.openxmlformats.org/officeDocument/2006/relationships/hyperlink" Target="https://podminky.urs.cz/item/CS_URS_2023_01/810491811" TargetMode="External"/><Relationship Id="rId28" Type="http://schemas.openxmlformats.org/officeDocument/2006/relationships/hyperlink" Target="https://podminky.urs.cz/item/CS_URS_2023_01/941111831" TargetMode="External"/><Relationship Id="rId36" Type="http://schemas.openxmlformats.org/officeDocument/2006/relationships/hyperlink" Target="https://podminky.urs.cz/item/CS_URS_2023_01/997321519" TargetMode="External"/><Relationship Id="rId10" Type="http://schemas.openxmlformats.org/officeDocument/2006/relationships/hyperlink" Target="https://podminky.urs.cz/item/CS_URS_2023_01/181411123" TargetMode="External"/><Relationship Id="rId19" Type="http://schemas.openxmlformats.org/officeDocument/2006/relationships/hyperlink" Target="https://podminky.urs.cz/item/CS_URS_2023_01/457542111" TargetMode="External"/><Relationship Id="rId31" Type="http://schemas.openxmlformats.org/officeDocument/2006/relationships/hyperlink" Target="https://podminky.urs.cz/item/CS_URS_2023_01/985121123" TargetMode="External"/><Relationship Id="rId4" Type="http://schemas.openxmlformats.org/officeDocument/2006/relationships/hyperlink" Target="https://podminky.urs.cz/item/CS_URS_2023_01/162211311" TargetMode="External"/><Relationship Id="rId9" Type="http://schemas.openxmlformats.org/officeDocument/2006/relationships/hyperlink" Target="https://podminky.urs.cz/item/CS_URS_2023_01/171251201" TargetMode="External"/><Relationship Id="rId14" Type="http://schemas.openxmlformats.org/officeDocument/2006/relationships/hyperlink" Target="https://podminky.urs.cz/item/CS_URS_2023_01/321321116" TargetMode="External"/><Relationship Id="rId22" Type="http://schemas.openxmlformats.org/officeDocument/2006/relationships/hyperlink" Target="https://podminky.urs.cz/item/CS_URS_2023_01/810441811" TargetMode="External"/><Relationship Id="rId27" Type="http://schemas.openxmlformats.org/officeDocument/2006/relationships/hyperlink" Target="https://podminky.urs.cz/item/CS_URS_2023_01/941111231" TargetMode="External"/><Relationship Id="rId30" Type="http://schemas.openxmlformats.org/officeDocument/2006/relationships/hyperlink" Target="https://podminky.urs.cz/item/CS_URS_2023_01/985112113" TargetMode="External"/><Relationship Id="rId35" Type="http://schemas.openxmlformats.org/officeDocument/2006/relationships/hyperlink" Target="https://podminky.urs.cz/item/CS_URS_2023_01/997321511" TargetMode="External"/><Relationship Id="rId8" Type="http://schemas.openxmlformats.org/officeDocument/2006/relationships/hyperlink" Target="https://podminky.urs.cz/item/CS_URS_2023_01/171111109" TargetMode="External"/><Relationship Id="rId3" Type="http://schemas.openxmlformats.org/officeDocument/2006/relationships/hyperlink" Target="https://podminky.urs.cz/item/CS_URS_2023_01/122211101" TargetMode="External"/><Relationship Id="rId12" Type="http://schemas.openxmlformats.org/officeDocument/2006/relationships/hyperlink" Target="https://podminky.urs.cz/item/CS_URS_2023_01/182211121" TargetMode="External"/><Relationship Id="rId17" Type="http://schemas.openxmlformats.org/officeDocument/2006/relationships/hyperlink" Target="https://podminky.urs.cz/item/CS_URS_2023_01/321368211" TargetMode="External"/><Relationship Id="rId25" Type="http://schemas.openxmlformats.org/officeDocument/2006/relationships/hyperlink" Target="https://podminky.urs.cz/item/CS_URS_2023_01/821491111" TargetMode="External"/><Relationship Id="rId33" Type="http://schemas.openxmlformats.org/officeDocument/2006/relationships/hyperlink" Target="https://podminky.urs.cz/item/CS_URS_2023_01/997013151" TargetMode="External"/><Relationship Id="rId38" Type="http://schemas.openxmlformats.org/officeDocument/2006/relationships/hyperlink" Target="https://podminky.urs.cz/item/CS_URS_2023_01/99701363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19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80" t="s">
        <v>6</v>
      </c>
      <c r="AS2" s="281"/>
      <c r="AT2" s="281"/>
      <c r="AU2" s="281"/>
      <c r="AV2" s="281"/>
      <c r="AW2" s="281"/>
      <c r="AX2" s="281"/>
      <c r="AY2" s="281"/>
      <c r="AZ2" s="281"/>
      <c r="BA2" s="281"/>
      <c r="BB2" s="281"/>
      <c r="BC2" s="281"/>
      <c r="BD2" s="281"/>
      <c r="BE2" s="281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310" t="s">
        <v>15</v>
      </c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  <c r="AH5" s="281"/>
      <c r="AI5" s="281"/>
      <c r="AJ5" s="281"/>
      <c r="AK5" s="281"/>
      <c r="AL5" s="281"/>
      <c r="AM5" s="281"/>
      <c r="AN5" s="281"/>
      <c r="AO5" s="281"/>
      <c r="AR5" s="21"/>
      <c r="BE5" s="307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311" t="s">
        <v>18</v>
      </c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  <c r="AH6" s="281"/>
      <c r="AI6" s="281"/>
      <c r="AJ6" s="281"/>
      <c r="AK6" s="281"/>
      <c r="AL6" s="281"/>
      <c r="AM6" s="281"/>
      <c r="AN6" s="281"/>
      <c r="AO6" s="281"/>
      <c r="AR6" s="21"/>
      <c r="BE6" s="308"/>
      <c r="BS6" s="18" t="s">
        <v>7</v>
      </c>
    </row>
    <row r="7" spans="1:74" s="1" customFormat="1" ht="12" customHeight="1">
      <c r="B7" s="21"/>
      <c r="D7" s="28" t="s">
        <v>19</v>
      </c>
      <c r="K7" s="26" t="s">
        <v>3</v>
      </c>
      <c r="AK7" s="28" t="s">
        <v>20</v>
      </c>
      <c r="AN7" s="26" t="s">
        <v>3</v>
      </c>
      <c r="AR7" s="21"/>
      <c r="BE7" s="308"/>
      <c r="BS7" s="18" t="s">
        <v>7</v>
      </c>
    </row>
    <row r="8" spans="1:74" s="1" customFormat="1" ht="12" customHeight="1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08"/>
      <c r="BS8" s="18" t="s">
        <v>7</v>
      </c>
    </row>
    <row r="9" spans="1:74" s="1" customFormat="1" ht="14.45" customHeight="1">
      <c r="B9" s="21"/>
      <c r="AR9" s="21"/>
      <c r="BE9" s="308"/>
      <c r="BS9" s="18" t="s">
        <v>7</v>
      </c>
    </row>
    <row r="10" spans="1:74" s="1" customFormat="1" ht="12" customHeight="1">
      <c r="B10" s="21"/>
      <c r="D10" s="28" t="s">
        <v>25</v>
      </c>
      <c r="AK10" s="28" t="s">
        <v>26</v>
      </c>
      <c r="AN10" s="26" t="s">
        <v>3</v>
      </c>
      <c r="AR10" s="21"/>
      <c r="BE10" s="308"/>
      <c r="BS10" s="18" t="s">
        <v>7</v>
      </c>
    </row>
    <row r="11" spans="1:74" s="1" customFormat="1" ht="18.399999999999999" customHeight="1">
      <c r="B11" s="21"/>
      <c r="E11" s="26" t="s">
        <v>27</v>
      </c>
      <c r="AK11" s="28" t="s">
        <v>28</v>
      </c>
      <c r="AN11" s="26" t="s">
        <v>3</v>
      </c>
      <c r="AR11" s="21"/>
      <c r="BE11" s="308"/>
      <c r="BS11" s="18" t="s">
        <v>7</v>
      </c>
    </row>
    <row r="12" spans="1:74" s="1" customFormat="1" ht="6.95" customHeight="1">
      <c r="B12" s="21"/>
      <c r="AR12" s="21"/>
      <c r="BE12" s="308"/>
      <c r="BS12" s="18" t="s">
        <v>7</v>
      </c>
    </row>
    <row r="13" spans="1:74" s="1" customFormat="1" ht="12" customHeight="1">
      <c r="B13" s="21"/>
      <c r="D13" s="28" t="s">
        <v>29</v>
      </c>
      <c r="AK13" s="28" t="s">
        <v>26</v>
      </c>
      <c r="AN13" s="30" t="s">
        <v>30</v>
      </c>
      <c r="AR13" s="21"/>
      <c r="BE13" s="308"/>
      <c r="BS13" s="18" t="s">
        <v>7</v>
      </c>
    </row>
    <row r="14" spans="1:74" ht="12.75">
      <c r="B14" s="21"/>
      <c r="E14" s="312" t="s">
        <v>30</v>
      </c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3"/>
      <c r="T14" s="313"/>
      <c r="U14" s="313"/>
      <c r="V14" s="313"/>
      <c r="W14" s="313"/>
      <c r="X14" s="313"/>
      <c r="Y14" s="313"/>
      <c r="Z14" s="313"/>
      <c r="AA14" s="313"/>
      <c r="AB14" s="313"/>
      <c r="AC14" s="313"/>
      <c r="AD14" s="313"/>
      <c r="AE14" s="313"/>
      <c r="AF14" s="313"/>
      <c r="AG14" s="313"/>
      <c r="AH14" s="313"/>
      <c r="AI14" s="313"/>
      <c r="AJ14" s="313"/>
      <c r="AK14" s="28" t="s">
        <v>28</v>
      </c>
      <c r="AN14" s="30" t="s">
        <v>30</v>
      </c>
      <c r="AR14" s="21"/>
      <c r="BE14" s="308"/>
      <c r="BS14" s="18" t="s">
        <v>7</v>
      </c>
    </row>
    <row r="15" spans="1:74" s="1" customFormat="1" ht="6.95" customHeight="1">
      <c r="B15" s="21"/>
      <c r="AR15" s="21"/>
      <c r="BE15" s="308"/>
      <c r="BS15" s="18" t="s">
        <v>4</v>
      </c>
    </row>
    <row r="16" spans="1:74" s="1" customFormat="1" ht="12" customHeight="1">
      <c r="B16" s="21"/>
      <c r="D16" s="28" t="s">
        <v>31</v>
      </c>
      <c r="AK16" s="28" t="s">
        <v>26</v>
      </c>
      <c r="AN16" s="26" t="s">
        <v>3</v>
      </c>
      <c r="AR16" s="21"/>
      <c r="BE16" s="308"/>
      <c r="BS16" s="18" t="s">
        <v>4</v>
      </c>
    </row>
    <row r="17" spans="1:71" s="1" customFormat="1" ht="18.399999999999999" customHeight="1">
      <c r="B17" s="21"/>
      <c r="E17" s="26" t="s">
        <v>32</v>
      </c>
      <c r="AK17" s="28" t="s">
        <v>28</v>
      </c>
      <c r="AN17" s="26" t="s">
        <v>3</v>
      </c>
      <c r="AR17" s="21"/>
      <c r="BE17" s="308"/>
      <c r="BS17" s="18" t="s">
        <v>33</v>
      </c>
    </row>
    <row r="18" spans="1:71" s="1" customFormat="1" ht="6.95" customHeight="1">
      <c r="B18" s="21"/>
      <c r="AR18" s="21"/>
      <c r="BE18" s="308"/>
      <c r="BS18" s="18" t="s">
        <v>7</v>
      </c>
    </row>
    <row r="19" spans="1:71" s="1" customFormat="1" ht="12" customHeight="1">
      <c r="B19" s="21"/>
      <c r="D19" s="28" t="s">
        <v>34</v>
      </c>
      <c r="AK19" s="28" t="s">
        <v>26</v>
      </c>
      <c r="AN19" s="26" t="s">
        <v>3</v>
      </c>
      <c r="AR19" s="21"/>
      <c r="BE19" s="308"/>
      <c r="BS19" s="18" t="s">
        <v>7</v>
      </c>
    </row>
    <row r="20" spans="1:71" s="1" customFormat="1" ht="18.399999999999999" customHeight="1">
      <c r="B20" s="21"/>
      <c r="E20" s="26" t="s">
        <v>35</v>
      </c>
      <c r="AK20" s="28" t="s">
        <v>28</v>
      </c>
      <c r="AN20" s="26" t="s">
        <v>3</v>
      </c>
      <c r="AR20" s="21"/>
      <c r="BE20" s="308"/>
      <c r="BS20" s="18" t="s">
        <v>33</v>
      </c>
    </row>
    <row r="21" spans="1:71" s="1" customFormat="1" ht="6.95" customHeight="1">
      <c r="B21" s="21"/>
      <c r="AR21" s="21"/>
      <c r="BE21" s="308"/>
    </row>
    <row r="22" spans="1:71" s="1" customFormat="1" ht="12" customHeight="1">
      <c r="B22" s="21"/>
      <c r="D22" s="28" t="s">
        <v>36</v>
      </c>
      <c r="AR22" s="21"/>
      <c r="BE22" s="308"/>
    </row>
    <row r="23" spans="1:71" s="1" customFormat="1" ht="47.25" customHeight="1">
      <c r="B23" s="21"/>
      <c r="E23" s="314" t="s">
        <v>37</v>
      </c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314"/>
      <c r="Q23" s="314"/>
      <c r="R23" s="314"/>
      <c r="S23" s="314"/>
      <c r="T23" s="314"/>
      <c r="U23" s="314"/>
      <c r="V23" s="314"/>
      <c r="W23" s="314"/>
      <c r="X23" s="314"/>
      <c r="Y23" s="314"/>
      <c r="Z23" s="314"/>
      <c r="AA23" s="314"/>
      <c r="AB23" s="314"/>
      <c r="AC23" s="314"/>
      <c r="AD23" s="314"/>
      <c r="AE23" s="314"/>
      <c r="AF23" s="314"/>
      <c r="AG23" s="314"/>
      <c r="AH23" s="314"/>
      <c r="AI23" s="314"/>
      <c r="AJ23" s="314"/>
      <c r="AK23" s="314"/>
      <c r="AL23" s="314"/>
      <c r="AM23" s="314"/>
      <c r="AN23" s="314"/>
      <c r="AR23" s="21"/>
      <c r="BE23" s="308"/>
    </row>
    <row r="24" spans="1:71" s="1" customFormat="1" ht="6.95" customHeight="1">
      <c r="B24" s="21"/>
      <c r="AR24" s="21"/>
      <c r="BE24" s="308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08"/>
    </row>
    <row r="26" spans="1:71" s="2" customFormat="1" ht="25.9" customHeight="1">
      <c r="A26" s="33"/>
      <c r="B26" s="34"/>
      <c r="C26" s="33"/>
      <c r="D26" s="35" t="s">
        <v>38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15">
        <f>ROUND(AG54,2)</f>
        <v>0</v>
      </c>
      <c r="AL26" s="316"/>
      <c r="AM26" s="316"/>
      <c r="AN26" s="316"/>
      <c r="AO26" s="316"/>
      <c r="AP26" s="33"/>
      <c r="AQ26" s="33"/>
      <c r="AR26" s="34"/>
      <c r="BE26" s="308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308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317" t="s">
        <v>39</v>
      </c>
      <c r="M28" s="317"/>
      <c r="N28" s="317"/>
      <c r="O28" s="317"/>
      <c r="P28" s="317"/>
      <c r="Q28" s="33"/>
      <c r="R28" s="33"/>
      <c r="S28" s="33"/>
      <c r="T28" s="33"/>
      <c r="U28" s="33"/>
      <c r="V28" s="33"/>
      <c r="W28" s="317" t="s">
        <v>40</v>
      </c>
      <c r="X28" s="317"/>
      <c r="Y28" s="317"/>
      <c r="Z28" s="317"/>
      <c r="AA28" s="317"/>
      <c r="AB28" s="317"/>
      <c r="AC28" s="317"/>
      <c r="AD28" s="317"/>
      <c r="AE28" s="317"/>
      <c r="AF28" s="33"/>
      <c r="AG28" s="33"/>
      <c r="AH28" s="33"/>
      <c r="AI28" s="33"/>
      <c r="AJ28" s="33"/>
      <c r="AK28" s="317" t="s">
        <v>41</v>
      </c>
      <c r="AL28" s="317"/>
      <c r="AM28" s="317"/>
      <c r="AN28" s="317"/>
      <c r="AO28" s="317"/>
      <c r="AP28" s="33"/>
      <c r="AQ28" s="33"/>
      <c r="AR28" s="34"/>
      <c r="BE28" s="308"/>
    </row>
    <row r="29" spans="1:71" s="3" customFormat="1" ht="14.45" customHeight="1">
      <c r="B29" s="38"/>
      <c r="D29" s="28" t="s">
        <v>42</v>
      </c>
      <c r="F29" s="28" t="s">
        <v>43</v>
      </c>
      <c r="L29" s="302">
        <v>0.21</v>
      </c>
      <c r="M29" s="301"/>
      <c r="N29" s="301"/>
      <c r="O29" s="301"/>
      <c r="P29" s="301"/>
      <c r="W29" s="300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0">
        <f>ROUND(AV54, 2)</f>
        <v>0</v>
      </c>
      <c r="AL29" s="301"/>
      <c r="AM29" s="301"/>
      <c r="AN29" s="301"/>
      <c r="AO29" s="301"/>
      <c r="AR29" s="38"/>
      <c r="BE29" s="309"/>
    </row>
    <row r="30" spans="1:71" s="3" customFormat="1" ht="14.45" customHeight="1">
      <c r="B30" s="38"/>
      <c r="F30" s="28" t="s">
        <v>44</v>
      </c>
      <c r="L30" s="302">
        <v>0.15</v>
      </c>
      <c r="M30" s="301"/>
      <c r="N30" s="301"/>
      <c r="O30" s="301"/>
      <c r="P30" s="301"/>
      <c r="W30" s="300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0">
        <f>ROUND(AW54, 2)</f>
        <v>0</v>
      </c>
      <c r="AL30" s="301"/>
      <c r="AM30" s="301"/>
      <c r="AN30" s="301"/>
      <c r="AO30" s="301"/>
      <c r="AR30" s="38"/>
      <c r="BE30" s="309"/>
    </row>
    <row r="31" spans="1:71" s="3" customFormat="1" ht="14.45" hidden="1" customHeight="1">
      <c r="B31" s="38"/>
      <c r="F31" s="28" t="s">
        <v>45</v>
      </c>
      <c r="L31" s="302">
        <v>0.21</v>
      </c>
      <c r="M31" s="301"/>
      <c r="N31" s="301"/>
      <c r="O31" s="301"/>
      <c r="P31" s="301"/>
      <c r="W31" s="300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0">
        <v>0</v>
      </c>
      <c r="AL31" s="301"/>
      <c r="AM31" s="301"/>
      <c r="AN31" s="301"/>
      <c r="AO31" s="301"/>
      <c r="AR31" s="38"/>
      <c r="BE31" s="309"/>
    </row>
    <row r="32" spans="1:71" s="3" customFormat="1" ht="14.45" hidden="1" customHeight="1">
      <c r="B32" s="38"/>
      <c r="F32" s="28" t="s">
        <v>46</v>
      </c>
      <c r="L32" s="302">
        <v>0.15</v>
      </c>
      <c r="M32" s="301"/>
      <c r="N32" s="301"/>
      <c r="O32" s="301"/>
      <c r="P32" s="301"/>
      <c r="W32" s="300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0">
        <v>0</v>
      </c>
      <c r="AL32" s="301"/>
      <c r="AM32" s="301"/>
      <c r="AN32" s="301"/>
      <c r="AO32" s="301"/>
      <c r="AR32" s="38"/>
      <c r="BE32" s="309"/>
    </row>
    <row r="33" spans="1:57" s="3" customFormat="1" ht="14.45" hidden="1" customHeight="1">
      <c r="B33" s="38"/>
      <c r="F33" s="28" t="s">
        <v>47</v>
      </c>
      <c r="L33" s="302">
        <v>0</v>
      </c>
      <c r="M33" s="301"/>
      <c r="N33" s="301"/>
      <c r="O33" s="301"/>
      <c r="P33" s="301"/>
      <c r="W33" s="300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0">
        <v>0</v>
      </c>
      <c r="AL33" s="301"/>
      <c r="AM33" s="301"/>
      <c r="AN33" s="301"/>
      <c r="AO33" s="301"/>
      <c r="AR33" s="38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33"/>
    </row>
    <row r="35" spans="1:57" s="2" customFormat="1" ht="25.9" customHeight="1">
      <c r="A35" s="33"/>
      <c r="B35" s="34"/>
      <c r="C35" s="39"/>
      <c r="D35" s="40" t="s">
        <v>48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49</v>
      </c>
      <c r="U35" s="41"/>
      <c r="V35" s="41"/>
      <c r="W35" s="41"/>
      <c r="X35" s="303" t="s">
        <v>50</v>
      </c>
      <c r="Y35" s="304"/>
      <c r="Z35" s="304"/>
      <c r="AA35" s="304"/>
      <c r="AB35" s="304"/>
      <c r="AC35" s="41"/>
      <c r="AD35" s="41"/>
      <c r="AE35" s="41"/>
      <c r="AF35" s="41"/>
      <c r="AG35" s="41"/>
      <c r="AH35" s="41"/>
      <c r="AI35" s="41"/>
      <c r="AJ35" s="41"/>
      <c r="AK35" s="305">
        <f>SUM(AK26:AK33)</f>
        <v>0</v>
      </c>
      <c r="AL35" s="304"/>
      <c r="AM35" s="304"/>
      <c r="AN35" s="304"/>
      <c r="AO35" s="306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6.95" customHeight="1">
      <c r="A37" s="33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34"/>
      <c r="BE37" s="33"/>
    </row>
    <row r="41" spans="1:57" s="2" customFormat="1" ht="6.95" customHeight="1">
      <c r="A41" s="33"/>
      <c r="B41" s="45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46"/>
      <c r="AR41" s="34"/>
      <c r="BE41" s="33"/>
    </row>
    <row r="42" spans="1:57" s="2" customFormat="1" ht="24.95" customHeight="1">
      <c r="A42" s="33"/>
      <c r="B42" s="34"/>
      <c r="C42" s="22" t="s">
        <v>51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4"/>
      <c r="BE42" s="33"/>
    </row>
    <row r="43" spans="1:57" s="2" customFormat="1" ht="6.95" customHeight="1">
      <c r="A43" s="33"/>
      <c r="B43" s="34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4"/>
      <c r="BE43" s="33"/>
    </row>
    <row r="44" spans="1:57" s="4" customFormat="1" ht="12" customHeight="1">
      <c r="B44" s="47"/>
      <c r="C44" s="28" t="s">
        <v>14</v>
      </c>
      <c r="L44" s="4" t="str">
        <f>K5</f>
        <v>2022/032</v>
      </c>
      <c r="AR44" s="47"/>
    </row>
    <row r="45" spans="1:57" s="5" customFormat="1" ht="36.950000000000003" customHeight="1">
      <c r="B45" s="48"/>
      <c r="C45" s="49" t="s">
        <v>17</v>
      </c>
      <c r="L45" s="291" t="str">
        <f>K6</f>
        <v>VT Olše, Třinec, km 47,555 – 47,700, oprava LB opevnění, č. stavby 4342, DHM 00287</v>
      </c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R45" s="48"/>
    </row>
    <row r="46" spans="1:57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4"/>
      <c r="BE46" s="33"/>
    </row>
    <row r="47" spans="1:57" s="2" customFormat="1" ht="12" customHeight="1">
      <c r="A47" s="33"/>
      <c r="B47" s="34"/>
      <c r="C47" s="28" t="s">
        <v>21</v>
      </c>
      <c r="D47" s="33"/>
      <c r="E47" s="33"/>
      <c r="F47" s="33"/>
      <c r="G47" s="33"/>
      <c r="H47" s="33"/>
      <c r="I47" s="33"/>
      <c r="J47" s="33"/>
      <c r="K47" s="33"/>
      <c r="L47" s="50" t="str">
        <f>IF(K8="","",K8)</f>
        <v xml:space="preserve"> 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8" t="s">
        <v>23</v>
      </c>
      <c r="AJ47" s="33"/>
      <c r="AK47" s="33"/>
      <c r="AL47" s="33"/>
      <c r="AM47" s="293" t="str">
        <f>IF(AN8= "","",AN8)</f>
        <v>1. 10. 2022</v>
      </c>
      <c r="AN47" s="293"/>
      <c r="AO47" s="33"/>
      <c r="AP47" s="33"/>
      <c r="AQ47" s="33"/>
      <c r="AR47" s="34"/>
      <c r="BE47" s="33"/>
    </row>
    <row r="48" spans="1:57" s="2" customFormat="1" ht="6.95" customHeight="1">
      <c r="A48" s="33"/>
      <c r="B48" s="34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4"/>
      <c r="BE48" s="33"/>
    </row>
    <row r="49" spans="1:91" s="2" customFormat="1" ht="25.7" customHeight="1">
      <c r="A49" s="33"/>
      <c r="B49" s="34"/>
      <c r="C49" s="28" t="s">
        <v>25</v>
      </c>
      <c r="D49" s="33"/>
      <c r="E49" s="33"/>
      <c r="F49" s="33"/>
      <c r="G49" s="33"/>
      <c r="H49" s="33"/>
      <c r="I49" s="33"/>
      <c r="J49" s="33"/>
      <c r="K49" s="33"/>
      <c r="L49" s="4" t="str">
        <f>IF(E11= "","",E11)</f>
        <v>Povodí Odry, státní podnik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8" t="s">
        <v>31</v>
      </c>
      <c r="AJ49" s="33"/>
      <c r="AK49" s="33"/>
      <c r="AL49" s="33"/>
      <c r="AM49" s="294" t="str">
        <f>IF(E17="","",E17)</f>
        <v>V&amp;V stavební a statická kancelář, spol. s r. o.</v>
      </c>
      <c r="AN49" s="295"/>
      <c r="AO49" s="295"/>
      <c r="AP49" s="295"/>
      <c r="AQ49" s="33"/>
      <c r="AR49" s="34"/>
      <c r="AS49" s="296" t="s">
        <v>52</v>
      </c>
      <c r="AT49" s="297"/>
      <c r="AU49" s="52"/>
      <c r="AV49" s="52"/>
      <c r="AW49" s="52"/>
      <c r="AX49" s="52"/>
      <c r="AY49" s="52"/>
      <c r="AZ49" s="52"/>
      <c r="BA49" s="52"/>
      <c r="BB49" s="52"/>
      <c r="BC49" s="52"/>
      <c r="BD49" s="53"/>
      <c r="BE49" s="33"/>
    </row>
    <row r="50" spans="1:91" s="2" customFormat="1" ht="15.2" customHeight="1">
      <c r="A50" s="33"/>
      <c r="B50" s="34"/>
      <c r="C50" s="28" t="s">
        <v>29</v>
      </c>
      <c r="D50" s="33"/>
      <c r="E50" s="33"/>
      <c r="F50" s="33"/>
      <c r="G50" s="33"/>
      <c r="H50" s="33"/>
      <c r="I50" s="33"/>
      <c r="J50" s="33"/>
      <c r="K50" s="33"/>
      <c r="L50" s="4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8" t="s">
        <v>34</v>
      </c>
      <c r="AJ50" s="33"/>
      <c r="AK50" s="33"/>
      <c r="AL50" s="33"/>
      <c r="AM50" s="294" t="str">
        <f>IF(E20="","",E20)</f>
        <v>Jindřich Jansa</v>
      </c>
      <c r="AN50" s="295"/>
      <c r="AO50" s="295"/>
      <c r="AP50" s="295"/>
      <c r="AQ50" s="33"/>
      <c r="AR50" s="34"/>
      <c r="AS50" s="298"/>
      <c r="AT50" s="299"/>
      <c r="AU50" s="54"/>
      <c r="AV50" s="54"/>
      <c r="AW50" s="54"/>
      <c r="AX50" s="54"/>
      <c r="AY50" s="54"/>
      <c r="AZ50" s="54"/>
      <c r="BA50" s="54"/>
      <c r="BB50" s="54"/>
      <c r="BC50" s="54"/>
      <c r="BD50" s="55"/>
      <c r="BE50" s="33"/>
    </row>
    <row r="51" spans="1:91" s="2" customFormat="1" ht="10.9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4"/>
      <c r="AS51" s="298"/>
      <c r="AT51" s="299"/>
      <c r="AU51" s="54"/>
      <c r="AV51" s="54"/>
      <c r="AW51" s="54"/>
      <c r="AX51" s="54"/>
      <c r="AY51" s="54"/>
      <c r="AZ51" s="54"/>
      <c r="BA51" s="54"/>
      <c r="BB51" s="54"/>
      <c r="BC51" s="54"/>
      <c r="BD51" s="55"/>
      <c r="BE51" s="33"/>
    </row>
    <row r="52" spans="1:91" s="2" customFormat="1" ht="29.25" customHeight="1">
      <c r="A52" s="33"/>
      <c r="B52" s="34"/>
      <c r="C52" s="287" t="s">
        <v>53</v>
      </c>
      <c r="D52" s="288"/>
      <c r="E52" s="288"/>
      <c r="F52" s="288"/>
      <c r="G52" s="288"/>
      <c r="H52" s="56"/>
      <c r="I52" s="289" t="s">
        <v>54</v>
      </c>
      <c r="J52" s="288"/>
      <c r="K52" s="288"/>
      <c r="L52" s="288"/>
      <c r="M52" s="288"/>
      <c r="N52" s="288"/>
      <c r="O52" s="288"/>
      <c r="P52" s="288"/>
      <c r="Q52" s="288"/>
      <c r="R52" s="288"/>
      <c r="S52" s="288"/>
      <c r="T52" s="288"/>
      <c r="U52" s="288"/>
      <c r="V52" s="288"/>
      <c r="W52" s="288"/>
      <c r="X52" s="288"/>
      <c r="Y52" s="288"/>
      <c r="Z52" s="288"/>
      <c r="AA52" s="288"/>
      <c r="AB52" s="288"/>
      <c r="AC52" s="288"/>
      <c r="AD52" s="288"/>
      <c r="AE52" s="288"/>
      <c r="AF52" s="288"/>
      <c r="AG52" s="290" t="s">
        <v>55</v>
      </c>
      <c r="AH52" s="288"/>
      <c r="AI52" s="288"/>
      <c r="AJ52" s="288"/>
      <c r="AK52" s="288"/>
      <c r="AL52" s="288"/>
      <c r="AM52" s="288"/>
      <c r="AN52" s="289" t="s">
        <v>56</v>
      </c>
      <c r="AO52" s="288"/>
      <c r="AP52" s="288"/>
      <c r="AQ52" s="57" t="s">
        <v>57</v>
      </c>
      <c r="AR52" s="34"/>
      <c r="AS52" s="58" t="s">
        <v>58</v>
      </c>
      <c r="AT52" s="59" t="s">
        <v>59</v>
      </c>
      <c r="AU52" s="59" t="s">
        <v>60</v>
      </c>
      <c r="AV52" s="59" t="s">
        <v>61</v>
      </c>
      <c r="AW52" s="59" t="s">
        <v>62</v>
      </c>
      <c r="AX52" s="59" t="s">
        <v>63</v>
      </c>
      <c r="AY52" s="59" t="s">
        <v>64</v>
      </c>
      <c r="AZ52" s="59" t="s">
        <v>65</v>
      </c>
      <c r="BA52" s="59" t="s">
        <v>66</v>
      </c>
      <c r="BB52" s="59" t="s">
        <v>67</v>
      </c>
      <c r="BC52" s="59" t="s">
        <v>68</v>
      </c>
      <c r="BD52" s="60" t="s">
        <v>69</v>
      </c>
      <c r="BE52" s="33"/>
    </row>
    <row r="53" spans="1:91" s="2" customFormat="1" ht="10.9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4"/>
      <c r="AS53" s="61"/>
      <c r="AT53" s="62"/>
      <c r="AU53" s="62"/>
      <c r="AV53" s="62"/>
      <c r="AW53" s="62"/>
      <c r="AX53" s="62"/>
      <c r="AY53" s="62"/>
      <c r="AZ53" s="62"/>
      <c r="BA53" s="62"/>
      <c r="BB53" s="62"/>
      <c r="BC53" s="62"/>
      <c r="BD53" s="63"/>
      <c r="BE53" s="33"/>
    </row>
    <row r="54" spans="1:91" s="6" customFormat="1" ht="32.450000000000003" customHeight="1">
      <c r="B54" s="64"/>
      <c r="C54" s="65" t="s">
        <v>70</v>
      </c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285">
        <f>ROUND(SUM(AG55:AG56),2)</f>
        <v>0</v>
      </c>
      <c r="AH54" s="285"/>
      <c r="AI54" s="285"/>
      <c r="AJ54" s="285"/>
      <c r="AK54" s="285"/>
      <c r="AL54" s="285"/>
      <c r="AM54" s="285"/>
      <c r="AN54" s="286">
        <f>SUM(AG54,AT54)</f>
        <v>0</v>
      </c>
      <c r="AO54" s="286"/>
      <c r="AP54" s="286"/>
      <c r="AQ54" s="68" t="s">
        <v>3</v>
      </c>
      <c r="AR54" s="64"/>
      <c r="AS54" s="69">
        <f>ROUND(SUM(AS55:AS56),2)</f>
        <v>0</v>
      </c>
      <c r="AT54" s="70">
        <f>ROUND(SUM(AV54:AW54),2)</f>
        <v>0</v>
      </c>
      <c r="AU54" s="71">
        <f>ROUND(SUM(AU55:AU56),5)</f>
        <v>0</v>
      </c>
      <c r="AV54" s="70">
        <f>ROUND(AZ54*L29,2)</f>
        <v>0</v>
      </c>
      <c r="AW54" s="70">
        <f>ROUND(BA54*L30,2)</f>
        <v>0</v>
      </c>
      <c r="AX54" s="70">
        <f>ROUND(BB54*L29,2)</f>
        <v>0</v>
      </c>
      <c r="AY54" s="70">
        <f>ROUND(BC54*L30,2)</f>
        <v>0</v>
      </c>
      <c r="AZ54" s="70">
        <f>ROUND(SUM(AZ55:AZ56),2)</f>
        <v>0</v>
      </c>
      <c r="BA54" s="70">
        <f>ROUND(SUM(BA55:BA56),2)</f>
        <v>0</v>
      </c>
      <c r="BB54" s="70">
        <f>ROUND(SUM(BB55:BB56),2)</f>
        <v>0</v>
      </c>
      <c r="BC54" s="70">
        <f>ROUND(SUM(BC55:BC56),2)</f>
        <v>0</v>
      </c>
      <c r="BD54" s="72">
        <f>ROUND(SUM(BD55:BD56),2)</f>
        <v>0</v>
      </c>
      <c r="BS54" s="73" t="s">
        <v>71</v>
      </c>
      <c r="BT54" s="73" t="s">
        <v>72</v>
      </c>
      <c r="BU54" s="74" t="s">
        <v>73</v>
      </c>
      <c r="BV54" s="73" t="s">
        <v>74</v>
      </c>
      <c r="BW54" s="73" t="s">
        <v>5</v>
      </c>
      <c r="BX54" s="73" t="s">
        <v>75</v>
      </c>
      <c r="CL54" s="73" t="s">
        <v>3</v>
      </c>
    </row>
    <row r="55" spans="1:91" s="7" customFormat="1" ht="16.5" customHeight="1">
      <c r="A55" s="75" t="s">
        <v>76</v>
      </c>
      <c r="B55" s="76"/>
      <c r="C55" s="77"/>
      <c r="D55" s="284" t="s">
        <v>77</v>
      </c>
      <c r="E55" s="284"/>
      <c r="F55" s="284"/>
      <c r="G55" s="284"/>
      <c r="H55" s="284"/>
      <c r="I55" s="78"/>
      <c r="J55" s="284" t="s">
        <v>78</v>
      </c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2">
        <f>'000 - Vedlejší a ostatní ...'!J30</f>
        <v>0</v>
      </c>
      <c r="AH55" s="283"/>
      <c r="AI55" s="283"/>
      <c r="AJ55" s="283"/>
      <c r="AK55" s="283"/>
      <c r="AL55" s="283"/>
      <c r="AM55" s="283"/>
      <c r="AN55" s="282">
        <f>SUM(AG55,AT55)</f>
        <v>0</v>
      </c>
      <c r="AO55" s="283"/>
      <c r="AP55" s="283"/>
      <c r="AQ55" s="79" t="s">
        <v>79</v>
      </c>
      <c r="AR55" s="76"/>
      <c r="AS55" s="80">
        <v>0</v>
      </c>
      <c r="AT55" s="81">
        <f>ROUND(SUM(AV55:AW55),2)</f>
        <v>0</v>
      </c>
      <c r="AU55" s="82">
        <f>'000 - Vedlejší a ostatní ...'!P84</f>
        <v>0</v>
      </c>
      <c r="AV55" s="81">
        <f>'000 - Vedlejší a ostatní ...'!J33</f>
        <v>0</v>
      </c>
      <c r="AW55" s="81">
        <f>'000 - Vedlejší a ostatní ...'!J34</f>
        <v>0</v>
      </c>
      <c r="AX55" s="81">
        <f>'000 - Vedlejší a ostatní ...'!J35</f>
        <v>0</v>
      </c>
      <c r="AY55" s="81">
        <f>'000 - Vedlejší a ostatní ...'!J36</f>
        <v>0</v>
      </c>
      <c r="AZ55" s="81">
        <f>'000 - Vedlejší a ostatní ...'!F33</f>
        <v>0</v>
      </c>
      <c r="BA55" s="81">
        <f>'000 - Vedlejší a ostatní ...'!F34</f>
        <v>0</v>
      </c>
      <c r="BB55" s="81">
        <f>'000 - Vedlejší a ostatní ...'!F35</f>
        <v>0</v>
      </c>
      <c r="BC55" s="81">
        <f>'000 - Vedlejší a ostatní ...'!F36</f>
        <v>0</v>
      </c>
      <c r="BD55" s="83">
        <f>'000 - Vedlejší a ostatní ...'!F37</f>
        <v>0</v>
      </c>
      <c r="BT55" s="84" t="s">
        <v>80</v>
      </c>
      <c r="BV55" s="84" t="s">
        <v>74</v>
      </c>
      <c r="BW55" s="84" t="s">
        <v>81</v>
      </c>
      <c r="BX55" s="84" t="s">
        <v>5</v>
      </c>
      <c r="CL55" s="84" t="s">
        <v>3</v>
      </c>
      <c r="CM55" s="84" t="s">
        <v>82</v>
      </c>
    </row>
    <row r="56" spans="1:91" s="7" customFormat="1" ht="16.5" customHeight="1">
      <c r="A56" s="75" t="s">
        <v>76</v>
      </c>
      <c r="B56" s="76"/>
      <c r="C56" s="77"/>
      <c r="D56" s="284" t="s">
        <v>83</v>
      </c>
      <c r="E56" s="284"/>
      <c r="F56" s="284"/>
      <c r="G56" s="284"/>
      <c r="H56" s="284"/>
      <c r="I56" s="78"/>
      <c r="J56" s="284" t="s">
        <v>84</v>
      </c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2">
        <f>'001 - Stavební část'!J30</f>
        <v>0</v>
      </c>
      <c r="AH56" s="283"/>
      <c r="AI56" s="283"/>
      <c r="AJ56" s="283"/>
      <c r="AK56" s="283"/>
      <c r="AL56" s="283"/>
      <c r="AM56" s="283"/>
      <c r="AN56" s="282">
        <f>SUM(AG56,AT56)</f>
        <v>0</v>
      </c>
      <c r="AO56" s="283"/>
      <c r="AP56" s="283"/>
      <c r="AQ56" s="79" t="s">
        <v>85</v>
      </c>
      <c r="AR56" s="76"/>
      <c r="AS56" s="85">
        <v>0</v>
      </c>
      <c r="AT56" s="86">
        <f>ROUND(SUM(AV56:AW56),2)</f>
        <v>0</v>
      </c>
      <c r="AU56" s="87">
        <f>'001 - Stavební část'!P89</f>
        <v>0</v>
      </c>
      <c r="AV56" s="86">
        <f>'001 - Stavební část'!J33</f>
        <v>0</v>
      </c>
      <c r="AW56" s="86">
        <f>'001 - Stavební část'!J34</f>
        <v>0</v>
      </c>
      <c r="AX56" s="86">
        <f>'001 - Stavební část'!J35</f>
        <v>0</v>
      </c>
      <c r="AY56" s="86">
        <f>'001 - Stavební část'!J36</f>
        <v>0</v>
      </c>
      <c r="AZ56" s="86">
        <f>'001 - Stavební část'!F33</f>
        <v>0</v>
      </c>
      <c r="BA56" s="86">
        <f>'001 - Stavební část'!F34</f>
        <v>0</v>
      </c>
      <c r="BB56" s="86">
        <f>'001 - Stavební část'!F35</f>
        <v>0</v>
      </c>
      <c r="BC56" s="86">
        <f>'001 - Stavební část'!F36</f>
        <v>0</v>
      </c>
      <c r="BD56" s="88">
        <f>'001 - Stavební část'!F37</f>
        <v>0</v>
      </c>
      <c r="BT56" s="84" t="s">
        <v>80</v>
      </c>
      <c r="BV56" s="84" t="s">
        <v>74</v>
      </c>
      <c r="BW56" s="84" t="s">
        <v>86</v>
      </c>
      <c r="BX56" s="84" t="s">
        <v>5</v>
      </c>
      <c r="CL56" s="84" t="s">
        <v>3</v>
      </c>
      <c r="CM56" s="84" t="s">
        <v>82</v>
      </c>
    </row>
    <row r="57" spans="1:91" s="2" customFormat="1" ht="30" customHeight="1">
      <c r="A57" s="33"/>
      <c r="B57" s="34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4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3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34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000 - Vedlejší a ostatní ...'!C2" display="/"/>
    <hyperlink ref="A56" location="'001 - Stavební část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2"/>
  <sheetViews>
    <sheetView showGridLines="0" workbookViewId="0">
      <selection activeCell="F12" sqref="F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81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87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19" t="str">
        <f>'Rekapitulace stavby'!K6</f>
        <v>VT Olše, Třinec, km 47,555 – 47,700, oprava LB opevnění, č. stavby 4342, DHM 00287</v>
      </c>
      <c r="F7" s="320"/>
      <c r="G7" s="320"/>
      <c r="H7" s="320"/>
      <c r="L7" s="21"/>
    </row>
    <row r="8" spans="1:46" s="2" customFormat="1" ht="12" customHeight="1">
      <c r="A8" s="33"/>
      <c r="B8" s="34"/>
      <c r="C8" s="33"/>
      <c r="D8" s="28" t="s">
        <v>88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91" t="s">
        <v>89</v>
      </c>
      <c r="F9" s="318"/>
      <c r="G9" s="318"/>
      <c r="H9" s="318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50.25" customHeight="1">
      <c r="A10" s="33"/>
      <c r="B10" s="34"/>
      <c r="C10" s="33"/>
      <c r="D10" s="33"/>
      <c r="E10" s="330" t="s">
        <v>735</v>
      </c>
      <c r="F10" s="330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1. 10. 2022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1" t="str">
        <f>'Rekapitulace stavby'!E14</f>
        <v>Vyplň údaj</v>
      </c>
      <c r="F18" s="310"/>
      <c r="G18" s="310"/>
      <c r="H18" s="310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314" t="s">
        <v>3</v>
      </c>
      <c r="F27" s="314"/>
      <c r="G27" s="314"/>
      <c r="H27" s="314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ROUND(J84,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ROUND((SUM(BE84:BE121)),  2)</f>
        <v>0</v>
      </c>
      <c r="G33" s="33"/>
      <c r="H33" s="33"/>
      <c r="I33" s="97">
        <v>0.21</v>
      </c>
      <c r="J33" s="96">
        <f>ROUND(((SUM(BE84:BE121))*I33),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6">
        <f>ROUND((SUM(BF84:BF121)),  2)</f>
        <v>0</v>
      </c>
      <c r="G34" s="33"/>
      <c r="H34" s="33"/>
      <c r="I34" s="97">
        <v>0.15</v>
      </c>
      <c r="J34" s="96">
        <f>ROUND(((SUM(BF84:BF121))*I34),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6">
        <f>ROUND((SUM(BG84:BG121)),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6">
        <f>ROUND((SUM(BH84:BH121)),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6">
        <f>ROUND((SUM(BI84:BI121)),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90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19" t="str">
        <f>E7</f>
        <v>VT Olše, Třinec, km 47,555 – 47,700, oprava LB opevnění, č. stavby 4342, DHM 00287</v>
      </c>
      <c r="F48" s="320"/>
      <c r="G48" s="320"/>
      <c r="H48" s="320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88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91" t="str">
        <f>E9</f>
        <v>000 - Vedlejší a ostatní náklady</v>
      </c>
      <c r="F50" s="318"/>
      <c r="G50" s="318"/>
      <c r="H50" s="318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1. 10. 2022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15" customHeight="1">
      <c r="A54" s="33"/>
      <c r="B54" s="34"/>
      <c r="C54" s="28" t="s">
        <v>25</v>
      </c>
      <c r="D54" s="33"/>
      <c r="E54" s="33"/>
      <c r="F54" s="26" t="str">
        <f>E15</f>
        <v>Povodí Odry, státní podnik</v>
      </c>
      <c r="G54" s="33"/>
      <c r="H54" s="33"/>
      <c r="I54" s="28" t="s">
        <v>31</v>
      </c>
      <c r="J54" s="31" t="str">
        <f>E21</f>
        <v>V&amp;V stavební a statická kancelář, spol. s r. o.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Jindřich Jansa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91</v>
      </c>
      <c r="D57" s="98"/>
      <c r="E57" s="98"/>
      <c r="F57" s="98"/>
      <c r="G57" s="98"/>
      <c r="H57" s="98"/>
      <c r="I57" s="98"/>
      <c r="J57" s="105" t="s">
        <v>92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J84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93</v>
      </c>
    </row>
    <row r="60" spans="1:47" s="9" customFormat="1" ht="24.95" customHeight="1">
      <c r="B60" s="107"/>
      <c r="D60" s="108" t="s">
        <v>94</v>
      </c>
      <c r="E60" s="109"/>
      <c r="F60" s="109"/>
      <c r="G60" s="109"/>
      <c r="H60" s="109"/>
      <c r="I60" s="109"/>
      <c r="J60" s="110">
        <f>J85</f>
        <v>0</v>
      </c>
      <c r="L60" s="107"/>
    </row>
    <row r="61" spans="1:47" s="10" customFormat="1" ht="19.899999999999999" customHeight="1">
      <c r="B61" s="111"/>
      <c r="D61" s="112" t="s">
        <v>95</v>
      </c>
      <c r="E61" s="113"/>
      <c r="F61" s="113"/>
      <c r="G61" s="113"/>
      <c r="H61" s="113"/>
      <c r="I61" s="113"/>
      <c r="J61" s="114">
        <f>J86</f>
        <v>0</v>
      </c>
      <c r="L61" s="111"/>
    </row>
    <row r="62" spans="1:47" s="10" customFormat="1" ht="19.899999999999999" customHeight="1">
      <c r="B62" s="111"/>
      <c r="D62" s="112" t="s">
        <v>96</v>
      </c>
      <c r="E62" s="113"/>
      <c r="F62" s="113"/>
      <c r="G62" s="113"/>
      <c r="H62" s="113"/>
      <c r="I62" s="113"/>
      <c r="J62" s="114">
        <f>J101</f>
        <v>0</v>
      </c>
      <c r="L62" s="111"/>
    </row>
    <row r="63" spans="1:47" s="10" customFormat="1" ht="19.899999999999999" customHeight="1">
      <c r="B63" s="111"/>
      <c r="D63" s="112" t="s">
        <v>97</v>
      </c>
      <c r="E63" s="113"/>
      <c r="F63" s="113"/>
      <c r="G63" s="113"/>
      <c r="H63" s="113"/>
      <c r="I63" s="113"/>
      <c r="J63" s="114">
        <f>J108</f>
        <v>0</v>
      </c>
      <c r="L63" s="111"/>
    </row>
    <row r="64" spans="1:47" s="10" customFormat="1" ht="19.899999999999999" customHeight="1">
      <c r="B64" s="111"/>
      <c r="D64" s="112" t="s">
        <v>98</v>
      </c>
      <c r="E64" s="113"/>
      <c r="F64" s="113"/>
      <c r="G64" s="113"/>
      <c r="H64" s="113"/>
      <c r="I64" s="113"/>
      <c r="J64" s="114">
        <f>J117</f>
        <v>0</v>
      </c>
      <c r="L64" s="111"/>
    </row>
    <row r="65" spans="1:31" s="2" customFormat="1" ht="21.75" customHeight="1">
      <c r="A65" s="33"/>
      <c r="B65" s="34"/>
      <c r="C65" s="33"/>
      <c r="D65" s="33"/>
      <c r="E65" s="33"/>
      <c r="F65" s="33"/>
      <c r="G65" s="33"/>
      <c r="H65" s="33"/>
      <c r="I65" s="33"/>
      <c r="J65" s="33"/>
      <c r="K65" s="33"/>
      <c r="L65" s="90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 s="2" customFormat="1" ht="6.95" customHeight="1">
      <c r="A66" s="33"/>
      <c r="B66" s="43"/>
      <c r="C66" s="44"/>
      <c r="D66" s="44"/>
      <c r="E66" s="44"/>
      <c r="F66" s="44"/>
      <c r="G66" s="44"/>
      <c r="H66" s="44"/>
      <c r="I66" s="44"/>
      <c r="J66" s="44"/>
      <c r="K66" s="44"/>
      <c r="L66" s="90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</row>
    <row r="70" spans="1:31" s="2" customFormat="1" ht="6.95" customHeight="1">
      <c r="A70" s="33"/>
      <c r="B70" s="45"/>
      <c r="C70" s="46"/>
      <c r="D70" s="46"/>
      <c r="E70" s="46"/>
      <c r="F70" s="46"/>
      <c r="G70" s="46"/>
      <c r="H70" s="46"/>
      <c r="I70" s="46"/>
      <c r="J70" s="46"/>
      <c r="K70" s="46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24.95" customHeight="1">
      <c r="A71" s="33"/>
      <c r="B71" s="34"/>
      <c r="C71" s="22" t="s">
        <v>99</v>
      </c>
      <c r="D71" s="33"/>
      <c r="E71" s="33"/>
      <c r="F71" s="33"/>
      <c r="G71" s="33"/>
      <c r="H71" s="33"/>
      <c r="I71" s="33"/>
      <c r="J71" s="33"/>
      <c r="K71" s="33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6.95" customHeight="1">
      <c r="A72" s="33"/>
      <c r="B72" s="34"/>
      <c r="C72" s="33"/>
      <c r="D72" s="33"/>
      <c r="E72" s="33"/>
      <c r="F72" s="33"/>
      <c r="G72" s="33"/>
      <c r="H72" s="33"/>
      <c r="I72" s="33"/>
      <c r="J72" s="33"/>
      <c r="K72" s="33"/>
      <c r="L72" s="90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17</v>
      </c>
      <c r="D73" s="33"/>
      <c r="E73" s="33"/>
      <c r="F73" s="33"/>
      <c r="G73" s="33"/>
      <c r="H73" s="33"/>
      <c r="I73" s="33"/>
      <c r="J73" s="33"/>
      <c r="K73" s="33"/>
      <c r="L73" s="90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3"/>
      <c r="D74" s="33"/>
      <c r="E74" s="319" t="str">
        <f>E7</f>
        <v>VT Olše, Třinec, km 47,555 – 47,700, oprava LB opevnění, č. stavby 4342, DHM 00287</v>
      </c>
      <c r="F74" s="320"/>
      <c r="G74" s="320"/>
      <c r="H74" s="320"/>
      <c r="I74" s="33"/>
      <c r="J74" s="33"/>
      <c r="K74" s="33"/>
      <c r="L74" s="90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88</v>
      </c>
      <c r="D75" s="33"/>
      <c r="E75" s="33"/>
      <c r="F75" s="33"/>
      <c r="G75" s="33"/>
      <c r="H75" s="33"/>
      <c r="I75" s="33"/>
      <c r="J75" s="33"/>
      <c r="K75" s="33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6.5" customHeight="1">
      <c r="A76" s="33"/>
      <c r="B76" s="34"/>
      <c r="C76" s="33"/>
      <c r="D76" s="33"/>
      <c r="E76" s="291" t="str">
        <f>E9</f>
        <v>000 - Vedlejší a ostatní náklady</v>
      </c>
      <c r="F76" s="318"/>
      <c r="G76" s="318"/>
      <c r="H76" s="318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21</v>
      </c>
      <c r="D78" s="33"/>
      <c r="E78" s="33"/>
      <c r="F78" s="26" t="str">
        <f>F12</f>
        <v xml:space="preserve"> </v>
      </c>
      <c r="G78" s="33"/>
      <c r="H78" s="33"/>
      <c r="I78" s="28" t="s">
        <v>23</v>
      </c>
      <c r="J78" s="51" t="str">
        <f>IF(J12="","",J12)</f>
        <v>1. 10. 2022</v>
      </c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6.95" customHeight="1">
      <c r="A79" s="33"/>
      <c r="B79" s="34"/>
      <c r="C79" s="33"/>
      <c r="D79" s="33"/>
      <c r="E79" s="33"/>
      <c r="F79" s="33"/>
      <c r="G79" s="33"/>
      <c r="H79" s="33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40.15" customHeight="1">
      <c r="A80" s="33"/>
      <c r="B80" s="34"/>
      <c r="C80" s="28" t="s">
        <v>25</v>
      </c>
      <c r="D80" s="33"/>
      <c r="E80" s="33"/>
      <c r="F80" s="26" t="str">
        <f>E15</f>
        <v>Povodí Odry, státní podnik</v>
      </c>
      <c r="G80" s="33"/>
      <c r="H80" s="33"/>
      <c r="I80" s="28" t="s">
        <v>31</v>
      </c>
      <c r="J80" s="31" t="str">
        <f>E21</f>
        <v>V&amp;V stavební a statická kancelář, spol. s r. o.</v>
      </c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5.2" customHeight="1">
      <c r="A81" s="33"/>
      <c r="B81" s="34"/>
      <c r="C81" s="28" t="s">
        <v>29</v>
      </c>
      <c r="D81" s="33"/>
      <c r="E81" s="33"/>
      <c r="F81" s="26" t="str">
        <f>IF(E18="","",E18)</f>
        <v>Vyplň údaj</v>
      </c>
      <c r="G81" s="33"/>
      <c r="H81" s="33"/>
      <c r="I81" s="28" t="s">
        <v>34</v>
      </c>
      <c r="J81" s="31" t="str">
        <f>E24</f>
        <v>Jindřich Jansa</v>
      </c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10.3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11" customFormat="1" ht="29.25" customHeight="1">
      <c r="A83" s="115"/>
      <c r="B83" s="116"/>
      <c r="C83" s="117" t="s">
        <v>100</v>
      </c>
      <c r="D83" s="118" t="s">
        <v>57</v>
      </c>
      <c r="E83" s="118" t="s">
        <v>53</v>
      </c>
      <c r="F83" s="118" t="s">
        <v>54</v>
      </c>
      <c r="G83" s="118" t="s">
        <v>101</v>
      </c>
      <c r="H83" s="118" t="s">
        <v>102</v>
      </c>
      <c r="I83" s="118" t="s">
        <v>103</v>
      </c>
      <c r="J83" s="118" t="s">
        <v>92</v>
      </c>
      <c r="K83" s="119" t="s">
        <v>104</v>
      </c>
      <c r="L83" s="120"/>
      <c r="M83" s="58" t="s">
        <v>3</v>
      </c>
      <c r="N83" s="59" t="s">
        <v>42</v>
      </c>
      <c r="O83" s="59" t="s">
        <v>105</v>
      </c>
      <c r="P83" s="59" t="s">
        <v>106</v>
      </c>
      <c r="Q83" s="59" t="s">
        <v>107</v>
      </c>
      <c r="R83" s="59" t="s">
        <v>108</v>
      </c>
      <c r="S83" s="59" t="s">
        <v>109</v>
      </c>
      <c r="T83" s="60" t="s">
        <v>110</v>
      </c>
      <c r="U83" s="115"/>
      <c r="V83" s="115"/>
      <c r="W83" s="115"/>
      <c r="X83" s="115"/>
      <c r="Y83" s="115"/>
      <c r="Z83" s="115"/>
      <c r="AA83" s="115"/>
      <c r="AB83" s="115"/>
      <c r="AC83" s="115"/>
      <c r="AD83" s="115"/>
      <c r="AE83" s="115"/>
    </row>
    <row r="84" spans="1:65" s="2" customFormat="1" ht="22.9" customHeight="1">
      <c r="A84" s="33"/>
      <c r="B84" s="34"/>
      <c r="C84" s="65" t="s">
        <v>111</v>
      </c>
      <c r="D84" s="33"/>
      <c r="E84" s="33"/>
      <c r="F84" s="33"/>
      <c r="G84" s="33"/>
      <c r="H84" s="33"/>
      <c r="I84" s="33"/>
      <c r="J84" s="121">
        <f>BK84</f>
        <v>0</v>
      </c>
      <c r="K84" s="33"/>
      <c r="L84" s="34"/>
      <c r="M84" s="61"/>
      <c r="N84" s="52"/>
      <c r="O84" s="62"/>
      <c r="P84" s="122">
        <f>P85</f>
        <v>0</v>
      </c>
      <c r="Q84" s="62"/>
      <c r="R84" s="122">
        <f>R85</f>
        <v>0</v>
      </c>
      <c r="S84" s="62"/>
      <c r="T84" s="123">
        <f>T85</f>
        <v>0</v>
      </c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8" t="s">
        <v>71</v>
      </c>
      <c r="AU84" s="18" t="s">
        <v>93</v>
      </c>
      <c r="BK84" s="124">
        <f>BK85</f>
        <v>0</v>
      </c>
    </row>
    <row r="85" spans="1:65" s="12" customFormat="1" ht="25.9" customHeight="1">
      <c r="B85" s="125"/>
      <c r="D85" s="126" t="s">
        <v>71</v>
      </c>
      <c r="E85" s="127" t="s">
        <v>112</v>
      </c>
      <c r="F85" s="127" t="s">
        <v>113</v>
      </c>
      <c r="I85" s="128"/>
      <c r="J85" s="129">
        <f>BK85</f>
        <v>0</v>
      </c>
      <c r="L85" s="125"/>
      <c r="M85" s="130"/>
      <c r="N85" s="131"/>
      <c r="O85" s="131"/>
      <c r="P85" s="132">
        <f>P86+P101+P108+P117</f>
        <v>0</v>
      </c>
      <c r="Q85" s="131"/>
      <c r="R85" s="132">
        <f>R86+R101+R108+R117</f>
        <v>0</v>
      </c>
      <c r="S85" s="131"/>
      <c r="T85" s="133">
        <f>T86+T101+T108+T117</f>
        <v>0</v>
      </c>
      <c r="AR85" s="126" t="s">
        <v>114</v>
      </c>
      <c r="AT85" s="134" t="s">
        <v>71</v>
      </c>
      <c r="AU85" s="134" t="s">
        <v>72</v>
      </c>
      <c r="AY85" s="126" t="s">
        <v>115</v>
      </c>
      <c r="BK85" s="135">
        <f>BK86+BK101+BK108+BK117</f>
        <v>0</v>
      </c>
    </row>
    <row r="86" spans="1:65" s="12" customFormat="1" ht="22.9" customHeight="1">
      <c r="B86" s="125"/>
      <c r="D86" s="126" t="s">
        <v>71</v>
      </c>
      <c r="E86" s="136" t="s">
        <v>116</v>
      </c>
      <c r="F86" s="136" t="s">
        <v>117</v>
      </c>
      <c r="I86" s="128"/>
      <c r="J86" s="137">
        <f>BK86</f>
        <v>0</v>
      </c>
      <c r="L86" s="125"/>
      <c r="M86" s="130"/>
      <c r="N86" s="131"/>
      <c r="O86" s="131"/>
      <c r="P86" s="132">
        <f>SUM(P87:P100)</f>
        <v>0</v>
      </c>
      <c r="Q86" s="131"/>
      <c r="R86" s="132">
        <f>SUM(R87:R100)</f>
        <v>0</v>
      </c>
      <c r="S86" s="131"/>
      <c r="T86" s="133">
        <f>SUM(T87:T100)</f>
        <v>0</v>
      </c>
      <c r="AR86" s="126" t="s">
        <v>114</v>
      </c>
      <c r="AT86" s="134" t="s">
        <v>71</v>
      </c>
      <c r="AU86" s="134" t="s">
        <v>80</v>
      </c>
      <c r="AY86" s="126" t="s">
        <v>115</v>
      </c>
      <c r="BK86" s="135">
        <f>SUM(BK87:BK100)</f>
        <v>0</v>
      </c>
    </row>
    <row r="87" spans="1:65" s="2" customFormat="1" ht="16.5" customHeight="1">
      <c r="A87" s="33"/>
      <c r="B87" s="138"/>
      <c r="C87" s="139" t="s">
        <v>80</v>
      </c>
      <c r="D87" s="139" t="s">
        <v>118</v>
      </c>
      <c r="E87" s="140" t="s">
        <v>119</v>
      </c>
      <c r="F87" s="141" t="s">
        <v>120</v>
      </c>
      <c r="G87" s="142" t="s">
        <v>121</v>
      </c>
      <c r="H87" s="143">
        <v>1</v>
      </c>
      <c r="I87" s="144"/>
      <c r="J87" s="145">
        <f>ROUND(I87*H87,2)</f>
        <v>0</v>
      </c>
      <c r="K87" s="141" t="s">
        <v>122</v>
      </c>
      <c r="L87" s="34"/>
      <c r="M87" s="146" t="s">
        <v>3</v>
      </c>
      <c r="N87" s="147" t="s">
        <v>43</v>
      </c>
      <c r="O87" s="54"/>
      <c r="P87" s="148">
        <f>O87*H87</f>
        <v>0</v>
      </c>
      <c r="Q87" s="148">
        <v>0</v>
      </c>
      <c r="R87" s="148">
        <f>Q87*H87</f>
        <v>0</v>
      </c>
      <c r="S87" s="148">
        <v>0</v>
      </c>
      <c r="T87" s="149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50" t="s">
        <v>123</v>
      </c>
      <c r="AT87" s="150" t="s">
        <v>118</v>
      </c>
      <c r="AU87" s="150" t="s">
        <v>82</v>
      </c>
      <c r="AY87" s="18" t="s">
        <v>115</v>
      </c>
      <c r="BE87" s="151">
        <f>IF(N87="základní",J87,0)</f>
        <v>0</v>
      </c>
      <c r="BF87" s="151">
        <f>IF(N87="snížená",J87,0)</f>
        <v>0</v>
      </c>
      <c r="BG87" s="151">
        <f>IF(N87="zákl. přenesená",J87,0)</f>
        <v>0</v>
      </c>
      <c r="BH87" s="151">
        <f>IF(N87="sníž. přenesená",J87,0)</f>
        <v>0</v>
      </c>
      <c r="BI87" s="151">
        <f>IF(N87="nulová",J87,0)</f>
        <v>0</v>
      </c>
      <c r="BJ87" s="18" t="s">
        <v>80</v>
      </c>
      <c r="BK87" s="151">
        <f>ROUND(I87*H87,2)</f>
        <v>0</v>
      </c>
      <c r="BL87" s="18" t="s">
        <v>123</v>
      </c>
      <c r="BM87" s="150" t="s">
        <v>124</v>
      </c>
    </row>
    <row r="88" spans="1:65" s="2" customFormat="1">
      <c r="A88" s="33"/>
      <c r="B88" s="34"/>
      <c r="C88" s="33"/>
      <c r="D88" s="152" t="s">
        <v>125</v>
      </c>
      <c r="E88" s="33"/>
      <c r="F88" s="153" t="s">
        <v>120</v>
      </c>
      <c r="G88" s="33"/>
      <c r="H88" s="33"/>
      <c r="I88" s="154"/>
      <c r="J88" s="33"/>
      <c r="K88" s="33"/>
      <c r="L88" s="34"/>
      <c r="M88" s="155"/>
      <c r="N88" s="156"/>
      <c r="O88" s="54"/>
      <c r="P88" s="54"/>
      <c r="Q88" s="54"/>
      <c r="R88" s="54"/>
      <c r="S88" s="54"/>
      <c r="T88" s="55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T88" s="18" t="s">
        <v>125</v>
      </c>
      <c r="AU88" s="18" t="s">
        <v>82</v>
      </c>
    </row>
    <row r="89" spans="1:65" s="2" customFormat="1">
      <c r="A89" s="33"/>
      <c r="B89" s="34"/>
      <c r="C89" s="33"/>
      <c r="D89" s="157" t="s">
        <v>126</v>
      </c>
      <c r="E89" s="33"/>
      <c r="F89" s="158" t="s">
        <v>127</v>
      </c>
      <c r="G89" s="33"/>
      <c r="H89" s="33"/>
      <c r="I89" s="154"/>
      <c r="J89" s="33"/>
      <c r="K89" s="33"/>
      <c r="L89" s="34"/>
      <c r="M89" s="155"/>
      <c r="N89" s="156"/>
      <c r="O89" s="54"/>
      <c r="P89" s="54"/>
      <c r="Q89" s="54"/>
      <c r="R89" s="54"/>
      <c r="S89" s="54"/>
      <c r="T89" s="55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8" t="s">
        <v>126</v>
      </c>
      <c r="AU89" s="18" t="s">
        <v>82</v>
      </c>
    </row>
    <row r="90" spans="1:65" s="13" customFormat="1">
      <c r="B90" s="159"/>
      <c r="D90" s="152" t="s">
        <v>128</v>
      </c>
      <c r="E90" s="160" t="s">
        <v>3</v>
      </c>
      <c r="F90" s="161" t="s">
        <v>129</v>
      </c>
      <c r="H90" s="160" t="s">
        <v>3</v>
      </c>
      <c r="I90" s="162"/>
      <c r="L90" s="159"/>
      <c r="M90" s="163"/>
      <c r="N90" s="164"/>
      <c r="O90" s="164"/>
      <c r="P90" s="164"/>
      <c r="Q90" s="164"/>
      <c r="R90" s="164"/>
      <c r="S90" s="164"/>
      <c r="T90" s="165"/>
      <c r="AT90" s="160" t="s">
        <v>128</v>
      </c>
      <c r="AU90" s="160" t="s">
        <v>82</v>
      </c>
      <c r="AV90" s="13" t="s">
        <v>80</v>
      </c>
      <c r="AW90" s="13" t="s">
        <v>33</v>
      </c>
      <c r="AX90" s="13" t="s">
        <v>72</v>
      </c>
      <c r="AY90" s="160" t="s">
        <v>115</v>
      </c>
    </row>
    <row r="91" spans="1:65" s="14" customFormat="1">
      <c r="B91" s="166"/>
      <c r="D91" s="152" t="s">
        <v>128</v>
      </c>
      <c r="E91" s="167" t="s">
        <v>3</v>
      </c>
      <c r="F91" s="168" t="s">
        <v>80</v>
      </c>
      <c r="H91" s="169">
        <v>1</v>
      </c>
      <c r="I91" s="170"/>
      <c r="L91" s="166"/>
      <c r="M91" s="171"/>
      <c r="N91" s="172"/>
      <c r="O91" s="172"/>
      <c r="P91" s="172"/>
      <c r="Q91" s="172"/>
      <c r="R91" s="172"/>
      <c r="S91" s="172"/>
      <c r="T91" s="173"/>
      <c r="AT91" s="167" t="s">
        <v>128</v>
      </c>
      <c r="AU91" s="167" t="s">
        <v>82</v>
      </c>
      <c r="AV91" s="14" t="s">
        <v>82</v>
      </c>
      <c r="AW91" s="14" t="s">
        <v>33</v>
      </c>
      <c r="AX91" s="14" t="s">
        <v>72</v>
      </c>
      <c r="AY91" s="167" t="s">
        <v>115</v>
      </c>
    </row>
    <row r="92" spans="1:65" s="15" customFormat="1">
      <c r="B92" s="174"/>
      <c r="D92" s="152" t="s">
        <v>128</v>
      </c>
      <c r="E92" s="175" t="s">
        <v>3</v>
      </c>
      <c r="F92" s="176" t="s">
        <v>130</v>
      </c>
      <c r="H92" s="177">
        <v>1</v>
      </c>
      <c r="I92" s="178"/>
      <c r="L92" s="174"/>
      <c r="M92" s="179"/>
      <c r="N92" s="180"/>
      <c r="O92" s="180"/>
      <c r="P92" s="180"/>
      <c r="Q92" s="180"/>
      <c r="R92" s="180"/>
      <c r="S92" s="180"/>
      <c r="T92" s="181"/>
      <c r="AT92" s="175" t="s">
        <v>128</v>
      </c>
      <c r="AU92" s="175" t="s">
        <v>82</v>
      </c>
      <c r="AV92" s="15" t="s">
        <v>131</v>
      </c>
      <c r="AW92" s="15" t="s">
        <v>33</v>
      </c>
      <c r="AX92" s="15" t="s">
        <v>80</v>
      </c>
      <c r="AY92" s="175" t="s">
        <v>115</v>
      </c>
    </row>
    <row r="93" spans="1:65" s="2" customFormat="1" ht="16.5" customHeight="1">
      <c r="A93" s="33"/>
      <c r="B93" s="138"/>
      <c r="C93" s="139" t="s">
        <v>82</v>
      </c>
      <c r="D93" s="139" t="s">
        <v>118</v>
      </c>
      <c r="E93" s="140" t="s">
        <v>132</v>
      </c>
      <c r="F93" s="141" t="s">
        <v>133</v>
      </c>
      <c r="G93" s="142" t="s">
        <v>121</v>
      </c>
      <c r="H93" s="143">
        <v>1</v>
      </c>
      <c r="I93" s="144"/>
      <c r="J93" s="145">
        <f>ROUND(I93*H93,2)</f>
        <v>0</v>
      </c>
      <c r="K93" s="141" t="s">
        <v>122</v>
      </c>
      <c r="L93" s="34"/>
      <c r="M93" s="146" t="s">
        <v>3</v>
      </c>
      <c r="N93" s="147" t="s">
        <v>43</v>
      </c>
      <c r="O93" s="54"/>
      <c r="P93" s="148">
        <f>O93*H93</f>
        <v>0</v>
      </c>
      <c r="Q93" s="148">
        <v>0</v>
      </c>
      <c r="R93" s="148">
        <f>Q93*H93</f>
        <v>0</v>
      </c>
      <c r="S93" s="148">
        <v>0</v>
      </c>
      <c r="T93" s="149">
        <f>S93*H93</f>
        <v>0</v>
      </c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R93" s="150" t="s">
        <v>123</v>
      </c>
      <c r="AT93" s="150" t="s">
        <v>118</v>
      </c>
      <c r="AU93" s="150" t="s">
        <v>82</v>
      </c>
      <c r="AY93" s="18" t="s">
        <v>115</v>
      </c>
      <c r="BE93" s="151">
        <f>IF(N93="základní",J93,0)</f>
        <v>0</v>
      </c>
      <c r="BF93" s="151">
        <f>IF(N93="snížená",J93,0)</f>
        <v>0</v>
      </c>
      <c r="BG93" s="151">
        <f>IF(N93="zákl. přenesená",J93,0)</f>
        <v>0</v>
      </c>
      <c r="BH93" s="151">
        <f>IF(N93="sníž. přenesená",J93,0)</f>
        <v>0</v>
      </c>
      <c r="BI93" s="151">
        <f>IF(N93="nulová",J93,0)</f>
        <v>0</v>
      </c>
      <c r="BJ93" s="18" t="s">
        <v>80</v>
      </c>
      <c r="BK93" s="151">
        <f>ROUND(I93*H93,2)</f>
        <v>0</v>
      </c>
      <c r="BL93" s="18" t="s">
        <v>123</v>
      </c>
      <c r="BM93" s="150" t="s">
        <v>134</v>
      </c>
    </row>
    <row r="94" spans="1:65" s="2" customFormat="1">
      <c r="A94" s="33"/>
      <c r="B94" s="34"/>
      <c r="C94" s="33"/>
      <c r="D94" s="152" t="s">
        <v>125</v>
      </c>
      <c r="E94" s="33"/>
      <c r="F94" s="153" t="s">
        <v>133</v>
      </c>
      <c r="G94" s="33"/>
      <c r="H94" s="33"/>
      <c r="I94" s="154"/>
      <c r="J94" s="33"/>
      <c r="K94" s="33"/>
      <c r="L94" s="34"/>
      <c r="M94" s="155"/>
      <c r="N94" s="156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125</v>
      </c>
      <c r="AU94" s="18" t="s">
        <v>82</v>
      </c>
    </row>
    <row r="95" spans="1:65" s="2" customFormat="1">
      <c r="A95" s="33"/>
      <c r="B95" s="34"/>
      <c r="C95" s="33"/>
      <c r="D95" s="157" t="s">
        <v>126</v>
      </c>
      <c r="E95" s="33"/>
      <c r="F95" s="158" t="s">
        <v>135</v>
      </c>
      <c r="G95" s="33"/>
      <c r="H95" s="33"/>
      <c r="I95" s="154"/>
      <c r="J95" s="33"/>
      <c r="K95" s="33"/>
      <c r="L95" s="34"/>
      <c r="M95" s="155"/>
      <c r="N95" s="156"/>
      <c r="O95" s="54"/>
      <c r="P95" s="54"/>
      <c r="Q95" s="54"/>
      <c r="R95" s="54"/>
      <c r="S95" s="54"/>
      <c r="T95" s="55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T95" s="18" t="s">
        <v>126</v>
      </c>
      <c r="AU95" s="18" t="s">
        <v>82</v>
      </c>
    </row>
    <row r="96" spans="1:65" s="2" customFormat="1" ht="21.75" customHeight="1">
      <c r="A96" s="33"/>
      <c r="B96" s="138"/>
      <c r="C96" s="139" t="s">
        <v>136</v>
      </c>
      <c r="D96" s="139" t="s">
        <v>118</v>
      </c>
      <c r="E96" s="140" t="s">
        <v>137</v>
      </c>
      <c r="F96" s="141" t="s">
        <v>138</v>
      </c>
      <c r="G96" s="142" t="s">
        <v>121</v>
      </c>
      <c r="H96" s="143">
        <v>1</v>
      </c>
      <c r="I96" s="144"/>
      <c r="J96" s="145">
        <f>ROUND(I96*H96,2)</f>
        <v>0</v>
      </c>
      <c r="K96" s="141" t="s">
        <v>122</v>
      </c>
      <c r="L96" s="34"/>
      <c r="M96" s="146" t="s">
        <v>3</v>
      </c>
      <c r="N96" s="147" t="s">
        <v>43</v>
      </c>
      <c r="O96" s="54"/>
      <c r="P96" s="148">
        <f>O96*H96</f>
        <v>0</v>
      </c>
      <c r="Q96" s="148">
        <v>0</v>
      </c>
      <c r="R96" s="148">
        <f>Q96*H96</f>
        <v>0</v>
      </c>
      <c r="S96" s="148">
        <v>0</v>
      </c>
      <c r="T96" s="149">
        <f>S96*H96</f>
        <v>0</v>
      </c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R96" s="150" t="s">
        <v>123</v>
      </c>
      <c r="AT96" s="150" t="s">
        <v>118</v>
      </c>
      <c r="AU96" s="150" t="s">
        <v>82</v>
      </c>
      <c r="AY96" s="18" t="s">
        <v>115</v>
      </c>
      <c r="BE96" s="151">
        <f>IF(N96="základní",J96,0)</f>
        <v>0</v>
      </c>
      <c r="BF96" s="151">
        <f>IF(N96="snížená",J96,0)</f>
        <v>0</v>
      </c>
      <c r="BG96" s="151">
        <f>IF(N96="zákl. přenesená",J96,0)</f>
        <v>0</v>
      </c>
      <c r="BH96" s="151">
        <f>IF(N96="sníž. přenesená",J96,0)</f>
        <v>0</v>
      </c>
      <c r="BI96" s="151">
        <f>IF(N96="nulová",J96,0)</f>
        <v>0</v>
      </c>
      <c r="BJ96" s="18" t="s">
        <v>80</v>
      </c>
      <c r="BK96" s="151">
        <f>ROUND(I96*H96,2)</f>
        <v>0</v>
      </c>
      <c r="BL96" s="18" t="s">
        <v>123</v>
      </c>
      <c r="BM96" s="150" t="s">
        <v>139</v>
      </c>
    </row>
    <row r="97" spans="1:65" s="2" customFormat="1">
      <c r="A97" s="33"/>
      <c r="B97" s="34"/>
      <c r="C97" s="33"/>
      <c r="D97" s="152" t="s">
        <v>125</v>
      </c>
      <c r="E97" s="33"/>
      <c r="F97" s="153" t="s">
        <v>138</v>
      </c>
      <c r="G97" s="33"/>
      <c r="H97" s="33"/>
      <c r="I97" s="154"/>
      <c r="J97" s="33"/>
      <c r="K97" s="33"/>
      <c r="L97" s="34"/>
      <c r="M97" s="155"/>
      <c r="N97" s="156"/>
      <c r="O97" s="54"/>
      <c r="P97" s="54"/>
      <c r="Q97" s="54"/>
      <c r="R97" s="54"/>
      <c r="S97" s="54"/>
      <c r="T97" s="55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T97" s="18" t="s">
        <v>125</v>
      </c>
      <c r="AU97" s="18" t="s">
        <v>82</v>
      </c>
    </row>
    <row r="98" spans="1:65" s="2" customFormat="1">
      <c r="A98" s="33"/>
      <c r="B98" s="34"/>
      <c r="C98" s="33"/>
      <c r="D98" s="157" t="s">
        <v>126</v>
      </c>
      <c r="E98" s="33"/>
      <c r="F98" s="158" t="s">
        <v>140</v>
      </c>
      <c r="G98" s="33"/>
      <c r="H98" s="33"/>
      <c r="I98" s="154"/>
      <c r="J98" s="33"/>
      <c r="K98" s="33"/>
      <c r="L98" s="34"/>
      <c r="M98" s="155"/>
      <c r="N98" s="156"/>
      <c r="O98" s="54"/>
      <c r="P98" s="54"/>
      <c r="Q98" s="54"/>
      <c r="R98" s="54"/>
      <c r="S98" s="54"/>
      <c r="T98" s="55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T98" s="18" t="s">
        <v>126</v>
      </c>
      <c r="AU98" s="18" t="s">
        <v>82</v>
      </c>
    </row>
    <row r="99" spans="1:65" s="14" customFormat="1">
      <c r="B99" s="166"/>
      <c r="D99" s="152" t="s">
        <v>128</v>
      </c>
      <c r="E99" s="167" t="s">
        <v>3</v>
      </c>
      <c r="F99" s="168" t="s">
        <v>80</v>
      </c>
      <c r="H99" s="169">
        <v>1</v>
      </c>
      <c r="I99" s="170"/>
      <c r="L99" s="166"/>
      <c r="M99" s="171"/>
      <c r="N99" s="172"/>
      <c r="O99" s="172"/>
      <c r="P99" s="172"/>
      <c r="Q99" s="172"/>
      <c r="R99" s="172"/>
      <c r="S99" s="172"/>
      <c r="T99" s="173"/>
      <c r="AT99" s="167" t="s">
        <v>128</v>
      </c>
      <c r="AU99" s="167" t="s">
        <v>82</v>
      </c>
      <c r="AV99" s="14" t="s">
        <v>82</v>
      </c>
      <c r="AW99" s="14" t="s">
        <v>33</v>
      </c>
      <c r="AX99" s="14" t="s">
        <v>72</v>
      </c>
      <c r="AY99" s="167" t="s">
        <v>115</v>
      </c>
    </row>
    <row r="100" spans="1:65" s="15" customFormat="1">
      <c r="B100" s="174"/>
      <c r="D100" s="152" t="s">
        <v>128</v>
      </c>
      <c r="E100" s="175" t="s">
        <v>3</v>
      </c>
      <c r="F100" s="176" t="s">
        <v>130</v>
      </c>
      <c r="H100" s="177">
        <v>1</v>
      </c>
      <c r="I100" s="178"/>
      <c r="L100" s="174"/>
      <c r="M100" s="179"/>
      <c r="N100" s="180"/>
      <c r="O100" s="180"/>
      <c r="P100" s="180"/>
      <c r="Q100" s="180"/>
      <c r="R100" s="180"/>
      <c r="S100" s="180"/>
      <c r="T100" s="181"/>
      <c r="AT100" s="175" t="s">
        <v>128</v>
      </c>
      <c r="AU100" s="175" t="s">
        <v>82</v>
      </c>
      <c r="AV100" s="15" t="s">
        <v>131</v>
      </c>
      <c r="AW100" s="15" t="s">
        <v>33</v>
      </c>
      <c r="AX100" s="15" t="s">
        <v>80</v>
      </c>
      <c r="AY100" s="175" t="s">
        <v>115</v>
      </c>
    </row>
    <row r="101" spans="1:65" s="12" customFormat="1" ht="22.9" customHeight="1">
      <c r="B101" s="125"/>
      <c r="D101" s="126" t="s">
        <v>71</v>
      </c>
      <c r="E101" s="136" t="s">
        <v>141</v>
      </c>
      <c r="F101" s="136" t="s">
        <v>142</v>
      </c>
      <c r="I101" s="128"/>
      <c r="J101" s="137">
        <f>BK101</f>
        <v>0</v>
      </c>
      <c r="L101" s="125"/>
      <c r="M101" s="130"/>
      <c r="N101" s="131"/>
      <c r="O101" s="131"/>
      <c r="P101" s="132">
        <f>SUM(P102:P107)</f>
        <v>0</v>
      </c>
      <c r="Q101" s="131"/>
      <c r="R101" s="132">
        <f>SUM(R102:R107)</f>
        <v>0</v>
      </c>
      <c r="S101" s="131"/>
      <c r="T101" s="133">
        <f>SUM(T102:T107)</f>
        <v>0</v>
      </c>
      <c r="AR101" s="126" t="s">
        <v>114</v>
      </c>
      <c r="AT101" s="134" t="s">
        <v>71</v>
      </c>
      <c r="AU101" s="134" t="s">
        <v>80</v>
      </c>
      <c r="AY101" s="126" t="s">
        <v>115</v>
      </c>
      <c r="BK101" s="135">
        <f>SUM(BK102:BK107)</f>
        <v>0</v>
      </c>
    </row>
    <row r="102" spans="1:65" s="2" customFormat="1" ht="16.5" customHeight="1">
      <c r="A102" s="33"/>
      <c r="B102" s="138"/>
      <c r="C102" s="139" t="s">
        <v>131</v>
      </c>
      <c r="D102" s="139" t="s">
        <v>118</v>
      </c>
      <c r="E102" s="140" t="s">
        <v>143</v>
      </c>
      <c r="F102" s="141" t="s">
        <v>142</v>
      </c>
      <c r="G102" s="142" t="s">
        <v>121</v>
      </c>
      <c r="H102" s="143">
        <v>1</v>
      </c>
      <c r="I102" s="144"/>
      <c r="J102" s="145">
        <f>ROUND(I102*H102,2)</f>
        <v>0</v>
      </c>
      <c r="K102" s="141" t="s">
        <v>122</v>
      </c>
      <c r="L102" s="34"/>
      <c r="M102" s="146" t="s">
        <v>3</v>
      </c>
      <c r="N102" s="147" t="s">
        <v>43</v>
      </c>
      <c r="O102" s="54"/>
      <c r="P102" s="148">
        <f>O102*H102</f>
        <v>0</v>
      </c>
      <c r="Q102" s="148">
        <v>0</v>
      </c>
      <c r="R102" s="148">
        <f>Q102*H102</f>
        <v>0</v>
      </c>
      <c r="S102" s="148">
        <v>0</v>
      </c>
      <c r="T102" s="149">
        <f>S102*H102</f>
        <v>0</v>
      </c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R102" s="150" t="s">
        <v>123</v>
      </c>
      <c r="AT102" s="150" t="s">
        <v>118</v>
      </c>
      <c r="AU102" s="150" t="s">
        <v>82</v>
      </c>
      <c r="AY102" s="18" t="s">
        <v>115</v>
      </c>
      <c r="BE102" s="151">
        <f>IF(N102="základní",J102,0)</f>
        <v>0</v>
      </c>
      <c r="BF102" s="151">
        <f>IF(N102="snížená",J102,0)</f>
        <v>0</v>
      </c>
      <c r="BG102" s="151">
        <f>IF(N102="zákl. přenesená",J102,0)</f>
        <v>0</v>
      </c>
      <c r="BH102" s="151">
        <f>IF(N102="sníž. přenesená",J102,0)</f>
        <v>0</v>
      </c>
      <c r="BI102" s="151">
        <f>IF(N102="nulová",J102,0)</f>
        <v>0</v>
      </c>
      <c r="BJ102" s="18" t="s">
        <v>80</v>
      </c>
      <c r="BK102" s="151">
        <f>ROUND(I102*H102,2)</f>
        <v>0</v>
      </c>
      <c r="BL102" s="18" t="s">
        <v>123</v>
      </c>
      <c r="BM102" s="150" t="s">
        <v>144</v>
      </c>
    </row>
    <row r="103" spans="1:65" s="2" customFormat="1">
      <c r="A103" s="33"/>
      <c r="B103" s="34"/>
      <c r="C103" s="33"/>
      <c r="D103" s="152" t="s">
        <v>125</v>
      </c>
      <c r="E103" s="33"/>
      <c r="F103" s="153" t="s">
        <v>142</v>
      </c>
      <c r="G103" s="33"/>
      <c r="H103" s="33"/>
      <c r="I103" s="154"/>
      <c r="J103" s="33"/>
      <c r="K103" s="33"/>
      <c r="L103" s="34"/>
      <c r="M103" s="155"/>
      <c r="N103" s="156"/>
      <c r="O103" s="54"/>
      <c r="P103" s="54"/>
      <c r="Q103" s="54"/>
      <c r="R103" s="54"/>
      <c r="S103" s="54"/>
      <c r="T103" s="55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T103" s="18" t="s">
        <v>125</v>
      </c>
      <c r="AU103" s="18" t="s">
        <v>82</v>
      </c>
    </row>
    <row r="104" spans="1:65" s="2" customFormat="1">
      <c r="A104" s="33"/>
      <c r="B104" s="34"/>
      <c r="C104" s="33"/>
      <c r="D104" s="157" t="s">
        <v>126</v>
      </c>
      <c r="E104" s="33"/>
      <c r="F104" s="158" t="s">
        <v>145</v>
      </c>
      <c r="G104" s="33"/>
      <c r="H104" s="33"/>
      <c r="I104" s="154"/>
      <c r="J104" s="33"/>
      <c r="K104" s="33"/>
      <c r="L104" s="34"/>
      <c r="M104" s="155"/>
      <c r="N104" s="156"/>
      <c r="O104" s="54"/>
      <c r="P104" s="54"/>
      <c r="Q104" s="54"/>
      <c r="R104" s="54"/>
      <c r="S104" s="54"/>
      <c r="T104" s="55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T104" s="18" t="s">
        <v>126</v>
      </c>
      <c r="AU104" s="18" t="s">
        <v>82</v>
      </c>
    </row>
    <row r="105" spans="1:65" s="2" customFormat="1" ht="16.5" customHeight="1">
      <c r="A105" s="33"/>
      <c r="B105" s="138"/>
      <c r="C105" s="139" t="s">
        <v>114</v>
      </c>
      <c r="D105" s="139" t="s">
        <v>118</v>
      </c>
      <c r="E105" s="140" t="s">
        <v>146</v>
      </c>
      <c r="F105" s="141" t="s">
        <v>147</v>
      </c>
      <c r="G105" s="142" t="s">
        <v>121</v>
      </c>
      <c r="H105" s="143">
        <v>1</v>
      </c>
      <c r="I105" s="144"/>
      <c r="J105" s="145">
        <f>ROUND(I105*H105,2)</f>
        <v>0</v>
      </c>
      <c r="K105" s="141" t="s">
        <v>122</v>
      </c>
      <c r="L105" s="34"/>
      <c r="M105" s="146" t="s">
        <v>3</v>
      </c>
      <c r="N105" s="147" t="s">
        <v>43</v>
      </c>
      <c r="O105" s="54"/>
      <c r="P105" s="148">
        <f>O105*H105</f>
        <v>0</v>
      </c>
      <c r="Q105" s="148">
        <v>0</v>
      </c>
      <c r="R105" s="148">
        <f>Q105*H105</f>
        <v>0</v>
      </c>
      <c r="S105" s="148">
        <v>0</v>
      </c>
      <c r="T105" s="149">
        <f>S105*H105</f>
        <v>0</v>
      </c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R105" s="150" t="s">
        <v>123</v>
      </c>
      <c r="AT105" s="150" t="s">
        <v>118</v>
      </c>
      <c r="AU105" s="150" t="s">
        <v>82</v>
      </c>
      <c r="AY105" s="18" t="s">
        <v>115</v>
      </c>
      <c r="BE105" s="151">
        <f>IF(N105="základní",J105,0)</f>
        <v>0</v>
      </c>
      <c r="BF105" s="151">
        <f>IF(N105="snížená",J105,0)</f>
        <v>0</v>
      </c>
      <c r="BG105" s="151">
        <f>IF(N105="zákl. přenesená",J105,0)</f>
        <v>0</v>
      </c>
      <c r="BH105" s="151">
        <f>IF(N105="sníž. přenesená",J105,0)</f>
        <v>0</v>
      </c>
      <c r="BI105" s="151">
        <f>IF(N105="nulová",J105,0)</f>
        <v>0</v>
      </c>
      <c r="BJ105" s="18" t="s">
        <v>80</v>
      </c>
      <c r="BK105" s="151">
        <f>ROUND(I105*H105,2)</f>
        <v>0</v>
      </c>
      <c r="BL105" s="18" t="s">
        <v>123</v>
      </c>
      <c r="BM105" s="150" t="s">
        <v>148</v>
      </c>
    </row>
    <row r="106" spans="1:65" s="2" customFormat="1">
      <c r="A106" s="33"/>
      <c r="B106" s="34"/>
      <c r="C106" s="33"/>
      <c r="D106" s="152" t="s">
        <v>125</v>
      </c>
      <c r="E106" s="33"/>
      <c r="F106" s="153" t="s">
        <v>147</v>
      </c>
      <c r="G106" s="33"/>
      <c r="H106" s="33"/>
      <c r="I106" s="154"/>
      <c r="J106" s="33"/>
      <c r="K106" s="33"/>
      <c r="L106" s="34"/>
      <c r="M106" s="155"/>
      <c r="N106" s="156"/>
      <c r="O106" s="54"/>
      <c r="P106" s="54"/>
      <c r="Q106" s="54"/>
      <c r="R106" s="54"/>
      <c r="S106" s="54"/>
      <c r="T106" s="55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T106" s="18" t="s">
        <v>125</v>
      </c>
      <c r="AU106" s="18" t="s">
        <v>82</v>
      </c>
    </row>
    <row r="107" spans="1:65" s="2" customFormat="1">
      <c r="A107" s="33"/>
      <c r="B107" s="34"/>
      <c r="C107" s="33"/>
      <c r="D107" s="157" t="s">
        <v>126</v>
      </c>
      <c r="E107" s="33"/>
      <c r="F107" s="158" t="s">
        <v>149</v>
      </c>
      <c r="G107" s="33"/>
      <c r="H107" s="33"/>
      <c r="I107" s="154"/>
      <c r="J107" s="33"/>
      <c r="K107" s="33"/>
      <c r="L107" s="34"/>
      <c r="M107" s="155"/>
      <c r="N107" s="156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126</v>
      </c>
      <c r="AU107" s="18" t="s">
        <v>82</v>
      </c>
    </row>
    <row r="108" spans="1:65" s="12" customFormat="1" ht="22.9" customHeight="1">
      <c r="B108" s="125"/>
      <c r="D108" s="126" t="s">
        <v>71</v>
      </c>
      <c r="E108" s="136" t="s">
        <v>150</v>
      </c>
      <c r="F108" s="136" t="s">
        <v>151</v>
      </c>
      <c r="I108" s="128"/>
      <c r="J108" s="137">
        <f>BK108</f>
        <v>0</v>
      </c>
      <c r="L108" s="125"/>
      <c r="M108" s="130"/>
      <c r="N108" s="131"/>
      <c r="O108" s="131"/>
      <c r="P108" s="132">
        <f>SUM(P109:P116)</f>
        <v>0</v>
      </c>
      <c r="Q108" s="131"/>
      <c r="R108" s="132">
        <f>SUM(R109:R116)</f>
        <v>0</v>
      </c>
      <c r="S108" s="131"/>
      <c r="T108" s="133">
        <f>SUM(T109:T116)</f>
        <v>0</v>
      </c>
      <c r="AR108" s="126" t="s">
        <v>114</v>
      </c>
      <c r="AT108" s="134" t="s">
        <v>71</v>
      </c>
      <c r="AU108" s="134" t="s">
        <v>80</v>
      </c>
      <c r="AY108" s="126" t="s">
        <v>115</v>
      </c>
      <c r="BK108" s="135">
        <f>SUM(BK109:BK116)</f>
        <v>0</v>
      </c>
    </row>
    <row r="109" spans="1:65" s="2" customFormat="1" ht="16.5" customHeight="1">
      <c r="A109" s="33"/>
      <c r="B109" s="138"/>
      <c r="C109" s="139" t="s">
        <v>152</v>
      </c>
      <c r="D109" s="139" t="s">
        <v>118</v>
      </c>
      <c r="E109" s="140" t="s">
        <v>153</v>
      </c>
      <c r="F109" s="141" t="s">
        <v>154</v>
      </c>
      <c r="G109" s="142" t="s">
        <v>121</v>
      </c>
      <c r="H109" s="143">
        <v>1</v>
      </c>
      <c r="I109" s="144"/>
      <c r="J109" s="145">
        <f>ROUND(I109*H109,2)</f>
        <v>0</v>
      </c>
      <c r="K109" s="141" t="s">
        <v>122</v>
      </c>
      <c r="L109" s="34"/>
      <c r="M109" s="146" t="s">
        <v>3</v>
      </c>
      <c r="N109" s="147" t="s">
        <v>43</v>
      </c>
      <c r="O109" s="54"/>
      <c r="P109" s="148">
        <f>O109*H109</f>
        <v>0</v>
      </c>
      <c r="Q109" s="148">
        <v>0</v>
      </c>
      <c r="R109" s="148">
        <f>Q109*H109</f>
        <v>0</v>
      </c>
      <c r="S109" s="148">
        <v>0</v>
      </c>
      <c r="T109" s="149">
        <f>S109*H109</f>
        <v>0</v>
      </c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R109" s="150" t="s">
        <v>123</v>
      </c>
      <c r="AT109" s="150" t="s">
        <v>118</v>
      </c>
      <c r="AU109" s="150" t="s">
        <v>82</v>
      </c>
      <c r="AY109" s="18" t="s">
        <v>115</v>
      </c>
      <c r="BE109" s="151">
        <f>IF(N109="základní",J109,0)</f>
        <v>0</v>
      </c>
      <c r="BF109" s="151">
        <f>IF(N109="snížená",J109,0)</f>
        <v>0</v>
      </c>
      <c r="BG109" s="151">
        <f>IF(N109="zákl. přenesená",J109,0)</f>
        <v>0</v>
      </c>
      <c r="BH109" s="151">
        <f>IF(N109="sníž. přenesená",J109,0)</f>
        <v>0</v>
      </c>
      <c r="BI109" s="151">
        <f>IF(N109="nulová",J109,0)</f>
        <v>0</v>
      </c>
      <c r="BJ109" s="18" t="s">
        <v>80</v>
      </c>
      <c r="BK109" s="151">
        <f>ROUND(I109*H109,2)</f>
        <v>0</v>
      </c>
      <c r="BL109" s="18" t="s">
        <v>123</v>
      </c>
      <c r="BM109" s="150" t="s">
        <v>155</v>
      </c>
    </row>
    <row r="110" spans="1:65" s="2" customFormat="1">
      <c r="A110" s="33"/>
      <c r="B110" s="34"/>
      <c r="C110" s="33"/>
      <c r="D110" s="152" t="s">
        <v>125</v>
      </c>
      <c r="E110" s="33"/>
      <c r="F110" s="153" t="s">
        <v>154</v>
      </c>
      <c r="G110" s="33"/>
      <c r="H110" s="33"/>
      <c r="I110" s="154"/>
      <c r="J110" s="33"/>
      <c r="K110" s="33"/>
      <c r="L110" s="34"/>
      <c r="M110" s="155"/>
      <c r="N110" s="156"/>
      <c r="O110" s="54"/>
      <c r="P110" s="54"/>
      <c r="Q110" s="54"/>
      <c r="R110" s="54"/>
      <c r="S110" s="54"/>
      <c r="T110" s="55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T110" s="18" t="s">
        <v>125</v>
      </c>
      <c r="AU110" s="18" t="s">
        <v>82</v>
      </c>
    </row>
    <row r="111" spans="1:65" s="2" customFormat="1">
      <c r="A111" s="33"/>
      <c r="B111" s="34"/>
      <c r="C111" s="33"/>
      <c r="D111" s="157" t="s">
        <v>126</v>
      </c>
      <c r="E111" s="33"/>
      <c r="F111" s="158" t="s">
        <v>156</v>
      </c>
      <c r="G111" s="33"/>
      <c r="H111" s="33"/>
      <c r="I111" s="154"/>
      <c r="J111" s="33"/>
      <c r="K111" s="33"/>
      <c r="L111" s="34"/>
      <c r="M111" s="155"/>
      <c r="N111" s="156"/>
      <c r="O111" s="54"/>
      <c r="P111" s="54"/>
      <c r="Q111" s="54"/>
      <c r="R111" s="54"/>
      <c r="S111" s="54"/>
      <c r="T111" s="55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T111" s="18" t="s">
        <v>126</v>
      </c>
      <c r="AU111" s="18" t="s">
        <v>82</v>
      </c>
    </row>
    <row r="112" spans="1:65" s="2" customFormat="1" ht="16.5" customHeight="1">
      <c r="A112" s="33"/>
      <c r="B112" s="138"/>
      <c r="C112" s="139" t="s">
        <v>157</v>
      </c>
      <c r="D112" s="139" t="s">
        <v>118</v>
      </c>
      <c r="E112" s="140" t="s">
        <v>158</v>
      </c>
      <c r="F112" s="141" t="s">
        <v>159</v>
      </c>
      <c r="G112" s="142" t="s">
        <v>121</v>
      </c>
      <c r="H112" s="143">
        <v>1</v>
      </c>
      <c r="I112" s="144"/>
      <c r="J112" s="145">
        <f>ROUND(I112*H112,2)</f>
        <v>0</v>
      </c>
      <c r="K112" s="141" t="s">
        <v>122</v>
      </c>
      <c r="L112" s="34"/>
      <c r="M112" s="146" t="s">
        <v>3</v>
      </c>
      <c r="N112" s="147" t="s">
        <v>43</v>
      </c>
      <c r="O112" s="54"/>
      <c r="P112" s="148">
        <f>O112*H112</f>
        <v>0</v>
      </c>
      <c r="Q112" s="148">
        <v>0</v>
      </c>
      <c r="R112" s="148">
        <f>Q112*H112</f>
        <v>0</v>
      </c>
      <c r="S112" s="148">
        <v>0</v>
      </c>
      <c r="T112" s="149">
        <f>S112*H112</f>
        <v>0</v>
      </c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R112" s="150" t="s">
        <v>123</v>
      </c>
      <c r="AT112" s="150" t="s">
        <v>118</v>
      </c>
      <c r="AU112" s="150" t="s">
        <v>82</v>
      </c>
      <c r="AY112" s="18" t="s">
        <v>115</v>
      </c>
      <c r="BE112" s="151">
        <f>IF(N112="základní",J112,0)</f>
        <v>0</v>
      </c>
      <c r="BF112" s="151">
        <f>IF(N112="snížená",J112,0)</f>
        <v>0</v>
      </c>
      <c r="BG112" s="151">
        <f>IF(N112="zákl. přenesená",J112,0)</f>
        <v>0</v>
      </c>
      <c r="BH112" s="151">
        <f>IF(N112="sníž. přenesená",J112,0)</f>
        <v>0</v>
      </c>
      <c r="BI112" s="151">
        <f>IF(N112="nulová",J112,0)</f>
        <v>0</v>
      </c>
      <c r="BJ112" s="18" t="s">
        <v>80</v>
      </c>
      <c r="BK112" s="151">
        <f>ROUND(I112*H112,2)</f>
        <v>0</v>
      </c>
      <c r="BL112" s="18" t="s">
        <v>123</v>
      </c>
      <c r="BM112" s="150" t="s">
        <v>160</v>
      </c>
    </row>
    <row r="113" spans="1:65" s="2" customFormat="1">
      <c r="A113" s="33"/>
      <c r="B113" s="34"/>
      <c r="C113" s="33"/>
      <c r="D113" s="152" t="s">
        <v>125</v>
      </c>
      <c r="E113" s="33"/>
      <c r="F113" s="153" t="s">
        <v>159</v>
      </c>
      <c r="G113" s="33"/>
      <c r="H113" s="33"/>
      <c r="I113" s="154"/>
      <c r="J113" s="33"/>
      <c r="K113" s="33"/>
      <c r="L113" s="34"/>
      <c r="M113" s="155"/>
      <c r="N113" s="156"/>
      <c r="O113" s="54"/>
      <c r="P113" s="54"/>
      <c r="Q113" s="54"/>
      <c r="R113" s="54"/>
      <c r="S113" s="54"/>
      <c r="T113" s="55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T113" s="18" t="s">
        <v>125</v>
      </c>
      <c r="AU113" s="18" t="s">
        <v>82</v>
      </c>
    </row>
    <row r="114" spans="1:65" s="2" customFormat="1">
      <c r="A114" s="33"/>
      <c r="B114" s="34"/>
      <c r="C114" s="33"/>
      <c r="D114" s="157" t="s">
        <v>126</v>
      </c>
      <c r="E114" s="33"/>
      <c r="F114" s="158" t="s">
        <v>161</v>
      </c>
      <c r="G114" s="33"/>
      <c r="H114" s="33"/>
      <c r="I114" s="154"/>
      <c r="J114" s="33"/>
      <c r="K114" s="33"/>
      <c r="L114" s="34"/>
      <c r="M114" s="155"/>
      <c r="N114" s="156"/>
      <c r="O114" s="54"/>
      <c r="P114" s="54"/>
      <c r="Q114" s="54"/>
      <c r="R114" s="54"/>
      <c r="S114" s="54"/>
      <c r="T114" s="55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8" t="s">
        <v>126</v>
      </c>
      <c r="AU114" s="18" t="s">
        <v>82</v>
      </c>
    </row>
    <row r="115" spans="1:65" s="2" customFormat="1" ht="16.5" customHeight="1">
      <c r="A115" s="33"/>
      <c r="B115" s="138"/>
      <c r="C115" s="139" t="s">
        <v>162</v>
      </c>
      <c r="D115" s="139" t="s">
        <v>118</v>
      </c>
      <c r="E115" s="140" t="s">
        <v>163</v>
      </c>
      <c r="F115" s="141" t="s">
        <v>164</v>
      </c>
      <c r="G115" s="142" t="s">
        <v>121</v>
      </c>
      <c r="H115" s="143">
        <v>1</v>
      </c>
      <c r="I115" s="144"/>
      <c r="J115" s="145">
        <f>ROUND(I115*H115,2)</f>
        <v>0</v>
      </c>
      <c r="K115" s="141" t="s">
        <v>3</v>
      </c>
      <c r="L115" s="34"/>
      <c r="M115" s="146" t="s">
        <v>3</v>
      </c>
      <c r="N115" s="147" t="s">
        <v>43</v>
      </c>
      <c r="O115" s="54"/>
      <c r="P115" s="148">
        <f>O115*H115</f>
        <v>0</v>
      </c>
      <c r="Q115" s="148">
        <v>0</v>
      </c>
      <c r="R115" s="148">
        <f>Q115*H115</f>
        <v>0</v>
      </c>
      <c r="S115" s="148">
        <v>0</v>
      </c>
      <c r="T115" s="149">
        <f>S115*H115</f>
        <v>0</v>
      </c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R115" s="150" t="s">
        <v>123</v>
      </c>
      <c r="AT115" s="150" t="s">
        <v>118</v>
      </c>
      <c r="AU115" s="150" t="s">
        <v>82</v>
      </c>
      <c r="AY115" s="18" t="s">
        <v>115</v>
      </c>
      <c r="BE115" s="151">
        <f>IF(N115="základní",J115,0)</f>
        <v>0</v>
      </c>
      <c r="BF115" s="151">
        <f>IF(N115="snížená",J115,0)</f>
        <v>0</v>
      </c>
      <c r="BG115" s="151">
        <f>IF(N115="zákl. přenesená",J115,0)</f>
        <v>0</v>
      </c>
      <c r="BH115" s="151">
        <f>IF(N115="sníž. přenesená",J115,0)</f>
        <v>0</v>
      </c>
      <c r="BI115" s="151">
        <f>IF(N115="nulová",J115,0)</f>
        <v>0</v>
      </c>
      <c r="BJ115" s="18" t="s">
        <v>80</v>
      </c>
      <c r="BK115" s="151">
        <f>ROUND(I115*H115,2)</f>
        <v>0</v>
      </c>
      <c r="BL115" s="18" t="s">
        <v>123</v>
      </c>
      <c r="BM115" s="150" t="s">
        <v>165</v>
      </c>
    </row>
    <row r="116" spans="1:65" s="2" customFormat="1">
      <c r="A116" s="33"/>
      <c r="B116" s="34"/>
      <c r="C116" s="33"/>
      <c r="D116" s="152" t="s">
        <v>125</v>
      </c>
      <c r="E116" s="33"/>
      <c r="F116" s="153" t="s">
        <v>164</v>
      </c>
      <c r="G116" s="33"/>
      <c r="H116" s="33"/>
      <c r="I116" s="154"/>
      <c r="J116" s="33"/>
      <c r="K116" s="33"/>
      <c r="L116" s="34"/>
      <c r="M116" s="155"/>
      <c r="N116" s="156"/>
      <c r="O116" s="54"/>
      <c r="P116" s="54"/>
      <c r="Q116" s="54"/>
      <c r="R116" s="54"/>
      <c r="S116" s="54"/>
      <c r="T116" s="55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T116" s="18" t="s">
        <v>125</v>
      </c>
      <c r="AU116" s="18" t="s">
        <v>82</v>
      </c>
    </row>
    <row r="117" spans="1:65" s="12" customFormat="1" ht="22.9" customHeight="1">
      <c r="B117" s="125"/>
      <c r="D117" s="126" t="s">
        <v>71</v>
      </c>
      <c r="E117" s="136" t="s">
        <v>166</v>
      </c>
      <c r="F117" s="136" t="s">
        <v>167</v>
      </c>
      <c r="I117" s="128"/>
      <c r="J117" s="137">
        <f>BK117</f>
        <v>0</v>
      </c>
      <c r="L117" s="125"/>
      <c r="M117" s="130"/>
      <c r="N117" s="131"/>
      <c r="O117" s="131"/>
      <c r="P117" s="132">
        <f>SUM(P118:P121)</f>
        <v>0</v>
      </c>
      <c r="Q117" s="131"/>
      <c r="R117" s="132">
        <f>SUM(R118:R121)</f>
        <v>0</v>
      </c>
      <c r="S117" s="131"/>
      <c r="T117" s="133">
        <f>SUM(T118:T121)</f>
        <v>0</v>
      </c>
      <c r="AR117" s="126" t="s">
        <v>114</v>
      </c>
      <c r="AT117" s="134" t="s">
        <v>71</v>
      </c>
      <c r="AU117" s="134" t="s">
        <v>80</v>
      </c>
      <c r="AY117" s="126" t="s">
        <v>115</v>
      </c>
      <c r="BK117" s="135">
        <f>SUM(BK118:BK121)</f>
        <v>0</v>
      </c>
    </row>
    <row r="118" spans="1:65" s="2" customFormat="1" ht="16.5" customHeight="1">
      <c r="A118" s="33"/>
      <c r="B118" s="138"/>
      <c r="C118" s="139" t="s">
        <v>168</v>
      </c>
      <c r="D118" s="139" t="s">
        <v>118</v>
      </c>
      <c r="E118" s="140" t="s">
        <v>169</v>
      </c>
      <c r="F118" s="141" t="s">
        <v>170</v>
      </c>
      <c r="G118" s="142" t="s">
        <v>121</v>
      </c>
      <c r="H118" s="143">
        <v>1</v>
      </c>
      <c r="I118" s="144"/>
      <c r="J118" s="145">
        <f>ROUND(I118*H118,2)</f>
        <v>0</v>
      </c>
      <c r="K118" s="141" t="s">
        <v>3</v>
      </c>
      <c r="L118" s="34"/>
      <c r="M118" s="146" t="s">
        <v>3</v>
      </c>
      <c r="N118" s="147" t="s">
        <v>43</v>
      </c>
      <c r="O118" s="54"/>
      <c r="P118" s="148">
        <f>O118*H118</f>
        <v>0</v>
      </c>
      <c r="Q118" s="148">
        <v>0</v>
      </c>
      <c r="R118" s="148">
        <f>Q118*H118</f>
        <v>0</v>
      </c>
      <c r="S118" s="148">
        <v>0</v>
      </c>
      <c r="T118" s="149">
        <f>S118*H118</f>
        <v>0</v>
      </c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R118" s="150" t="s">
        <v>123</v>
      </c>
      <c r="AT118" s="150" t="s">
        <v>118</v>
      </c>
      <c r="AU118" s="150" t="s">
        <v>82</v>
      </c>
      <c r="AY118" s="18" t="s">
        <v>115</v>
      </c>
      <c r="BE118" s="151">
        <f>IF(N118="základní",J118,0)</f>
        <v>0</v>
      </c>
      <c r="BF118" s="151">
        <f>IF(N118="snížená",J118,0)</f>
        <v>0</v>
      </c>
      <c r="BG118" s="151">
        <f>IF(N118="zákl. přenesená",J118,0)</f>
        <v>0</v>
      </c>
      <c r="BH118" s="151">
        <f>IF(N118="sníž. přenesená",J118,0)</f>
        <v>0</v>
      </c>
      <c r="BI118" s="151">
        <f>IF(N118="nulová",J118,0)</f>
        <v>0</v>
      </c>
      <c r="BJ118" s="18" t="s">
        <v>80</v>
      </c>
      <c r="BK118" s="151">
        <f>ROUND(I118*H118,2)</f>
        <v>0</v>
      </c>
      <c r="BL118" s="18" t="s">
        <v>123</v>
      </c>
      <c r="BM118" s="150" t="s">
        <v>171</v>
      </c>
    </row>
    <row r="119" spans="1:65" s="2" customFormat="1">
      <c r="A119" s="33"/>
      <c r="B119" s="34"/>
      <c r="C119" s="33"/>
      <c r="D119" s="152" t="s">
        <v>125</v>
      </c>
      <c r="E119" s="33"/>
      <c r="F119" s="153" t="s">
        <v>170</v>
      </c>
      <c r="G119" s="33"/>
      <c r="H119" s="33"/>
      <c r="I119" s="154"/>
      <c r="J119" s="33"/>
      <c r="K119" s="33"/>
      <c r="L119" s="34"/>
      <c r="M119" s="155"/>
      <c r="N119" s="156"/>
      <c r="O119" s="54"/>
      <c r="P119" s="54"/>
      <c r="Q119" s="54"/>
      <c r="R119" s="54"/>
      <c r="S119" s="54"/>
      <c r="T119" s="55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T119" s="18" t="s">
        <v>125</v>
      </c>
      <c r="AU119" s="18" t="s">
        <v>82</v>
      </c>
    </row>
    <row r="120" spans="1:65" s="14" customFormat="1">
      <c r="B120" s="166"/>
      <c r="D120" s="152" t="s">
        <v>128</v>
      </c>
      <c r="E120" s="167" t="s">
        <v>3</v>
      </c>
      <c r="F120" s="168" t="s">
        <v>80</v>
      </c>
      <c r="H120" s="169">
        <v>1</v>
      </c>
      <c r="I120" s="170"/>
      <c r="L120" s="166"/>
      <c r="M120" s="171"/>
      <c r="N120" s="172"/>
      <c r="O120" s="172"/>
      <c r="P120" s="172"/>
      <c r="Q120" s="172"/>
      <c r="R120" s="172"/>
      <c r="S120" s="172"/>
      <c r="T120" s="173"/>
      <c r="AT120" s="167" t="s">
        <v>128</v>
      </c>
      <c r="AU120" s="167" t="s">
        <v>82</v>
      </c>
      <c r="AV120" s="14" t="s">
        <v>82</v>
      </c>
      <c r="AW120" s="14" t="s">
        <v>33</v>
      </c>
      <c r="AX120" s="14" t="s">
        <v>72</v>
      </c>
      <c r="AY120" s="167" t="s">
        <v>115</v>
      </c>
    </row>
    <row r="121" spans="1:65" s="15" customFormat="1">
      <c r="B121" s="174"/>
      <c r="D121" s="152" t="s">
        <v>128</v>
      </c>
      <c r="E121" s="175" t="s">
        <v>3</v>
      </c>
      <c r="F121" s="176" t="s">
        <v>130</v>
      </c>
      <c r="H121" s="177">
        <v>1</v>
      </c>
      <c r="I121" s="178"/>
      <c r="L121" s="174"/>
      <c r="M121" s="182"/>
      <c r="N121" s="183"/>
      <c r="O121" s="183"/>
      <c r="P121" s="183"/>
      <c r="Q121" s="183"/>
      <c r="R121" s="183"/>
      <c r="S121" s="183"/>
      <c r="T121" s="184"/>
      <c r="AT121" s="175" t="s">
        <v>128</v>
      </c>
      <c r="AU121" s="175" t="s">
        <v>82</v>
      </c>
      <c r="AV121" s="15" t="s">
        <v>131</v>
      </c>
      <c r="AW121" s="15" t="s">
        <v>33</v>
      </c>
      <c r="AX121" s="15" t="s">
        <v>80</v>
      </c>
      <c r="AY121" s="175" t="s">
        <v>115</v>
      </c>
    </row>
    <row r="122" spans="1:65" s="2" customFormat="1" ht="6.95" customHeight="1">
      <c r="A122" s="33"/>
      <c r="B122" s="43"/>
      <c r="C122" s="44"/>
      <c r="D122" s="44"/>
      <c r="E122" s="44"/>
      <c r="F122" s="44"/>
      <c r="G122" s="44"/>
      <c r="H122" s="44"/>
      <c r="I122" s="44"/>
      <c r="J122" s="44"/>
      <c r="K122" s="44"/>
      <c r="L122" s="34"/>
      <c r="M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</sheetData>
  <autoFilter ref="C83:K121"/>
  <mergeCells count="10">
    <mergeCell ref="E50:H50"/>
    <mergeCell ref="E74:H74"/>
    <mergeCell ref="E76:H76"/>
    <mergeCell ref="L2:V2"/>
    <mergeCell ref="E7:H7"/>
    <mergeCell ref="E9:H9"/>
    <mergeCell ref="E18:H18"/>
    <mergeCell ref="E27:H27"/>
    <mergeCell ref="E48:H48"/>
    <mergeCell ref="E10:F10"/>
  </mergeCells>
  <hyperlinks>
    <hyperlink ref="F89" r:id="rId1"/>
    <hyperlink ref="F95" r:id="rId2"/>
    <hyperlink ref="F98" r:id="rId3"/>
    <hyperlink ref="F104" r:id="rId4"/>
    <hyperlink ref="F107" r:id="rId5"/>
    <hyperlink ref="F111" r:id="rId6"/>
    <hyperlink ref="F114" r:id="rId7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90"/>
  <sheetViews>
    <sheetView showGridLines="0" tabSelected="1" topLeftCell="A7" workbookViewId="0">
      <selection activeCell="F8" sqref="F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80" t="s">
        <v>6</v>
      </c>
      <c r="M2" s="281"/>
      <c r="N2" s="281"/>
      <c r="O2" s="281"/>
      <c r="P2" s="281"/>
      <c r="Q2" s="281"/>
      <c r="R2" s="281"/>
      <c r="S2" s="281"/>
      <c r="T2" s="281"/>
      <c r="U2" s="281"/>
      <c r="V2" s="281"/>
      <c r="AT2" s="18" t="s">
        <v>86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82</v>
      </c>
    </row>
    <row r="4" spans="1:46" s="1" customFormat="1" ht="24.95" customHeight="1">
      <c r="B4" s="21"/>
      <c r="D4" s="22" t="s">
        <v>87</v>
      </c>
      <c r="L4" s="21"/>
      <c r="M4" s="89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16.5" customHeight="1">
      <c r="B7" s="21"/>
      <c r="E7" s="319" t="str">
        <f>'Rekapitulace stavby'!K6</f>
        <v>VT Olše, Třinec, km 47,555 – 47,700, oprava LB opevnění, č. stavby 4342, DHM 00287</v>
      </c>
      <c r="F7" s="320"/>
      <c r="G7" s="320"/>
      <c r="H7" s="320"/>
      <c r="L7" s="21"/>
    </row>
    <row r="8" spans="1:46" s="2" customFormat="1" ht="12" customHeight="1">
      <c r="A8" s="33"/>
      <c r="B8" s="34"/>
      <c r="C8" s="33"/>
      <c r="D8" s="28" t="s">
        <v>88</v>
      </c>
      <c r="E8" s="33"/>
      <c r="F8" s="33"/>
      <c r="G8" s="33"/>
      <c r="H8" s="33"/>
      <c r="I8" s="33"/>
      <c r="J8" s="33"/>
      <c r="K8" s="33"/>
      <c r="L8" s="90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4"/>
      <c r="C9" s="33"/>
      <c r="D9" s="33"/>
      <c r="E9" s="291" t="s">
        <v>172</v>
      </c>
      <c r="F9" s="318"/>
      <c r="G9" s="318"/>
      <c r="H9" s="318"/>
      <c r="I9" s="33"/>
      <c r="J9" s="33"/>
      <c r="K9" s="33"/>
      <c r="L9" s="90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48.75" customHeight="1">
      <c r="A10" s="33"/>
      <c r="B10" s="34"/>
      <c r="C10" s="33"/>
      <c r="D10" s="33"/>
      <c r="E10" s="330" t="s">
        <v>735</v>
      </c>
      <c r="F10" s="330"/>
      <c r="G10" s="33"/>
      <c r="H10" s="33"/>
      <c r="I10" s="33"/>
      <c r="J10" s="33"/>
      <c r="K10" s="33"/>
      <c r="L10" s="90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4"/>
      <c r="C11" s="33"/>
      <c r="D11" s="28" t="s">
        <v>19</v>
      </c>
      <c r="E11" s="33"/>
      <c r="F11" s="26" t="s">
        <v>3</v>
      </c>
      <c r="G11" s="33"/>
      <c r="H11" s="33"/>
      <c r="I11" s="28" t="s">
        <v>20</v>
      </c>
      <c r="J11" s="26" t="s">
        <v>3</v>
      </c>
      <c r="K11" s="33"/>
      <c r="L11" s="90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4"/>
      <c r="C12" s="33"/>
      <c r="D12" s="28" t="s">
        <v>21</v>
      </c>
      <c r="E12" s="33"/>
      <c r="F12" s="26" t="s">
        <v>22</v>
      </c>
      <c r="G12" s="33"/>
      <c r="H12" s="33"/>
      <c r="I12" s="28" t="s">
        <v>23</v>
      </c>
      <c r="J12" s="51" t="str">
        <f>'Rekapitulace stavby'!AN8</f>
        <v>1. 10. 2022</v>
      </c>
      <c r="K12" s="33"/>
      <c r="L12" s="90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4"/>
      <c r="C13" s="33"/>
      <c r="D13" s="33"/>
      <c r="E13" s="33"/>
      <c r="F13" s="33"/>
      <c r="G13" s="33"/>
      <c r="H13" s="33"/>
      <c r="I13" s="33"/>
      <c r="J13" s="33"/>
      <c r="K13" s="33"/>
      <c r="L13" s="90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25</v>
      </c>
      <c r="E14" s="33"/>
      <c r="F14" s="33"/>
      <c r="G14" s="33"/>
      <c r="H14" s="33"/>
      <c r="I14" s="28" t="s">
        <v>26</v>
      </c>
      <c r="J14" s="26" t="s">
        <v>3</v>
      </c>
      <c r="K14" s="33"/>
      <c r="L14" s="90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4"/>
      <c r="C15" s="33"/>
      <c r="D15" s="33"/>
      <c r="E15" s="26" t="s">
        <v>27</v>
      </c>
      <c r="F15" s="33"/>
      <c r="G15" s="33"/>
      <c r="H15" s="33"/>
      <c r="I15" s="28" t="s">
        <v>28</v>
      </c>
      <c r="J15" s="26" t="s">
        <v>3</v>
      </c>
      <c r="K15" s="33"/>
      <c r="L15" s="90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4"/>
      <c r="C16" s="33"/>
      <c r="D16" s="33"/>
      <c r="E16" s="33"/>
      <c r="F16" s="33"/>
      <c r="G16" s="33"/>
      <c r="H16" s="33"/>
      <c r="I16" s="33"/>
      <c r="J16" s="33"/>
      <c r="K16" s="33"/>
      <c r="L16" s="90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4"/>
      <c r="C17" s="33"/>
      <c r="D17" s="28" t="s">
        <v>29</v>
      </c>
      <c r="E17" s="33"/>
      <c r="F17" s="33"/>
      <c r="G17" s="33"/>
      <c r="H17" s="33"/>
      <c r="I17" s="28" t="s">
        <v>26</v>
      </c>
      <c r="J17" s="29" t="str">
        <f>'Rekapitulace stavby'!AN13</f>
        <v>Vyplň údaj</v>
      </c>
      <c r="K17" s="33"/>
      <c r="L17" s="90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4"/>
      <c r="C18" s="33"/>
      <c r="D18" s="33"/>
      <c r="E18" s="321" t="str">
        <f>'Rekapitulace stavby'!E14</f>
        <v>Vyplň údaj</v>
      </c>
      <c r="F18" s="310"/>
      <c r="G18" s="310"/>
      <c r="H18" s="310"/>
      <c r="I18" s="28" t="s">
        <v>28</v>
      </c>
      <c r="J18" s="29" t="str">
        <f>'Rekapitulace stavby'!AN14</f>
        <v>Vyplň údaj</v>
      </c>
      <c r="K18" s="33"/>
      <c r="L18" s="90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4"/>
      <c r="C19" s="33"/>
      <c r="D19" s="33"/>
      <c r="E19" s="33"/>
      <c r="F19" s="33"/>
      <c r="G19" s="33"/>
      <c r="H19" s="33"/>
      <c r="I19" s="33"/>
      <c r="J19" s="33"/>
      <c r="K19" s="33"/>
      <c r="L19" s="90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4"/>
      <c r="C20" s="33"/>
      <c r="D20" s="28" t="s">
        <v>31</v>
      </c>
      <c r="E20" s="33"/>
      <c r="F20" s="33"/>
      <c r="G20" s="33"/>
      <c r="H20" s="33"/>
      <c r="I20" s="28" t="s">
        <v>26</v>
      </c>
      <c r="J20" s="26" t="s">
        <v>3</v>
      </c>
      <c r="K20" s="33"/>
      <c r="L20" s="90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4"/>
      <c r="C21" s="33"/>
      <c r="D21" s="33"/>
      <c r="E21" s="26" t="s">
        <v>32</v>
      </c>
      <c r="F21" s="33"/>
      <c r="G21" s="33"/>
      <c r="H21" s="33"/>
      <c r="I21" s="28" t="s">
        <v>28</v>
      </c>
      <c r="J21" s="26" t="s">
        <v>3</v>
      </c>
      <c r="K21" s="33"/>
      <c r="L21" s="90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4"/>
      <c r="C22" s="33"/>
      <c r="D22" s="33"/>
      <c r="E22" s="33"/>
      <c r="F22" s="33"/>
      <c r="G22" s="33"/>
      <c r="H22" s="33"/>
      <c r="I22" s="33"/>
      <c r="J22" s="33"/>
      <c r="K22" s="33"/>
      <c r="L22" s="90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4"/>
      <c r="C23" s="33"/>
      <c r="D23" s="28" t="s">
        <v>34</v>
      </c>
      <c r="E23" s="33"/>
      <c r="F23" s="33"/>
      <c r="G23" s="33"/>
      <c r="H23" s="33"/>
      <c r="I23" s="28" t="s">
        <v>26</v>
      </c>
      <c r="J23" s="26" t="s">
        <v>3</v>
      </c>
      <c r="K23" s="33"/>
      <c r="L23" s="90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4"/>
      <c r="C24" s="33"/>
      <c r="D24" s="33"/>
      <c r="E24" s="26" t="s">
        <v>35</v>
      </c>
      <c r="F24" s="33"/>
      <c r="G24" s="33"/>
      <c r="H24" s="33"/>
      <c r="I24" s="28" t="s">
        <v>28</v>
      </c>
      <c r="J24" s="26" t="s">
        <v>3</v>
      </c>
      <c r="K24" s="33"/>
      <c r="L24" s="90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4"/>
      <c r="C25" s="33"/>
      <c r="D25" s="33"/>
      <c r="E25" s="33"/>
      <c r="F25" s="33"/>
      <c r="G25" s="33"/>
      <c r="H25" s="33"/>
      <c r="I25" s="33"/>
      <c r="J25" s="33"/>
      <c r="K25" s="33"/>
      <c r="L25" s="90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4"/>
      <c r="C26" s="33"/>
      <c r="D26" s="28" t="s">
        <v>36</v>
      </c>
      <c r="E26" s="33"/>
      <c r="F26" s="33"/>
      <c r="G26" s="33"/>
      <c r="H26" s="33"/>
      <c r="I26" s="33"/>
      <c r="J26" s="33"/>
      <c r="K26" s="33"/>
      <c r="L26" s="90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16.5" customHeight="1">
      <c r="A27" s="91"/>
      <c r="B27" s="92"/>
      <c r="C27" s="91"/>
      <c r="D27" s="91"/>
      <c r="E27" s="314" t="s">
        <v>3</v>
      </c>
      <c r="F27" s="314"/>
      <c r="G27" s="314"/>
      <c r="H27" s="314"/>
      <c r="I27" s="91"/>
      <c r="J27" s="91"/>
      <c r="K27" s="91"/>
      <c r="L27" s="93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</row>
    <row r="28" spans="1:31" s="2" customFormat="1" ht="6.95" customHeight="1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90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4"/>
      <c r="C29" s="33"/>
      <c r="D29" s="62"/>
      <c r="E29" s="62"/>
      <c r="F29" s="62"/>
      <c r="G29" s="62"/>
      <c r="H29" s="62"/>
      <c r="I29" s="62"/>
      <c r="J29" s="62"/>
      <c r="K29" s="62"/>
      <c r="L29" s="90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4"/>
      <c r="C30" s="33"/>
      <c r="D30" s="94" t="s">
        <v>38</v>
      </c>
      <c r="E30" s="33"/>
      <c r="F30" s="33"/>
      <c r="G30" s="33"/>
      <c r="H30" s="33"/>
      <c r="I30" s="33"/>
      <c r="J30" s="67">
        <f>ROUND(J89, 2)</f>
        <v>0</v>
      </c>
      <c r="K30" s="33"/>
      <c r="L30" s="90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2"/>
      <c r="E31" s="62"/>
      <c r="F31" s="62"/>
      <c r="G31" s="62"/>
      <c r="H31" s="62"/>
      <c r="I31" s="62"/>
      <c r="J31" s="62"/>
      <c r="K31" s="62"/>
      <c r="L31" s="90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4"/>
      <c r="C32" s="33"/>
      <c r="D32" s="33"/>
      <c r="E32" s="33"/>
      <c r="F32" s="37" t="s">
        <v>40</v>
      </c>
      <c r="G32" s="33"/>
      <c r="H32" s="33"/>
      <c r="I32" s="37" t="s">
        <v>39</v>
      </c>
      <c r="J32" s="37" t="s">
        <v>41</v>
      </c>
      <c r="K32" s="33"/>
      <c r="L32" s="90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customHeight="1">
      <c r="A33" s="33"/>
      <c r="B33" s="34"/>
      <c r="C33" s="33"/>
      <c r="D33" s="95" t="s">
        <v>42</v>
      </c>
      <c r="E33" s="28" t="s">
        <v>43</v>
      </c>
      <c r="F33" s="96">
        <f>ROUND((SUM(BE89:BE389)),  2)</f>
        <v>0</v>
      </c>
      <c r="G33" s="33"/>
      <c r="H33" s="33"/>
      <c r="I33" s="97">
        <v>0.21</v>
      </c>
      <c r="J33" s="96">
        <f>ROUND(((SUM(BE89:BE389))*I33),  2)</f>
        <v>0</v>
      </c>
      <c r="K33" s="33"/>
      <c r="L33" s="90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28" t="s">
        <v>44</v>
      </c>
      <c r="F34" s="96">
        <f>ROUND((SUM(BF89:BF389)),  2)</f>
        <v>0</v>
      </c>
      <c r="G34" s="33"/>
      <c r="H34" s="33"/>
      <c r="I34" s="97">
        <v>0.15</v>
      </c>
      <c r="J34" s="96">
        <f>ROUND(((SUM(BF89:BF389))*I34),  2)</f>
        <v>0</v>
      </c>
      <c r="K34" s="33"/>
      <c r="L34" s="90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hidden="1" customHeight="1">
      <c r="A35" s="33"/>
      <c r="B35" s="34"/>
      <c r="C35" s="33"/>
      <c r="D35" s="33"/>
      <c r="E35" s="28" t="s">
        <v>45</v>
      </c>
      <c r="F35" s="96">
        <f>ROUND((SUM(BG89:BG389)),  2)</f>
        <v>0</v>
      </c>
      <c r="G35" s="33"/>
      <c r="H35" s="33"/>
      <c r="I35" s="97">
        <v>0.21</v>
      </c>
      <c r="J35" s="96">
        <f>0</f>
        <v>0</v>
      </c>
      <c r="K35" s="33"/>
      <c r="L35" s="90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hidden="1" customHeight="1">
      <c r="A36" s="33"/>
      <c r="B36" s="34"/>
      <c r="C36" s="33"/>
      <c r="D36" s="33"/>
      <c r="E36" s="28" t="s">
        <v>46</v>
      </c>
      <c r="F36" s="96">
        <f>ROUND((SUM(BH89:BH389)),  2)</f>
        <v>0</v>
      </c>
      <c r="G36" s="33"/>
      <c r="H36" s="33"/>
      <c r="I36" s="97">
        <v>0.15</v>
      </c>
      <c r="J36" s="96">
        <f>0</f>
        <v>0</v>
      </c>
      <c r="K36" s="33"/>
      <c r="L36" s="90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47</v>
      </c>
      <c r="F37" s="96">
        <f>ROUND((SUM(BI89:BI389)),  2)</f>
        <v>0</v>
      </c>
      <c r="G37" s="33"/>
      <c r="H37" s="33"/>
      <c r="I37" s="97">
        <v>0</v>
      </c>
      <c r="J37" s="96">
        <f>0</f>
        <v>0</v>
      </c>
      <c r="K37" s="33"/>
      <c r="L37" s="90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4"/>
      <c r="C38" s="33"/>
      <c r="D38" s="33"/>
      <c r="E38" s="33"/>
      <c r="F38" s="33"/>
      <c r="G38" s="33"/>
      <c r="H38" s="33"/>
      <c r="I38" s="33"/>
      <c r="J38" s="33"/>
      <c r="K38" s="33"/>
      <c r="L38" s="90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4"/>
      <c r="C39" s="98"/>
      <c r="D39" s="99" t="s">
        <v>48</v>
      </c>
      <c r="E39" s="56"/>
      <c r="F39" s="56"/>
      <c r="G39" s="100" t="s">
        <v>49</v>
      </c>
      <c r="H39" s="101" t="s">
        <v>50</v>
      </c>
      <c r="I39" s="56"/>
      <c r="J39" s="102">
        <f>SUM(J30:J37)</f>
        <v>0</v>
      </c>
      <c r="K39" s="103"/>
      <c r="L39" s="90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90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90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90</v>
      </c>
      <c r="D45" s="33"/>
      <c r="E45" s="33"/>
      <c r="F45" s="33"/>
      <c r="G45" s="33"/>
      <c r="H45" s="33"/>
      <c r="I45" s="33"/>
      <c r="J45" s="33"/>
      <c r="K45" s="33"/>
      <c r="L45" s="90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3"/>
      <c r="D46" s="33"/>
      <c r="E46" s="33"/>
      <c r="F46" s="33"/>
      <c r="G46" s="33"/>
      <c r="H46" s="33"/>
      <c r="I46" s="33"/>
      <c r="J46" s="33"/>
      <c r="K46" s="33"/>
      <c r="L46" s="90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17</v>
      </c>
      <c r="D47" s="33"/>
      <c r="E47" s="33"/>
      <c r="F47" s="33"/>
      <c r="G47" s="33"/>
      <c r="H47" s="33"/>
      <c r="I47" s="33"/>
      <c r="J47" s="33"/>
      <c r="K47" s="33"/>
      <c r="L47" s="90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3"/>
      <c r="D48" s="33"/>
      <c r="E48" s="319" t="str">
        <f>E7</f>
        <v>VT Olše, Třinec, km 47,555 – 47,700, oprava LB opevnění, č. stavby 4342, DHM 00287</v>
      </c>
      <c r="F48" s="320"/>
      <c r="G48" s="320"/>
      <c r="H48" s="320"/>
      <c r="I48" s="33"/>
      <c r="J48" s="33"/>
      <c r="K48" s="33"/>
      <c r="L48" s="90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88</v>
      </c>
      <c r="D49" s="33"/>
      <c r="E49" s="33"/>
      <c r="F49" s="33"/>
      <c r="G49" s="33"/>
      <c r="H49" s="33"/>
      <c r="I49" s="33"/>
      <c r="J49" s="33"/>
      <c r="K49" s="33"/>
      <c r="L49" s="90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3"/>
      <c r="D50" s="33"/>
      <c r="E50" s="291" t="str">
        <f>E9</f>
        <v>001 - Stavební část</v>
      </c>
      <c r="F50" s="318"/>
      <c r="G50" s="318"/>
      <c r="H50" s="318"/>
      <c r="I50" s="33"/>
      <c r="J50" s="33"/>
      <c r="K50" s="33"/>
      <c r="L50" s="90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3"/>
      <c r="D51" s="33"/>
      <c r="E51" s="33"/>
      <c r="F51" s="33"/>
      <c r="G51" s="33"/>
      <c r="H51" s="33"/>
      <c r="I51" s="33"/>
      <c r="J51" s="33"/>
      <c r="K51" s="33"/>
      <c r="L51" s="90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21</v>
      </c>
      <c r="D52" s="33"/>
      <c r="E52" s="33"/>
      <c r="F52" s="26" t="str">
        <f>F12</f>
        <v xml:space="preserve"> </v>
      </c>
      <c r="G52" s="33"/>
      <c r="H52" s="33"/>
      <c r="I52" s="28" t="s">
        <v>23</v>
      </c>
      <c r="J52" s="51" t="str">
        <f>IF(J12="","",J12)</f>
        <v>1. 10. 2022</v>
      </c>
      <c r="K52" s="33"/>
      <c r="L52" s="90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3"/>
      <c r="D53" s="33"/>
      <c r="E53" s="33"/>
      <c r="F53" s="33"/>
      <c r="G53" s="33"/>
      <c r="H53" s="33"/>
      <c r="I53" s="33"/>
      <c r="J53" s="33"/>
      <c r="K53" s="33"/>
      <c r="L53" s="90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40.15" customHeight="1">
      <c r="A54" s="33"/>
      <c r="B54" s="34"/>
      <c r="C54" s="28" t="s">
        <v>25</v>
      </c>
      <c r="D54" s="33"/>
      <c r="E54" s="33"/>
      <c r="F54" s="26" t="str">
        <f>E15</f>
        <v>Povodí Odry, státní podnik</v>
      </c>
      <c r="G54" s="33"/>
      <c r="H54" s="33"/>
      <c r="I54" s="28" t="s">
        <v>31</v>
      </c>
      <c r="J54" s="31" t="str">
        <f>E21</f>
        <v>V&amp;V stavební a statická kancelář, spol. s r. o.</v>
      </c>
      <c r="K54" s="33"/>
      <c r="L54" s="90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15.2" customHeight="1">
      <c r="A55" s="33"/>
      <c r="B55" s="34"/>
      <c r="C55" s="28" t="s">
        <v>29</v>
      </c>
      <c r="D55" s="33"/>
      <c r="E55" s="33"/>
      <c r="F55" s="26" t="str">
        <f>IF(E18="","",E18)</f>
        <v>Vyplň údaj</v>
      </c>
      <c r="G55" s="33"/>
      <c r="H55" s="33"/>
      <c r="I55" s="28" t="s">
        <v>34</v>
      </c>
      <c r="J55" s="31" t="str">
        <f>E24</f>
        <v>Jindřich Jansa</v>
      </c>
      <c r="K55" s="33"/>
      <c r="L55" s="90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3"/>
      <c r="D56" s="33"/>
      <c r="E56" s="33"/>
      <c r="F56" s="33"/>
      <c r="G56" s="33"/>
      <c r="H56" s="33"/>
      <c r="I56" s="33"/>
      <c r="J56" s="33"/>
      <c r="K56" s="33"/>
      <c r="L56" s="90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04" t="s">
        <v>91</v>
      </c>
      <c r="D57" s="98"/>
      <c r="E57" s="98"/>
      <c r="F57" s="98"/>
      <c r="G57" s="98"/>
      <c r="H57" s="98"/>
      <c r="I57" s="98"/>
      <c r="J57" s="105" t="s">
        <v>92</v>
      </c>
      <c r="K57" s="98"/>
      <c r="L57" s="90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3"/>
      <c r="D58" s="33"/>
      <c r="E58" s="33"/>
      <c r="F58" s="33"/>
      <c r="G58" s="33"/>
      <c r="H58" s="33"/>
      <c r="I58" s="33"/>
      <c r="J58" s="33"/>
      <c r="K58" s="33"/>
      <c r="L58" s="90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06" t="s">
        <v>70</v>
      </c>
      <c r="D59" s="33"/>
      <c r="E59" s="33"/>
      <c r="F59" s="33"/>
      <c r="G59" s="33"/>
      <c r="H59" s="33"/>
      <c r="I59" s="33"/>
      <c r="J59" s="67">
        <f>J89</f>
        <v>0</v>
      </c>
      <c r="K59" s="33"/>
      <c r="L59" s="90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8" t="s">
        <v>93</v>
      </c>
    </row>
    <row r="60" spans="1:47" s="9" customFormat="1" ht="24.95" customHeight="1">
      <c r="B60" s="107"/>
      <c r="D60" s="108" t="s">
        <v>173</v>
      </c>
      <c r="E60" s="109"/>
      <c r="F60" s="109"/>
      <c r="G60" s="109"/>
      <c r="H60" s="109"/>
      <c r="I60" s="109"/>
      <c r="J60" s="110">
        <f>J90</f>
        <v>0</v>
      </c>
      <c r="L60" s="107"/>
    </row>
    <row r="61" spans="1:47" s="10" customFormat="1" ht="19.899999999999999" customHeight="1">
      <c r="B61" s="111"/>
      <c r="D61" s="112" t="s">
        <v>174</v>
      </c>
      <c r="E61" s="113"/>
      <c r="F61" s="113"/>
      <c r="G61" s="113"/>
      <c r="H61" s="113"/>
      <c r="I61" s="113"/>
      <c r="J61" s="114">
        <f>J91</f>
        <v>0</v>
      </c>
      <c r="L61" s="111"/>
    </row>
    <row r="62" spans="1:47" s="10" customFormat="1" ht="19.899999999999999" customHeight="1">
      <c r="B62" s="111"/>
      <c r="D62" s="112" t="s">
        <v>175</v>
      </c>
      <c r="E62" s="113"/>
      <c r="F62" s="113"/>
      <c r="G62" s="113"/>
      <c r="H62" s="113"/>
      <c r="I62" s="113"/>
      <c r="J62" s="114">
        <f>J177</f>
        <v>0</v>
      </c>
      <c r="L62" s="111"/>
    </row>
    <row r="63" spans="1:47" s="10" customFormat="1" ht="19.899999999999999" customHeight="1">
      <c r="B63" s="111"/>
      <c r="D63" s="112" t="s">
        <v>176</v>
      </c>
      <c r="E63" s="113"/>
      <c r="F63" s="113"/>
      <c r="G63" s="113"/>
      <c r="H63" s="113"/>
      <c r="I63" s="113"/>
      <c r="J63" s="114">
        <f>J190</f>
        <v>0</v>
      </c>
      <c r="L63" s="111"/>
    </row>
    <row r="64" spans="1:47" s="10" customFormat="1" ht="19.899999999999999" customHeight="1">
      <c r="B64" s="111"/>
      <c r="D64" s="112" t="s">
        <v>177</v>
      </c>
      <c r="E64" s="113"/>
      <c r="F64" s="113"/>
      <c r="G64" s="113"/>
      <c r="H64" s="113"/>
      <c r="I64" s="113"/>
      <c r="J64" s="114">
        <f>J224</f>
        <v>0</v>
      </c>
      <c r="L64" s="111"/>
    </row>
    <row r="65" spans="1:31" s="10" customFormat="1" ht="19.899999999999999" customHeight="1">
      <c r="B65" s="111"/>
      <c r="D65" s="112" t="s">
        <v>178</v>
      </c>
      <c r="E65" s="113"/>
      <c r="F65" s="113"/>
      <c r="G65" s="113"/>
      <c r="H65" s="113"/>
      <c r="I65" s="113"/>
      <c r="J65" s="114">
        <f>J250</f>
        <v>0</v>
      </c>
      <c r="L65" s="111"/>
    </row>
    <row r="66" spans="1:31" s="10" customFormat="1" ht="19.899999999999999" customHeight="1">
      <c r="B66" s="111"/>
      <c r="D66" s="112" t="s">
        <v>179</v>
      </c>
      <c r="E66" s="113"/>
      <c r="F66" s="113"/>
      <c r="G66" s="113"/>
      <c r="H66" s="113"/>
      <c r="I66" s="113"/>
      <c r="J66" s="114">
        <f>J263</f>
        <v>0</v>
      </c>
      <c r="L66" s="111"/>
    </row>
    <row r="67" spans="1:31" s="10" customFormat="1" ht="19.899999999999999" customHeight="1">
      <c r="B67" s="111"/>
      <c r="D67" s="112" t="s">
        <v>180</v>
      </c>
      <c r="E67" s="113"/>
      <c r="F67" s="113"/>
      <c r="G67" s="113"/>
      <c r="H67" s="113"/>
      <c r="I67" s="113"/>
      <c r="J67" s="114">
        <f>J300</f>
        <v>0</v>
      </c>
      <c r="L67" s="111"/>
    </row>
    <row r="68" spans="1:31" s="10" customFormat="1" ht="19.899999999999999" customHeight="1">
      <c r="B68" s="111"/>
      <c r="D68" s="112" t="s">
        <v>181</v>
      </c>
      <c r="E68" s="113"/>
      <c r="F68" s="113"/>
      <c r="G68" s="113"/>
      <c r="H68" s="113"/>
      <c r="I68" s="113"/>
      <c r="J68" s="114">
        <f>J357</f>
        <v>0</v>
      </c>
      <c r="L68" s="111"/>
    </row>
    <row r="69" spans="1:31" s="10" customFormat="1" ht="19.899999999999999" customHeight="1">
      <c r="B69" s="111"/>
      <c r="D69" s="112" t="s">
        <v>182</v>
      </c>
      <c r="E69" s="113"/>
      <c r="F69" s="113"/>
      <c r="G69" s="113"/>
      <c r="H69" s="113"/>
      <c r="I69" s="113"/>
      <c r="J69" s="114">
        <f>J386</f>
        <v>0</v>
      </c>
      <c r="L69" s="111"/>
    </row>
    <row r="70" spans="1:31" s="2" customFormat="1" ht="21.75" customHeight="1">
      <c r="A70" s="33"/>
      <c r="B70" s="34"/>
      <c r="C70" s="33"/>
      <c r="D70" s="33"/>
      <c r="E70" s="33"/>
      <c r="F70" s="33"/>
      <c r="G70" s="33"/>
      <c r="H70" s="33"/>
      <c r="I70" s="33"/>
      <c r="J70" s="33"/>
      <c r="K70" s="33"/>
      <c r="L70" s="90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6.95" customHeight="1">
      <c r="A71" s="33"/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90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5" spans="1:31" s="2" customFormat="1" ht="6.95" customHeight="1">
      <c r="A75" s="33"/>
      <c r="B75" s="45"/>
      <c r="C75" s="46"/>
      <c r="D75" s="46"/>
      <c r="E75" s="46"/>
      <c r="F75" s="46"/>
      <c r="G75" s="46"/>
      <c r="H75" s="46"/>
      <c r="I75" s="46"/>
      <c r="J75" s="46"/>
      <c r="K75" s="46"/>
      <c r="L75" s="90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24.95" customHeight="1">
      <c r="A76" s="33"/>
      <c r="B76" s="34"/>
      <c r="C76" s="22" t="s">
        <v>99</v>
      </c>
      <c r="D76" s="33"/>
      <c r="E76" s="33"/>
      <c r="F76" s="33"/>
      <c r="G76" s="33"/>
      <c r="H76" s="33"/>
      <c r="I76" s="33"/>
      <c r="J76" s="33"/>
      <c r="K76" s="33"/>
      <c r="L76" s="90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3"/>
      <c r="D77" s="33"/>
      <c r="E77" s="33"/>
      <c r="F77" s="33"/>
      <c r="G77" s="33"/>
      <c r="H77" s="33"/>
      <c r="I77" s="33"/>
      <c r="J77" s="33"/>
      <c r="K77" s="33"/>
      <c r="L77" s="90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2" customHeight="1">
      <c r="A78" s="33"/>
      <c r="B78" s="34"/>
      <c r="C78" s="28" t="s">
        <v>17</v>
      </c>
      <c r="D78" s="33"/>
      <c r="E78" s="33"/>
      <c r="F78" s="33"/>
      <c r="G78" s="33"/>
      <c r="H78" s="33"/>
      <c r="I78" s="33"/>
      <c r="J78" s="33"/>
      <c r="K78" s="33"/>
      <c r="L78" s="90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6.5" customHeight="1">
      <c r="A79" s="33"/>
      <c r="B79" s="34"/>
      <c r="C79" s="33"/>
      <c r="D79" s="33"/>
      <c r="E79" s="319" t="str">
        <f>E7</f>
        <v>VT Olše, Třinec, km 47,555 – 47,700, oprava LB opevnění, č. stavby 4342, DHM 00287</v>
      </c>
      <c r="F79" s="320"/>
      <c r="G79" s="320"/>
      <c r="H79" s="320"/>
      <c r="I79" s="33"/>
      <c r="J79" s="33"/>
      <c r="K79" s="33"/>
      <c r="L79" s="90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2" customHeight="1">
      <c r="A80" s="33"/>
      <c r="B80" s="34"/>
      <c r="C80" s="28" t="s">
        <v>88</v>
      </c>
      <c r="D80" s="33"/>
      <c r="E80" s="33"/>
      <c r="F80" s="33"/>
      <c r="G80" s="33"/>
      <c r="H80" s="33"/>
      <c r="I80" s="33"/>
      <c r="J80" s="33"/>
      <c r="K80" s="33"/>
      <c r="L80" s="90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2" customFormat="1" ht="16.5" customHeight="1">
      <c r="A81" s="33"/>
      <c r="B81" s="34"/>
      <c r="C81" s="33"/>
      <c r="D81" s="33"/>
      <c r="E81" s="291" t="str">
        <f>E9</f>
        <v>001 - Stavební část</v>
      </c>
      <c r="F81" s="318"/>
      <c r="G81" s="318"/>
      <c r="H81" s="318"/>
      <c r="I81" s="33"/>
      <c r="J81" s="33"/>
      <c r="K81" s="33"/>
      <c r="L81" s="90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65" s="2" customFormat="1" ht="6.95" customHeight="1">
      <c r="A82" s="33"/>
      <c r="B82" s="34"/>
      <c r="C82" s="33"/>
      <c r="D82" s="33"/>
      <c r="E82" s="33"/>
      <c r="F82" s="33"/>
      <c r="G82" s="33"/>
      <c r="H82" s="33"/>
      <c r="I82" s="33"/>
      <c r="J82" s="33"/>
      <c r="K82" s="33"/>
      <c r="L82" s="90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65" s="2" customFormat="1" ht="12" customHeight="1">
      <c r="A83" s="33"/>
      <c r="B83" s="34"/>
      <c r="C83" s="28" t="s">
        <v>21</v>
      </c>
      <c r="D83" s="33"/>
      <c r="E83" s="33"/>
      <c r="F83" s="26" t="str">
        <f>F12</f>
        <v xml:space="preserve"> </v>
      </c>
      <c r="G83" s="33"/>
      <c r="H83" s="33"/>
      <c r="I83" s="28" t="s">
        <v>23</v>
      </c>
      <c r="J83" s="51" t="str">
        <f>IF(J12="","",J12)</f>
        <v>1. 10. 2022</v>
      </c>
      <c r="K83" s="33"/>
      <c r="L83" s="90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65" s="2" customFormat="1" ht="6.95" customHeight="1">
      <c r="A84" s="33"/>
      <c r="B84" s="34"/>
      <c r="C84" s="33"/>
      <c r="D84" s="33"/>
      <c r="E84" s="33"/>
      <c r="F84" s="33"/>
      <c r="G84" s="33"/>
      <c r="H84" s="33"/>
      <c r="I84" s="33"/>
      <c r="J84" s="33"/>
      <c r="K84" s="33"/>
      <c r="L84" s="90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65" s="2" customFormat="1" ht="40.15" customHeight="1">
      <c r="A85" s="33"/>
      <c r="B85" s="34"/>
      <c r="C85" s="28" t="s">
        <v>25</v>
      </c>
      <c r="D85" s="33"/>
      <c r="E85" s="33"/>
      <c r="F85" s="26" t="str">
        <f>E15</f>
        <v>Povodí Odry, státní podnik</v>
      </c>
      <c r="G85" s="33"/>
      <c r="H85" s="33"/>
      <c r="I85" s="28" t="s">
        <v>31</v>
      </c>
      <c r="J85" s="31" t="str">
        <f>E21</f>
        <v>V&amp;V stavební a statická kancelář, spol. s r. o.</v>
      </c>
      <c r="K85" s="33"/>
      <c r="L85" s="90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65" s="2" customFormat="1" ht="15.2" customHeight="1">
      <c r="A86" s="33"/>
      <c r="B86" s="34"/>
      <c r="C86" s="28" t="s">
        <v>29</v>
      </c>
      <c r="D86" s="33"/>
      <c r="E86" s="33"/>
      <c r="F86" s="26" t="str">
        <f>IF(E18="","",E18)</f>
        <v>Vyplň údaj</v>
      </c>
      <c r="G86" s="33"/>
      <c r="H86" s="33"/>
      <c r="I86" s="28" t="s">
        <v>34</v>
      </c>
      <c r="J86" s="31" t="str">
        <f>E24</f>
        <v>Jindřich Jansa</v>
      </c>
      <c r="K86" s="33"/>
      <c r="L86" s="90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</row>
    <row r="87" spans="1:65" s="2" customFormat="1" ht="10.35" customHeight="1">
      <c r="A87" s="33"/>
      <c r="B87" s="34"/>
      <c r="C87" s="33"/>
      <c r="D87" s="33"/>
      <c r="E87" s="33"/>
      <c r="F87" s="33"/>
      <c r="G87" s="33"/>
      <c r="H87" s="33"/>
      <c r="I87" s="33"/>
      <c r="J87" s="33"/>
      <c r="K87" s="33"/>
      <c r="L87" s="90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65" s="11" customFormat="1" ht="29.25" customHeight="1">
      <c r="A88" s="115"/>
      <c r="B88" s="116"/>
      <c r="C88" s="117" t="s">
        <v>100</v>
      </c>
      <c r="D88" s="118" t="s">
        <v>57</v>
      </c>
      <c r="E88" s="118" t="s">
        <v>53</v>
      </c>
      <c r="F88" s="118" t="s">
        <v>54</v>
      </c>
      <c r="G88" s="118" t="s">
        <v>101</v>
      </c>
      <c r="H88" s="118" t="s">
        <v>102</v>
      </c>
      <c r="I88" s="118" t="s">
        <v>103</v>
      </c>
      <c r="J88" s="118" t="s">
        <v>92</v>
      </c>
      <c r="K88" s="119" t="s">
        <v>104</v>
      </c>
      <c r="L88" s="120"/>
      <c r="M88" s="58" t="s">
        <v>3</v>
      </c>
      <c r="N88" s="59" t="s">
        <v>42</v>
      </c>
      <c r="O88" s="59" t="s">
        <v>105</v>
      </c>
      <c r="P88" s="59" t="s">
        <v>106</v>
      </c>
      <c r="Q88" s="59" t="s">
        <v>107</v>
      </c>
      <c r="R88" s="59" t="s">
        <v>108</v>
      </c>
      <c r="S88" s="59" t="s">
        <v>109</v>
      </c>
      <c r="T88" s="60" t="s">
        <v>110</v>
      </c>
      <c r="U88" s="115"/>
      <c r="V88" s="115"/>
      <c r="W88" s="115"/>
      <c r="X88" s="115"/>
      <c r="Y88" s="115"/>
      <c r="Z88" s="115"/>
      <c r="AA88" s="115"/>
      <c r="AB88" s="115"/>
      <c r="AC88" s="115"/>
      <c r="AD88" s="115"/>
      <c r="AE88" s="115"/>
    </row>
    <row r="89" spans="1:65" s="2" customFormat="1" ht="22.9" customHeight="1">
      <c r="A89" s="33"/>
      <c r="B89" s="34"/>
      <c r="C89" s="65" t="s">
        <v>111</v>
      </c>
      <c r="D89" s="33"/>
      <c r="E89" s="33"/>
      <c r="F89" s="33"/>
      <c r="G89" s="33"/>
      <c r="H89" s="33"/>
      <c r="I89" s="33"/>
      <c r="J89" s="121">
        <f>BK89</f>
        <v>0</v>
      </c>
      <c r="K89" s="33"/>
      <c r="L89" s="34"/>
      <c r="M89" s="61"/>
      <c r="N89" s="52"/>
      <c r="O89" s="62"/>
      <c r="P89" s="122">
        <f>P90</f>
        <v>0</v>
      </c>
      <c r="Q89" s="62"/>
      <c r="R89" s="122">
        <f>R90</f>
        <v>880.45681919999993</v>
      </c>
      <c r="S89" s="62"/>
      <c r="T89" s="123">
        <f>T90</f>
        <v>363.654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8" t="s">
        <v>71</v>
      </c>
      <c r="AU89" s="18" t="s">
        <v>93</v>
      </c>
      <c r="BK89" s="124">
        <f>BK90</f>
        <v>0</v>
      </c>
    </row>
    <row r="90" spans="1:65" s="12" customFormat="1" ht="25.9" customHeight="1">
      <c r="B90" s="125"/>
      <c r="D90" s="126" t="s">
        <v>71</v>
      </c>
      <c r="E90" s="127" t="s">
        <v>183</v>
      </c>
      <c r="F90" s="127" t="s">
        <v>184</v>
      </c>
      <c r="I90" s="128"/>
      <c r="J90" s="129">
        <f>BK90</f>
        <v>0</v>
      </c>
      <c r="L90" s="125"/>
      <c r="M90" s="130"/>
      <c r="N90" s="131"/>
      <c r="O90" s="131"/>
      <c r="P90" s="132">
        <f>P91+P177+P190+P224+P250+P263+P300+P357+P386</f>
        <v>0</v>
      </c>
      <c r="Q90" s="131"/>
      <c r="R90" s="132">
        <f>R91+R177+R190+R224+R250+R263+R300+R357+R386</f>
        <v>880.45681919999993</v>
      </c>
      <c r="S90" s="131"/>
      <c r="T90" s="133">
        <f>T91+T177+T190+T224+T250+T263+T300+T357+T386</f>
        <v>363.654</v>
      </c>
      <c r="AR90" s="126" t="s">
        <v>80</v>
      </c>
      <c r="AT90" s="134" t="s">
        <v>71</v>
      </c>
      <c r="AU90" s="134" t="s">
        <v>72</v>
      </c>
      <c r="AY90" s="126" t="s">
        <v>115</v>
      </c>
      <c r="BK90" s="135">
        <f>BK91+BK177+BK190+BK224+BK250+BK263+BK300+BK357+BK386</f>
        <v>0</v>
      </c>
    </row>
    <row r="91" spans="1:65" s="12" customFormat="1" ht="22.9" customHeight="1">
      <c r="B91" s="125"/>
      <c r="D91" s="126" t="s">
        <v>71</v>
      </c>
      <c r="E91" s="136" t="s">
        <v>80</v>
      </c>
      <c r="F91" s="136" t="s">
        <v>185</v>
      </c>
      <c r="I91" s="128"/>
      <c r="J91" s="137">
        <f>BK91</f>
        <v>0</v>
      </c>
      <c r="L91" s="125"/>
      <c r="M91" s="130"/>
      <c r="N91" s="131"/>
      <c r="O91" s="131"/>
      <c r="P91" s="132">
        <f>SUM(P92:P176)</f>
        <v>0</v>
      </c>
      <c r="Q91" s="131"/>
      <c r="R91" s="132">
        <f>SUM(R92:R176)</f>
        <v>17.652941999999999</v>
      </c>
      <c r="S91" s="131"/>
      <c r="T91" s="133">
        <f>SUM(T92:T176)</f>
        <v>77.784000000000006</v>
      </c>
      <c r="AR91" s="126" t="s">
        <v>80</v>
      </c>
      <c r="AT91" s="134" t="s">
        <v>71</v>
      </c>
      <c r="AU91" s="134" t="s">
        <v>80</v>
      </c>
      <c r="AY91" s="126" t="s">
        <v>115</v>
      </c>
      <c r="BK91" s="135">
        <f>SUM(BK92:BK176)</f>
        <v>0</v>
      </c>
    </row>
    <row r="92" spans="1:65" s="2" customFormat="1" ht="21.75" customHeight="1">
      <c r="A92" s="33"/>
      <c r="B92" s="138"/>
      <c r="C92" s="139" t="s">
        <v>80</v>
      </c>
      <c r="D92" s="139" t="s">
        <v>118</v>
      </c>
      <c r="E92" s="140" t="s">
        <v>186</v>
      </c>
      <c r="F92" s="141" t="s">
        <v>187</v>
      </c>
      <c r="G92" s="142" t="s">
        <v>188</v>
      </c>
      <c r="H92" s="143">
        <v>194.4</v>
      </c>
      <c r="I92" s="144"/>
      <c r="J92" s="145">
        <f>ROUND(I92*H92,2)</f>
        <v>0</v>
      </c>
      <c r="K92" s="141" t="s">
        <v>122</v>
      </c>
      <c r="L92" s="34"/>
      <c r="M92" s="146" t="s">
        <v>3</v>
      </c>
      <c r="N92" s="147" t="s">
        <v>43</v>
      </c>
      <c r="O92" s="54"/>
      <c r="P92" s="148">
        <f>O92*H92</f>
        <v>0</v>
      </c>
      <c r="Q92" s="148">
        <v>0</v>
      </c>
      <c r="R92" s="148">
        <f>Q92*H92</f>
        <v>0</v>
      </c>
      <c r="S92" s="148">
        <v>0.4</v>
      </c>
      <c r="T92" s="149">
        <f>S92*H92</f>
        <v>77.760000000000005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50" t="s">
        <v>131</v>
      </c>
      <c r="AT92" s="150" t="s">
        <v>118</v>
      </c>
      <c r="AU92" s="150" t="s">
        <v>82</v>
      </c>
      <c r="AY92" s="18" t="s">
        <v>115</v>
      </c>
      <c r="BE92" s="151">
        <f>IF(N92="základní",J92,0)</f>
        <v>0</v>
      </c>
      <c r="BF92" s="151">
        <f>IF(N92="snížená",J92,0)</f>
        <v>0</v>
      </c>
      <c r="BG92" s="151">
        <f>IF(N92="zákl. přenesená",J92,0)</f>
        <v>0</v>
      </c>
      <c r="BH92" s="151">
        <f>IF(N92="sníž. přenesená",J92,0)</f>
        <v>0</v>
      </c>
      <c r="BI92" s="151">
        <f>IF(N92="nulová",J92,0)</f>
        <v>0</v>
      </c>
      <c r="BJ92" s="18" t="s">
        <v>80</v>
      </c>
      <c r="BK92" s="151">
        <f>ROUND(I92*H92,2)</f>
        <v>0</v>
      </c>
      <c r="BL92" s="18" t="s">
        <v>131</v>
      </c>
      <c r="BM92" s="150" t="s">
        <v>189</v>
      </c>
    </row>
    <row r="93" spans="1:65" s="2" customFormat="1" ht="19.5">
      <c r="A93" s="33"/>
      <c r="B93" s="34"/>
      <c r="C93" s="33"/>
      <c r="D93" s="152" t="s">
        <v>125</v>
      </c>
      <c r="E93" s="33"/>
      <c r="F93" s="153" t="s">
        <v>190</v>
      </c>
      <c r="G93" s="33"/>
      <c r="H93" s="33"/>
      <c r="I93" s="154"/>
      <c r="J93" s="33"/>
      <c r="K93" s="33"/>
      <c r="L93" s="34"/>
      <c r="M93" s="155"/>
      <c r="N93" s="156"/>
      <c r="O93" s="54"/>
      <c r="P93" s="54"/>
      <c r="Q93" s="54"/>
      <c r="R93" s="54"/>
      <c r="S93" s="54"/>
      <c r="T93" s="55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T93" s="18" t="s">
        <v>125</v>
      </c>
      <c r="AU93" s="18" t="s">
        <v>82</v>
      </c>
    </row>
    <row r="94" spans="1:65" s="2" customFormat="1">
      <c r="A94" s="33"/>
      <c r="B94" s="34"/>
      <c r="C94" s="33"/>
      <c r="D94" s="157" t="s">
        <v>126</v>
      </c>
      <c r="E94" s="33"/>
      <c r="F94" s="158" t="s">
        <v>191</v>
      </c>
      <c r="G94" s="33"/>
      <c r="H94" s="33"/>
      <c r="I94" s="154"/>
      <c r="J94" s="33"/>
      <c r="K94" s="33"/>
      <c r="L94" s="34"/>
      <c r="M94" s="155"/>
      <c r="N94" s="156"/>
      <c r="O94" s="54"/>
      <c r="P94" s="54"/>
      <c r="Q94" s="54"/>
      <c r="R94" s="54"/>
      <c r="S94" s="54"/>
      <c r="T94" s="55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T94" s="18" t="s">
        <v>126</v>
      </c>
      <c r="AU94" s="18" t="s">
        <v>82</v>
      </c>
    </row>
    <row r="95" spans="1:65" s="13" customFormat="1">
      <c r="B95" s="159"/>
      <c r="D95" s="152" t="s">
        <v>128</v>
      </c>
      <c r="E95" s="160" t="s">
        <v>3</v>
      </c>
      <c r="F95" s="161" t="s">
        <v>192</v>
      </c>
      <c r="H95" s="160" t="s">
        <v>3</v>
      </c>
      <c r="I95" s="162"/>
      <c r="L95" s="159"/>
      <c r="M95" s="163"/>
      <c r="N95" s="164"/>
      <c r="O95" s="164"/>
      <c r="P95" s="164"/>
      <c r="Q95" s="164"/>
      <c r="R95" s="164"/>
      <c r="S95" s="164"/>
      <c r="T95" s="165"/>
      <c r="AT95" s="160" t="s">
        <v>128</v>
      </c>
      <c r="AU95" s="160" t="s">
        <v>82</v>
      </c>
      <c r="AV95" s="13" t="s">
        <v>80</v>
      </c>
      <c r="AW95" s="13" t="s">
        <v>33</v>
      </c>
      <c r="AX95" s="13" t="s">
        <v>72</v>
      </c>
      <c r="AY95" s="160" t="s">
        <v>115</v>
      </c>
    </row>
    <row r="96" spans="1:65" s="13" customFormat="1">
      <c r="B96" s="159"/>
      <c r="D96" s="152" t="s">
        <v>128</v>
      </c>
      <c r="E96" s="160" t="s">
        <v>3</v>
      </c>
      <c r="F96" s="161" t="s">
        <v>193</v>
      </c>
      <c r="H96" s="160" t="s">
        <v>3</v>
      </c>
      <c r="I96" s="162"/>
      <c r="L96" s="159"/>
      <c r="M96" s="163"/>
      <c r="N96" s="164"/>
      <c r="O96" s="164"/>
      <c r="P96" s="164"/>
      <c r="Q96" s="164"/>
      <c r="R96" s="164"/>
      <c r="S96" s="164"/>
      <c r="T96" s="165"/>
      <c r="AT96" s="160" t="s">
        <v>128</v>
      </c>
      <c r="AU96" s="160" t="s">
        <v>82</v>
      </c>
      <c r="AV96" s="13" t="s">
        <v>80</v>
      </c>
      <c r="AW96" s="13" t="s">
        <v>33</v>
      </c>
      <c r="AX96" s="13" t="s">
        <v>72</v>
      </c>
      <c r="AY96" s="160" t="s">
        <v>115</v>
      </c>
    </row>
    <row r="97" spans="1:65" s="14" customFormat="1">
      <c r="B97" s="166"/>
      <c r="D97" s="152" t="s">
        <v>128</v>
      </c>
      <c r="E97" s="167" t="s">
        <v>3</v>
      </c>
      <c r="F97" s="168" t="s">
        <v>194</v>
      </c>
      <c r="H97" s="169">
        <v>194.4</v>
      </c>
      <c r="I97" s="170"/>
      <c r="L97" s="166"/>
      <c r="M97" s="171"/>
      <c r="N97" s="172"/>
      <c r="O97" s="172"/>
      <c r="P97" s="172"/>
      <c r="Q97" s="172"/>
      <c r="R97" s="172"/>
      <c r="S97" s="172"/>
      <c r="T97" s="173"/>
      <c r="AT97" s="167" t="s">
        <v>128</v>
      </c>
      <c r="AU97" s="167" t="s">
        <v>82</v>
      </c>
      <c r="AV97" s="14" t="s">
        <v>82</v>
      </c>
      <c r="AW97" s="14" t="s">
        <v>33</v>
      </c>
      <c r="AX97" s="14" t="s">
        <v>72</v>
      </c>
      <c r="AY97" s="167" t="s">
        <v>115</v>
      </c>
    </row>
    <row r="98" spans="1:65" s="15" customFormat="1">
      <c r="B98" s="174"/>
      <c r="D98" s="152" t="s">
        <v>128</v>
      </c>
      <c r="E98" s="175" t="s">
        <v>3</v>
      </c>
      <c r="F98" s="176" t="s">
        <v>130</v>
      </c>
      <c r="H98" s="177">
        <v>194.4</v>
      </c>
      <c r="I98" s="178"/>
      <c r="L98" s="174"/>
      <c r="M98" s="179"/>
      <c r="N98" s="180"/>
      <c r="O98" s="180"/>
      <c r="P98" s="180"/>
      <c r="Q98" s="180"/>
      <c r="R98" s="180"/>
      <c r="S98" s="180"/>
      <c r="T98" s="181"/>
      <c r="AT98" s="175" t="s">
        <v>128</v>
      </c>
      <c r="AU98" s="175" t="s">
        <v>82</v>
      </c>
      <c r="AV98" s="15" t="s">
        <v>131</v>
      </c>
      <c r="AW98" s="15" t="s">
        <v>33</v>
      </c>
      <c r="AX98" s="15" t="s">
        <v>80</v>
      </c>
      <c r="AY98" s="175" t="s">
        <v>115</v>
      </c>
    </row>
    <row r="99" spans="1:65" s="2" customFormat="1" ht="16.5" customHeight="1">
      <c r="A99" s="33"/>
      <c r="B99" s="138"/>
      <c r="C99" s="139" t="s">
        <v>82</v>
      </c>
      <c r="D99" s="139" t="s">
        <v>118</v>
      </c>
      <c r="E99" s="140" t="s">
        <v>195</v>
      </c>
      <c r="F99" s="141" t="s">
        <v>196</v>
      </c>
      <c r="G99" s="142" t="s">
        <v>188</v>
      </c>
      <c r="H99" s="143">
        <v>30</v>
      </c>
      <c r="I99" s="144"/>
      <c r="J99" s="145">
        <f>ROUND(I99*H99,2)</f>
        <v>0</v>
      </c>
      <c r="K99" s="141" t="s">
        <v>122</v>
      </c>
      <c r="L99" s="34"/>
      <c r="M99" s="146" t="s">
        <v>3</v>
      </c>
      <c r="N99" s="147" t="s">
        <v>43</v>
      </c>
      <c r="O99" s="54"/>
      <c r="P99" s="148">
        <f>O99*H99</f>
        <v>0</v>
      </c>
      <c r="Q99" s="148">
        <v>0</v>
      </c>
      <c r="R99" s="148">
        <f>Q99*H99</f>
        <v>0</v>
      </c>
      <c r="S99" s="148">
        <v>8.0000000000000004E-4</v>
      </c>
      <c r="T99" s="149">
        <f>S99*H99</f>
        <v>2.4E-2</v>
      </c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R99" s="150" t="s">
        <v>131</v>
      </c>
      <c r="AT99" s="150" t="s">
        <v>118</v>
      </c>
      <c r="AU99" s="150" t="s">
        <v>82</v>
      </c>
      <c r="AY99" s="18" t="s">
        <v>115</v>
      </c>
      <c r="BE99" s="151">
        <f>IF(N99="základní",J99,0)</f>
        <v>0</v>
      </c>
      <c r="BF99" s="151">
        <f>IF(N99="snížená",J99,0)</f>
        <v>0</v>
      </c>
      <c r="BG99" s="151">
        <f>IF(N99="zákl. přenesená",J99,0)</f>
        <v>0</v>
      </c>
      <c r="BH99" s="151">
        <f>IF(N99="sníž. přenesená",J99,0)</f>
        <v>0</v>
      </c>
      <c r="BI99" s="151">
        <f>IF(N99="nulová",J99,0)</f>
        <v>0</v>
      </c>
      <c r="BJ99" s="18" t="s">
        <v>80</v>
      </c>
      <c r="BK99" s="151">
        <f>ROUND(I99*H99,2)</f>
        <v>0</v>
      </c>
      <c r="BL99" s="18" t="s">
        <v>131</v>
      </c>
      <c r="BM99" s="150" t="s">
        <v>197</v>
      </c>
    </row>
    <row r="100" spans="1:65" s="2" customFormat="1">
      <c r="A100" s="33"/>
      <c r="B100" s="34"/>
      <c r="C100" s="33"/>
      <c r="D100" s="152" t="s">
        <v>125</v>
      </c>
      <c r="E100" s="33"/>
      <c r="F100" s="153" t="s">
        <v>198</v>
      </c>
      <c r="G100" s="33"/>
      <c r="H100" s="33"/>
      <c r="I100" s="154"/>
      <c r="J100" s="33"/>
      <c r="K100" s="33"/>
      <c r="L100" s="34"/>
      <c r="M100" s="155"/>
      <c r="N100" s="156"/>
      <c r="O100" s="54"/>
      <c r="P100" s="54"/>
      <c r="Q100" s="54"/>
      <c r="R100" s="54"/>
      <c r="S100" s="54"/>
      <c r="T100" s="55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T100" s="18" t="s">
        <v>125</v>
      </c>
      <c r="AU100" s="18" t="s">
        <v>82</v>
      </c>
    </row>
    <row r="101" spans="1:65" s="2" customFormat="1">
      <c r="A101" s="33"/>
      <c r="B101" s="34"/>
      <c r="C101" s="33"/>
      <c r="D101" s="157" t="s">
        <v>126</v>
      </c>
      <c r="E101" s="33"/>
      <c r="F101" s="158" t="s">
        <v>199</v>
      </c>
      <c r="G101" s="33"/>
      <c r="H101" s="33"/>
      <c r="I101" s="154"/>
      <c r="J101" s="33"/>
      <c r="K101" s="33"/>
      <c r="L101" s="34"/>
      <c r="M101" s="155"/>
      <c r="N101" s="156"/>
      <c r="O101" s="54"/>
      <c r="P101" s="54"/>
      <c r="Q101" s="54"/>
      <c r="R101" s="54"/>
      <c r="S101" s="54"/>
      <c r="T101" s="55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T101" s="18" t="s">
        <v>126</v>
      </c>
      <c r="AU101" s="18" t="s">
        <v>82</v>
      </c>
    </row>
    <row r="102" spans="1:65" s="13" customFormat="1">
      <c r="B102" s="159"/>
      <c r="D102" s="152" t="s">
        <v>128</v>
      </c>
      <c r="E102" s="160" t="s">
        <v>3</v>
      </c>
      <c r="F102" s="161" t="s">
        <v>192</v>
      </c>
      <c r="H102" s="160" t="s">
        <v>3</v>
      </c>
      <c r="I102" s="162"/>
      <c r="L102" s="159"/>
      <c r="M102" s="163"/>
      <c r="N102" s="164"/>
      <c r="O102" s="164"/>
      <c r="P102" s="164"/>
      <c r="Q102" s="164"/>
      <c r="R102" s="164"/>
      <c r="S102" s="164"/>
      <c r="T102" s="165"/>
      <c r="AT102" s="160" t="s">
        <v>128</v>
      </c>
      <c r="AU102" s="160" t="s">
        <v>82</v>
      </c>
      <c r="AV102" s="13" t="s">
        <v>80</v>
      </c>
      <c r="AW102" s="13" t="s">
        <v>33</v>
      </c>
      <c r="AX102" s="13" t="s">
        <v>72</v>
      </c>
      <c r="AY102" s="160" t="s">
        <v>115</v>
      </c>
    </row>
    <row r="103" spans="1:65" s="13" customFormat="1">
      <c r="B103" s="159"/>
      <c r="D103" s="152" t="s">
        <v>128</v>
      </c>
      <c r="E103" s="160" t="s">
        <v>3</v>
      </c>
      <c r="F103" s="161" t="s">
        <v>200</v>
      </c>
      <c r="H103" s="160" t="s">
        <v>3</v>
      </c>
      <c r="I103" s="162"/>
      <c r="L103" s="159"/>
      <c r="M103" s="163"/>
      <c r="N103" s="164"/>
      <c r="O103" s="164"/>
      <c r="P103" s="164"/>
      <c r="Q103" s="164"/>
      <c r="R103" s="164"/>
      <c r="S103" s="164"/>
      <c r="T103" s="165"/>
      <c r="AT103" s="160" t="s">
        <v>128</v>
      </c>
      <c r="AU103" s="160" t="s">
        <v>82</v>
      </c>
      <c r="AV103" s="13" t="s">
        <v>80</v>
      </c>
      <c r="AW103" s="13" t="s">
        <v>33</v>
      </c>
      <c r="AX103" s="13" t="s">
        <v>72</v>
      </c>
      <c r="AY103" s="160" t="s">
        <v>115</v>
      </c>
    </row>
    <row r="104" spans="1:65" s="14" customFormat="1">
      <c r="B104" s="166"/>
      <c r="D104" s="152" t="s">
        <v>128</v>
      </c>
      <c r="E104" s="167" t="s">
        <v>3</v>
      </c>
      <c r="F104" s="168" t="s">
        <v>201</v>
      </c>
      <c r="H104" s="169">
        <v>30</v>
      </c>
      <c r="I104" s="170"/>
      <c r="L104" s="166"/>
      <c r="M104" s="171"/>
      <c r="N104" s="172"/>
      <c r="O104" s="172"/>
      <c r="P104" s="172"/>
      <c r="Q104" s="172"/>
      <c r="R104" s="172"/>
      <c r="S104" s="172"/>
      <c r="T104" s="173"/>
      <c r="AT104" s="167" t="s">
        <v>128</v>
      </c>
      <c r="AU104" s="167" t="s">
        <v>82</v>
      </c>
      <c r="AV104" s="14" t="s">
        <v>82</v>
      </c>
      <c r="AW104" s="14" t="s">
        <v>33</v>
      </c>
      <c r="AX104" s="14" t="s">
        <v>72</v>
      </c>
      <c r="AY104" s="167" t="s">
        <v>115</v>
      </c>
    </row>
    <row r="105" spans="1:65" s="15" customFormat="1">
      <c r="B105" s="174"/>
      <c r="D105" s="152" t="s">
        <v>128</v>
      </c>
      <c r="E105" s="175" t="s">
        <v>3</v>
      </c>
      <c r="F105" s="176" t="s">
        <v>130</v>
      </c>
      <c r="H105" s="177">
        <v>30</v>
      </c>
      <c r="I105" s="178"/>
      <c r="L105" s="174"/>
      <c r="M105" s="179"/>
      <c r="N105" s="180"/>
      <c r="O105" s="180"/>
      <c r="P105" s="180"/>
      <c r="Q105" s="180"/>
      <c r="R105" s="180"/>
      <c r="S105" s="180"/>
      <c r="T105" s="181"/>
      <c r="AT105" s="175" t="s">
        <v>128</v>
      </c>
      <c r="AU105" s="175" t="s">
        <v>82</v>
      </c>
      <c r="AV105" s="15" t="s">
        <v>131</v>
      </c>
      <c r="AW105" s="15" t="s">
        <v>33</v>
      </c>
      <c r="AX105" s="15" t="s">
        <v>80</v>
      </c>
      <c r="AY105" s="175" t="s">
        <v>115</v>
      </c>
    </row>
    <row r="106" spans="1:65" s="2" customFormat="1" ht="16.5" customHeight="1">
      <c r="A106" s="33"/>
      <c r="B106" s="138"/>
      <c r="C106" s="139" t="s">
        <v>136</v>
      </c>
      <c r="D106" s="139" t="s">
        <v>118</v>
      </c>
      <c r="E106" s="140" t="s">
        <v>202</v>
      </c>
      <c r="F106" s="141" t="s">
        <v>203</v>
      </c>
      <c r="G106" s="142" t="s">
        <v>204</v>
      </c>
      <c r="H106" s="143">
        <v>21.42</v>
      </c>
      <c r="I106" s="144"/>
      <c r="J106" s="145">
        <f>ROUND(I106*H106,2)</f>
        <v>0</v>
      </c>
      <c r="K106" s="141" t="s">
        <v>122</v>
      </c>
      <c r="L106" s="34"/>
      <c r="M106" s="146" t="s">
        <v>3</v>
      </c>
      <c r="N106" s="147" t="s">
        <v>43</v>
      </c>
      <c r="O106" s="54"/>
      <c r="P106" s="148">
        <f>O106*H106</f>
        <v>0</v>
      </c>
      <c r="Q106" s="148">
        <v>0</v>
      </c>
      <c r="R106" s="148">
        <f>Q106*H106</f>
        <v>0</v>
      </c>
      <c r="S106" s="148">
        <v>0</v>
      </c>
      <c r="T106" s="149">
        <f>S106*H106</f>
        <v>0</v>
      </c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R106" s="150" t="s">
        <v>131</v>
      </c>
      <c r="AT106" s="150" t="s">
        <v>118</v>
      </c>
      <c r="AU106" s="150" t="s">
        <v>82</v>
      </c>
      <c r="AY106" s="18" t="s">
        <v>115</v>
      </c>
      <c r="BE106" s="151">
        <f>IF(N106="základní",J106,0)</f>
        <v>0</v>
      </c>
      <c r="BF106" s="151">
        <f>IF(N106="snížená",J106,0)</f>
        <v>0</v>
      </c>
      <c r="BG106" s="151">
        <f>IF(N106="zákl. přenesená",J106,0)</f>
        <v>0</v>
      </c>
      <c r="BH106" s="151">
        <f>IF(N106="sníž. přenesená",J106,0)</f>
        <v>0</v>
      </c>
      <c r="BI106" s="151">
        <f>IF(N106="nulová",J106,0)</f>
        <v>0</v>
      </c>
      <c r="BJ106" s="18" t="s">
        <v>80</v>
      </c>
      <c r="BK106" s="151">
        <f>ROUND(I106*H106,2)</f>
        <v>0</v>
      </c>
      <c r="BL106" s="18" t="s">
        <v>131</v>
      </c>
      <c r="BM106" s="150" t="s">
        <v>205</v>
      </c>
    </row>
    <row r="107" spans="1:65" s="2" customFormat="1">
      <c r="A107" s="33"/>
      <c r="B107" s="34"/>
      <c r="C107" s="33"/>
      <c r="D107" s="152" t="s">
        <v>125</v>
      </c>
      <c r="E107" s="33"/>
      <c r="F107" s="153" t="s">
        <v>206</v>
      </c>
      <c r="G107" s="33"/>
      <c r="H107" s="33"/>
      <c r="I107" s="154"/>
      <c r="J107" s="33"/>
      <c r="K107" s="33"/>
      <c r="L107" s="34"/>
      <c r="M107" s="155"/>
      <c r="N107" s="156"/>
      <c r="O107" s="54"/>
      <c r="P107" s="54"/>
      <c r="Q107" s="54"/>
      <c r="R107" s="54"/>
      <c r="S107" s="54"/>
      <c r="T107" s="55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T107" s="18" t="s">
        <v>125</v>
      </c>
      <c r="AU107" s="18" t="s">
        <v>82</v>
      </c>
    </row>
    <row r="108" spans="1:65" s="2" customFormat="1">
      <c r="A108" s="33"/>
      <c r="B108" s="34"/>
      <c r="C108" s="33"/>
      <c r="D108" s="157" t="s">
        <v>126</v>
      </c>
      <c r="E108" s="33"/>
      <c r="F108" s="158" t="s">
        <v>207</v>
      </c>
      <c r="G108" s="33"/>
      <c r="H108" s="33"/>
      <c r="I108" s="154"/>
      <c r="J108" s="33"/>
      <c r="K108" s="33"/>
      <c r="L108" s="34"/>
      <c r="M108" s="155"/>
      <c r="N108" s="156"/>
      <c r="O108" s="54"/>
      <c r="P108" s="54"/>
      <c r="Q108" s="54"/>
      <c r="R108" s="54"/>
      <c r="S108" s="54"/>
      <c r="T108" s="55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T108" s="18" t="s">
        <v>126</v>
      </c>
      <c r="AU108" s="18" t="s">
        <v>82</v>
      </c>
    </row>
    <row r="109" spans="1:65" s="13" customFormat="1">
      <c r="B109" s="159"/>
      <c r="D109" s="152" t="s">
        <v>128</v>
      </c>
      <c r="E109" s="160" t="s">
        <v>3</v>
      </c>
      <c r="F109" s="161" t="s">
        <v>208</v>
      </c>
      <c r="H109" s="160" t="s">
        <v>3</v>
      </c>
      <c r="I109" s="162"/>
      <c r="L109" s="159"/>
      <c r="M109" s="163"/>
      <c r="N109" s="164"/>
      <c r="O109" s="164"/>
      <c r="P109" s="164"/>
      <c r="Q109" s="164"/>
      <c r="R109" s="164"/>
      <c r="S109" s="164"/>
      <c r="T109" s="165"/>
      <c r="AT109" s="160" t="s">
        <v>128</v>
      </c>
      <c r="AU109" s="160" t="s">
        <v>82</v>
      </c>
      <c r="AV109" s="13" t="s">
        <v>80</v>
      </c>
      <c r="AW109" s="13" t="s">
        <v>33</v>
      </c>
      <c r="AX109" s="13" t="s">
        <v>72</v>
      </c>
      <c r="AY109" s="160" t="s">
        <v>115</v>
      </c>
    </row>
    <row r="110" spans="1:65" s="13" customFormat="1">
      <c r="B110" s="159"/>
      <c r="D110" s="152" t="s">
        <v>128</v>
      </c>
      <c r="E110" s="160" t="s">
        <v>3</v>
      </c>
      <c r="F110" s="161" t="s">
        <v>209</v>
      </c>
      <c r="H110" s="160" t="s">
        <v>3</v>
      </c>
      <c r="I110" s="162"/>
      <c r="L110" s="159"/>
      <c r="M110" s="163"/>
      <c r="N110" s="164"/>
      <c r="O110" s="164"/>
      <c r="P110" s="164"/>
      <c r="Q110" s="164"/>
      <c r="R110" s="164"/>
      <c r="S110" s="164"/>
      <c r="T110" s="165"/>
      <c r="AT110" s="160" t="s">
        <v>128</v>
      </c>
      <c r="AU110" s="160" t="s">
        <v>82</v>
      </c>
      <c r="AV110" s="13" t="s">
        <v>80</v>
      </c>
      <c r="AW110" s="13" t="s">
        <v>33</v>
      </c>
      <c r="AX110" s="13" t="s">
        <v>72</v>
      </c>
      <c r="AY110" s="160" t="s">
        <v>115</v>
      </c>
    </row>
    <row r="111" spans="1:65" s="14" customFormat="1">
      <c r="B111" s="166"/>
      <c r="D111" s="152" t="s">
        <v>128</v>
      </c>
      <c r="E111" s="167" t="s">
        <v>3</v>
      </c>
      <c r="F111" s="168" t="s">
        <v>210</v>
      </c>
      <c r="H111" s="169">
        <v>21.42</v>
      </c>
      <c r="I111" s="170"/>
      <c r="L111" s="166"/>
      <c r="M111" s="171"/>
      <c r="N111" s="172"/>
      <c r="O111" s="172"/>
      <c r="P111" s="172"/>
      <c r="Q111" s="172"/>
      <c r="R111" s="172"/>
      <c r="S111" s="172"/>
      <c r="T111" s="173"/>
      <c r="AT111" s="167" t="s">
        <v>128</v>
      </c>
      <c r="AU111" s="167" t="s">
        <v>82</v>
      </c>
      <c r="AV111" s="14" t="s">
        <v>82</v>
      </c>
      <c r="AW111" s="14" t="s">
        <v>33</v>
      </c>
      <c r="AX111" s="14" t="s">
        <v>72</v>
      </c>
      <c r="AY111" s="167" t="s">
        <v>115</v>
      </c>
    </row>
    <row r="112" spans="1:65" s="15" customFormat="1">
      <c r="B112" s="174"/>
      <c r="D112" s="152" t="s">
        <v>128</v>
      </c>
      <c r="E112" s="175" t="s">
        <v>3</v>
      </c>
      <c r="F112" s="176" t="s">
        <v>130</v>
      </c>
      <c r="H112" s="177">
        <v>21.42</v>
      </c>
      <c r="I112" s="178"/>
      <c r="L112" s="174"/>
      <c r="M112" s="179"/>
      <c r="N112" s="180"/>
      <c r="O112" s="180"/>
      <c r="P112" s="180"/>
      <c r="Q112" s="180"/>
      <c r="R112" s="180"/>
      <c r="S112" s="180"/>
      <c r="T112" s="181"/>
      <c r="AT112" s="175" t="s">
        <v>128</v>
      </c>
      <c r="AU112" s="175" t="s">
        <v>82</v>
      </c>
      <c r="AV112" s="15" t="s">
        <v>131</v>
      </c>
      <c r="AW112" s="15" t="s">
        <v>33</v>
      </c>
      <c r="AX112" s="15" t="s">
        <v>80</v>
      </c>
      <c r="AY112" s="175" t="s">
        <v>115</v>
      </c>
    </row>
    <row r="113" spans="1:65" s="2" customFormat="1" ht="21.75" customHeight="1">
      <c r="A113" s="33"/>
      <c r="B113" s="138"/>
      <c r="C113" s="139" t="s">
        <v>131</v>
      </c>
      <c r="D113" s="139" t="s">
        <v>118</v>
      </c>
      <c r="E113" s="140" t="s">
        <v>211</v>
      </c>
      <c r="F113" s="141" t="s">
        <v>212</v>
      </c>
      <c r="G113" s="142" t="s">
        <v>204</v>
      </c>
      <c r="H113" s="143">
        <v>42.84</v>
      </c>
      <c r="I113" s="144"/>
      <c r="J113" s="145">
        <f>ROUND(I113*H113,2)</f>
        <v>0</v>
      </c>
      <c r="K113" s="141" t="s">
        <v>122</v>
      </c>
      <c r="L113" s="34"/>
      <c r="M113" s="146" t="s">
        <v>3</v>
      </c>
      <c r="N113" s="147" t="s">
        <v>43</v>
      </c>
      <c r="O113" s="54"/>
      <c r="P113" s="148">
        <f>O113*H113</f>
        <v>0</v>
      </c>
      <c r="Q113" s="148">
        <v>0</v>
      </c>
      <c r="R113" s="148">
        <f>Q113*H113</f>
        <v>0</v>
      </c>
      <c r="S113" s="148">
        <v>0</v>
      </c>
      <c r="T113" s="149">
        <f>S113*H113</f>
        <v>0</v>
      </c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R113" s="150" t="s">
        <v>131</v>
      </c>
      <c r="AT113" s="150" t="s">
        <v>118</v>
      </c>
      <c r="AU113" s="150" t="s">
        <v>82</v>
      </c>
      <c r="AY113" s="18" t="s">
        <v>115</v>
      </c>
      <c r="BE113" s="151">
        <f>IF(N113="základní",J113,0)</f>
        <v>0</v>
      </c>
      <c r="BF113" s="151">
        <f>IF(N113="snížená",J113,0)</f>
        <v>0</v>
      </c>
      <c r="BG113" s="151">
        <f>IF(N113="zákl. přenesená",J113,0)</f>
        <v>0</v>
      </c>
      <c r="BH113" s="151">
        <f>IF(N113="sníž. přenesená",J113,0)</f>
        <v>0</v>
      </c>
      <c r="BI113" s="151">
        <f>IF(N113="nulová",J113,0)</f>
        <v>0</v>
      </c>
      <c r="BJ113" s="18" t="s">
        <v>80</v>
      </c>
      <c r="BK113" s="151">
        <f>ROUND(I113*H113,2)</f>
        <v>0</v>
      </c>
      <c r="BL113" s="18" t="s">
        <v>131</v>
      </c>
      <c r="BM113" s="150" t="s">
        <v>213</v>
      </c>
    </row>
    <row r="114" spans="1:65" s="2" customFormat="1" ht="19.5">
      <c r="A114" s="33"/>
      <c r="B114" s="34"/>
      <c r="C114" s="33"/>
      <c r="D114" s="152" t="s">
        <v>125</v>
      </c>
      <c r="E114" s="33"/>
      <c r="F114" s="153" t="s">
        <v>214</v>
      </c>
      <c r="G114" s="33"/>
      <c r="H114" s="33"/>
      <c r="I114" s="154"/>
      <c r="J114" s="33"/>
      <c r="K114" s="33"/>
      <c r="L114" s="34"/>
      <c r="M114" s="155"/>
      <c r="N114" s="156"/>
      <c r="O114" s="54"/>
      <c r="P114" s="54"/>
      <c r="Q114" s="54"/>
      <c r="R114" s="54"/>
      <c r="S114" s="54"/>
      <c r="T114" s="55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T114" s="18" t="s">
        <v>125</v>
      </c>
      <c r="AU114" s="18" t="s">
        <v>82</v>
      </c>
    </row>
    <row r="115" spans="1:65" s="2" customFormat="1">
      <c r="A115" s="33"/>
      <c r="B115" s="34"/>
      <c r="C115" s="33"/>
      <c r="D115" s="157" t="s">
        <v>126</v>
      </c>
      <c r="E115" s="33"/>
      <c r="F115" s="158" t="s">
        <v>215</v>
      </c>
      <c r="G115" s="33"/>
      <c r="H115" s="33"/>
      <c r="I115" s="154"/>
      <c r="J115" s="33"/>
      <c r="K115" s="33"/>
      <c r="L115" s="34"/>
      <c r="M115" s="155"/>
      <c r="N115" s="156"/>
      <c r="O115" s="54"/>
      <c r="P115" s="54"/>
      <c r="Q115" s="54"/>
      <c r="R115" s="54"/>
      <c r="S115" s="54"/>
      <c r="T115" s="55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T115" s="18" t="s">
        <v>126</v>
      </c>
      <c r="AU115" s="18" t="s">
        <v>82</v>
      </c>
    </row>
    <row r="116" spans="1:65" s="13" customFormat="1">
      <c r="B116" s="159"/>
      <c r="D116" s="152" t="s">
        <v>128</v>
      </c>
      <c r="E116" s="160" t="s">
        <v>3</v>
      </c>
      <c r="F116" s="161" t="s">
        <v>216</v>
      </c>
      <c r="H116" s="160" t="s">
        <v>3</v>
      </c>
      <c r="I116" s="162"/>
      <c r="L116" s="159"/>
      <c r="M116" s="163"/>
      <c r="N116" s="164"/>
      <c r="O116" s="164"/>
      <c r="P116" s="164"/>
      <c r="Q116" s="164"/>
      <c r="R116" s="164"/>
      <c r="S116" s="164"/>
      <c r="T116" s="165"/>
      <c r="AT116" s="160" t="s">
        <v>128</v>
      </c>
      <c r="AU116" s="160" t="s">
        <v>82</v>
      </c>
      <c r="AV116" s="13" t="s">
        <v>80</v>
      </c>
      <c r="AW116" s="13" t="s">
        <v>33</v>
      </c>
      <c r="AX116" s="13" t="s">
        <v>72</v>
      </c>
      <c r="AY116" s="160" t="s">
        <v>115</v>
      </c>
    </row>
    <row r="117" spans="1:65" s="14" customFormat="1">
      <c r="B117" s="166"/>
      <c r="D117" s="152" t="s">
        <v>128</v>
      </c>
      <c r="E117" s="167" t="s">
        <v>3</v>
      </c>
      <c r="F117" s="168" t="s">
        <v>217</v>
      </c>
      <c r="H117" s="169">
        <v>42.84</v>
      </c>
      <c r="I117" s="170"/>
      <c r="L117" s="166"/>
      <c r="M117" s="171"/>
      <c r="N117" s="172"/>
      <c r="O117" s="172"/>
      <c r="P117" s="172"/>
      <c r="Q117" s="172"/>
      <c r="R117" s="172"/>
      <c r="S117" s="172"/>
      <c r="T117" s="173"/>
      <c r="AT117" s="167" t="s">
        <v>128</v>
      </c>
      <c r="AU117" s="167" t="s">
        <v>82</v>
      </c>
      <c r="AV117" s="14" t="s">
        <v>82</v>
      </c>
      <c r="AW117" s="14" t="s">
        <v>33</v>
      </c>
      <c r="AX117" s="14" t="s">
        <v>72</v>
      </c>
      <c r="AY117" s="167" t="s">
        <v>115</v>
      </c>
    </row>
    <row r="118" spans="1:65" s="15" customFormat="1">
      <c r="B118" s="174"/>
      <c r="D118" s="152" t="s">
        <v>128</v>
      </c>
      <c r="E118" s="175" t="s">
        <v>3</v>
      </c>
      <c r="F118" s="176" t="s">
        <v>130</v>
      </c>
      <c r="H118" s="177">
        <v>42.84</v>
      </c>
      <c r="I118" s="178"/>
      <c r="L118" s="174"/>
      <c r="M118" s="179"/>
      <c r="N118" s="180"/>
      <c r="O118" s="180"/>
      <c r="P118" s="180"/>
      <c r="Q118" s="180"/>
      <c r="R118" s="180"/>
      <c r="S118" s="180"/>
      <c r="T118" s="181"/>
      <c r="AT118" s="175" t="s">
        <v>128</v>
      </c>
      <c r="AU118" s="175" t="s">
        <v>82</v>
      </c>
      <c r="AV118" s="15" t="s">
        <v>131</v>
      </c>
      <c r="AW118" s="15" t="s">
        <v>33</v>
      </c>
      <c r="AX118" s="15" t="s">
        <v>80</v>
      </c>
      <c r="AY118" s="175" t="s">
        <v>115</v>
      </c>
    </row>
    <row r="119" spans="1:65" s="2" customFormat="1" ht="24.2" customHeight="1">
      <c r="A119" s="33"/>
      <c r="B119" s="138"/>
      <c r="C119" s="139" t="s">
        <v>114</v>
      </c>
      <c r="D119" s="139" t="s">
        <v>118</v>
      </c>
      <c r="E119" s="140" t="s">
        <v>218</v>
      </c>
      <c r="F119" s="141" t="s">
        <v>219</v>
      </c>
      <c r="G119" s="142" t="s">
        <v>204</v>
      </c>
      <c r="H119" s="143">
        <v>813.96</v>
      </c>
      <c r="I119" s="144"/>
      <c r="J119" s="145">
        <f>ROUND(I119*H119,2)</f>
        <v>0</v>
      </c>
      <c r="K119" s="141" t="s">
        <v>122</v>
      </c>
      <c r="L119" s="34"/>
      <c r="M119" s="146" t="s">
        <v>3</v>
      </c>
      <c r="N119" s="147" t="s">
        <v>43</v>
      </c>
      <c r="O119" s="54"/>
      <c r="P119" s="148">
        <f>O119*H119</f>
        <v>0</v>
      </c>
      <c r="Q119" s="148">
        <v>0</v>
      </c>
      <c r="R119" s="148">
        <f>Q119*H119</f>
        <v>0</v>
      </c>
      <c r="S119" s="148">
        <v>0</v>
      </c>
      <c r="T119" s="149">
        <f>S119*H119</f>
        <v>0</v>
      </c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R119" s="150" t="s">
        <v>131</v>
      </c>
      <c r="AT119" s="150" t="s">
        <v>118</v>
      </c>
      <c r="AU119" s="150" t="s">
        <v>82</v>
      </c>
      <c r="AY119" s="18" t="s">
        <v>115</v>
      </c>
      <c r="BE119" s="151">
        <f>IF(N119="základní",J119,0)</f>
        <v>0</v>
      </c>
      <c r="BF119" s="151">
        <f>IF(N119="snížená",J119,0)</f>
        <v>0</v>
      </c>
      <c r="BG119" s="151">
        <f>IF(N119="zákl. přenesená",J119,0)</f>
        <v>0</v>
      </c>
      <c r="BH119" s="151">
        <f>IF(N119="sníž. přenesená",J119,0)</f>
        <v>0</v>
      </c>
      <c r="BI119" s="151">
        <f>IF(N119="nulová",J119,0)</f>
        <v>0</v>
      </c>
      <c r="BJ119" s="18" t="s">
        <v>80</v>
      </c>
      <c r="BK119" s="151">
        <f>ROUND(I119*H119,2)</f>
        <v>0</v>
      </c>
      <c r="BL119" s="18" t="s">
        <v>131</v>
      </c>
      <c r="BM119" s="150" t="s">
        <v>220</v>
      </c>
    </row>
    <row r="120" spans="1:65" s="2" customFormat="1" ht="19.5">
      <c r="A120" s="33"/>
      <c r="B120" s="34"/>
      <c r="C120" s="33"/>
      <c r="D120" s="152" t="s">
        <v>125</v>
      </c>
      <c r="E120" s="33"/>
      <c r="F120" s="153" t="s">
        <v>221</v>
      </c>
      <c r="G120" s="33"/>
      <c r="H120" s="33"/>
      <c r="I120" s="154"/>
      <c r="J120" s="33"/>
      <c r="K120" s="33"/>
      <c r="L120" s="34"/>
      <c r="M120" s="155"/>
      <c r="N120" s="156"/>
      <c r="O120" s="54"/>
      <c r="P120" s="54"/>
      <c r="Q120" s="54"/>
      <c r="R120" s="54"/>
      <c r="S120" s="54"/>
      <c r="T120" s="55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T120" s="18" t="s">
        <v>125</v>
      </c>
      <c r="AU120" s="18" t="s">
        <v>82</v>
      </c>
    </row>
    <row r="121" spans="1:65" s="2" customFormat="1">
      <c r="A121" s="33"/>
      <c r="B121" s="34"/>
      <c r="C121" s="33"/>
      <c r="D121" s="157" t="s">
        <v>126</v>
      </c>
      <c r="E121" s="33"/>
      <c r="F121" s="158" t="s">
        <v>222</v>
      </c>
      <c r="G121" s="33"/>
      <c r="H121" s="33"/>
      <c r="I121" s="154"/>
      <c r="J121" s="33"/>
      <c r="K121" s="33"/>
      <c r="L121" s="34"/>
      <c r="M121" s="155"/>
      <c r="N121" s="156"/>
      <c r="O121" s="54"/>
      <c r="P121" s="54"/>
      <c r="Q121" s="54"/>
      <c r="R121" s="54"/>
      <c r="S121" s="54"/>
      <c r="T121" s="55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126</v>
      </c>
      <c r="AU121" s="18" t="s">
        <v>82</v>
      </c>
    </row>
    <row r="122" spans="1:65" s="13" customFormat="1">
      <c r="B122" s="159"/>
      <c r="D122" s="152" t="s">
        <v>128</v>
      </c>
      <c r="E122" s="160" t="s">
        <v>3</v>
      </c>
      <c r="F122" s="161" t="s">
        <v>223</v>
      </c>
      <c r="H122" s="160" t="s">
        <v>3</v>
      </c>
      <c r="I122" s="162"/>
      <c r="L122" s="159"/>
      <c r="M122" s="163"/>
      <c r="N122" s="164"/>
      <c r="O122" s="164"/>
      <c r="P122" s="164"/>
      <c r="Q122" s="164"/>
      <c r="R122" s="164"/>
      <c r="S122" s="164"/>
      <c r="T122" s="165"/>
      <c r="AT122" s="160" t="s">
        <v>128</v>
      </c>
      <c r="AU122" s="160" t="s">
        <v>82</v>
      </c>
      <c r="AV122" s="13" t="s">
        <v>80</v>
      </c>
      <c r="AW122" s="13" t="s">
        <v>33</v>
      </c>
      <c r="AX122" s="13" t="s">
        <v>72</v>
      </c>
      <c r="AY122" s="160" t="s">
        <v>115</v>
      </c>
    </row>
    <row r="123" spans="1:65" s="14" customFormat="1">
      <c r="B123" s="166"/>
      <c r="D123" s="152" t="s">
        <v>128</v>
      </c>
      <c r="E123" s="167" t="s">
        <v>3</v>
      </c>
      <c r="F123" s="168" t="s">
        <v>224</v>
      </c>
      <c r="H123" s="169">
        <v>813.96</v>
      </c>
      <c r="I123" s="170"/>
      <c r="L123" s="166"/>
      <c r="M123" s="171"/>
      <c r="N123" s="172"/>
      <c r="O123" s="172"/>
      <c r="P123" s="172"/>
      <c r="Q123" s="172"/>
      <c r="R123" s="172"/>
      <c r="S123" s="172"/>
      <c r="T123" s="173"/>
      <c r="AT123" s="167" t="s">
        <v>128</v>
      </c>
      <c r="AU123" s="167" t="s">
        <v>82</v>
      </c>
      <c r="AV123" s="14" t="s">
        <v>82</v>
      </c>
      <c r="AW123" s="14" t="s">
        <v>33</v>
      </c>
      <c r="AX123" s="14" t="s">
        <v>72</v>
      </c>
      <c r="AY123" s="167" t="s">
        <v>115</v>
      </c>
    </row>
    <row r="124" spans="1:65" s="15" customFormat="1">
      <c r="B124" s="174"/>
      <c r="D124" s="152" t="s">
        <v>128</v>
      </c>
      <c r="E124" s="175" t="s">
        <v>3</v>
      </c>
      <c r="F124" s="176" t="s">
        <v>130</v>
      </c>
      <c r="H124" s="177">
        <v>813.96</v>
      </c>
      <c r="I124" s="178"/>
      <c r="L124" s="174"/>
      <c r="M124" s="179"/>
      <c r="N124" s="180"/>
      <c r="O124" s="180"/>
      <c r="P124" s="180"/>
      <c r="Q124" s="180"/>
      <c r="R124" s="180"/>
      <c r="S124" s="180"/>
      <c r="T124" s="181"/>
      <c r="AT124" s="175" t="s">
        <v>128</v>
      </c>
      <c r="AU124" s="175" t="s">
        <v>82</v>
      </c>
      <c r="AV124" s="15" t="s">
        <v>131</v>
      </c>
      <c r="AW124" s="15" t="s">
        <v>33</v>
      </c>
      <c r="AX124" s="15" t="s">
        <v>80</v>
      </c>
      <c r="AY124" s="175" t="s">
        <v>115</v>
      </c>
    </row>
    <row r="125" spans="1:65" s="2" customFormat="1" ht="16.5" customHeight="1">
      <c r="A125" s="33"/>
      <c r="B125" s="138"/>
      <c r="C125" s="139" t="s">
        <v>152</v>
      </c>
      <c r="D125" s="139" t="s">
        <v>118</v>
      </c>
      <c r="E125" s="140" t="s">
        <v>225</v>
      </c>
      <c r="F125" s="141" t="s">
        <v>226</v>
      </c>
      <c r="G125" s="142" t="s">
        <v>204</v>
      </c>
      <c r="H125" s="143">
        <v>21.42</v>
      </c>
      <c r="I125" s="144"/>
      <c r="J125" s="145">
        <f>ROUND(I125*H125,2)</f>
        <v>0</v>
      </c>
      <c r="K125" s="141" t="s">
        <v>122</v>
      </c>
      <c r="L125" s="34"/>
      <c r="M125" s="146" t="s">
        <v>3</v>
      </c>
      <c r="N125" s="147" t="s">
        <v>43</v>
      </c>
      <c r="O125" s="54"/>
      <c r="P125" s="148">
        <f>O125*H125</f>
        <v>0</v>
      </c>
      <c r="Q125" s="148">
        <v>0</v>
      </c>
      <c r="R125" s="148">
        <f>Q125*H125</f>
        <v>0</v>
      </c>
      <c r="S125" s="148">
        <v>0</v>
      </c>
      <c r="T125" s="149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50" t="s">
        <v>131</v>
      </c>
      <c r="AT125" s="150" t="s">
        <v>118</v>
      </c>
      <c r="AU125" s="150" t="s">
        <v>82</v>
      </c>
      <c r="AY125" s="18" t="s">
        <v>115</v>
      </c>
      <c r="BE125" s="151">
        <f>IF(N125="základní",J125,0)</f>
        <v>0</v>
      </c>
      <c r="BF125" s="151">
        <f>IF(N125="snížená",J125,0)</f>
        <v>0</v>
      </c>
      <c r="BG125" s="151">
        <f>IF(N125="zákl. přenesená",J125,0)</f>
        <v>0</v>
      </c>
      <c r="BH125" s="151">
        <f>IF(N125="sníž. přenesená",J125,0)</f>
        <v>0</v>
      </c>
      <c r="BI125" s="151">
        <f>IF(N125="nulová",J125,0)</f>
        <v>0</v>
      </c>
      <c r="BJ125" s="18" t="s">
        <v>80</v>
      </c>
      <c r="BK125" s="151">
        <f>ROUND(I125*H125,2)</f>
        <v>0</v>
      </c>
      <c r="BL125" s="18" t="s">
        <v>131</v>
      </c>
      <c r="BM125" s="150" t="s">
        <v>227</v>
      </c>
    </row>
    <row r="126" spans="1:65" s="2" customFormat="1">
      <c r="A126" s="33"/>
      <c r="B126" s="34"/>
      <c r="C126" s="33"/>
      <c r="D126" s="152" t="s">
        <v>125</v>
      </c>
      <c r="E126" s="33"/>
      <c r="F126" s="153" t="s">
        <v>228</v>
      </c>
      <c r="G126" s="33"/>
      <c r="H126" s="33"/>
      <c r="I126" s="154"/>
      <c r="J126" s="33"/>
      <c r="K126" s="33"/>
      <c r="L126" s="34"/>
      <c r="M126" s="155"/>
      <c r="N126" s="156"/>
      <c r="O126" s="54"/>
      <c r="P126" s="54"/>
      <c r="Q126" s="54"/>
      <c r="R126" s="54"/>
      <c r="S126" s="54"/>
      <c r="T126" s="55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T126" s="18" t="s">
        <v>125</v>
      </c>
      <c r="AU126" s="18" t="s">
        <v>82</v>
      </c>
    </row>
    <row r="127" spans="1:65" s="2" customFormat="1">
      <c r="A127" s="33"/>
      <c r="B127" s="34"/>
      <c r="C127" s="33"/>
      <c r="D127" s="157" t="s">
        <v>126</v>
      </c>
      <c r="E127" s="33"/>
      <c r="F127" s="158" t="s">
        <v>229</v>
      </c>
      <c r="G127" s="33"/>
      <c r="H127" s="33"/>
      <c r="I127" s="154"/>
      <c r="J127" s="33"/>
      <c r="K127" s="33"/>
      <c r="L127" s="34"/>
      <c r="M127" s="155"/>
      <c r="N127" s="156"/>
      <c r="O127" s="54"/>
      <c r="P127" s="54"/>
      <c r="Q127" s="54"/>
      <c r="R127" s="54"/>
      <c r="S127" s="54"/>
      <c r="T127" s="55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T127" s="18" t="s">
        <v>126</v>
      </c>
      <c r="AU127" s="18" t="s">
        <v>82</v>
      </c>
    </row>
    <row r="128" spans="1:65" s="13" customFormat="1">
      <c r="B128" s="159"/>
      <c r="D128" s="152" t="s">
        <v>128</v>
      </c>
      <c r="E128" s="160" t="s">
        <v>3</v>
      </c>
      <c r="F128" s="161" t="s">
        <v>230</v>
      </c>
      <c r="H128" s="160" t="s">
        <v>3</v>
      </c>
      <c r="I128" s="162"/>
      <c r="L128" s="159"/>
      <c r="M128" s="163"/>
      <c r="N128" s="164"/>
      <c r="O128" s="164"/>
      <c r="P128" s="164"/>
      <c r="Q128" s="164"/>
      <c r="R128" s="164"/>
      <c r="S128" s="164"/>
      <c r="T128" s="165"/>
      <c r="AT128" s="160" t="s">
        <v>128</v>
      </c>
      <c r="AU128" s="160" t="s">
        <v>82</v>
      </c>
      <c r="AV128" s="13" t="s">
        <v>80</v>
      </c>
      <c r="AW128" s="13" t="s">
        <v>33</v>
      </c>
      <c r="AX128" s="13" t="s">
        <v>72</v>
      </c>
      <c r="AY128" s="160" t="s">
        <v>115</v>
      </c>
    </row>
    <row r="129" spans="1:65" s="14" customFormat="1">
      <c r="B129" s="166"/>
      <c r="D129" s="152" t="s">
        <v>128</v>
      </c>
      <c r="E129" s="167" t="s">
        <v>3</v>
      </c>
      <c r="F129" s="168" t="s">
        <v>231</v>
      </c>
      <c r="H129" s="169">
        <v>21.42</v>
      </c>
      <c r="I129" s="170"/>
      <c r="L129" s="166"/>
      <c r="M129" s="171"/>
      <c r="N129" s="172"/>
      <c r="O129" s="172"/>
      <c r="P129" s="172"/>
      <c r="Q129" s="172"/>
      <c r="R129" s="172"/>
      <c r="S129" s="172"/>
      <c r="T129" s="173"/>
      <c r="AT129" s="167" t="s">
        <v>128</v>
      </c>
      <c r="AU129" s="167" t="s">
        <v>82</v>
      </c>
      <c r="AV129" s="14" t="s">
        <v>82</v>
      </c>
      <c r="AW129" s="14" t="s">
        <v>33</v>
      </c>
      <c r="AX129" s="14" t="s">
        <v>72</v>
      </c>
      <c r="AY129" s="167" t="s">
        <v>115</v>
      </c>
    </row>
    <row r="130" spans="1:65" s="15" customFormat="1">
      <c r="B130" s="174"/>
      <c r="D130" s="152" t="s">
        <v>128</v>
      </c>
      <c r="E130" s="175" t="s">
        <v>3</v>
      </c>
      <c r="F130" s="176" t="s">
        <v>130</v>
      </c>
      <c r="H130" s="177">
        <v>21.42</v>
      </c>
      <c r="I130" s="178"/>
      <c r="L130" s="174"/>
      <c r="M130" s="179"/>
      <c r="N130" s="180"/>
      <c r="O130" s="180"/>
      <c r="P130" s="180"/>
      <c r="Q130" s="180"/>
      <c r="R130" s="180"/>
      <c r="S130" s="180"/>
      <c r="T130" s="181"/>
      <c r="AT130" s="175" t="s">
        <v>128</v>
      </c>
      <c r="AU130" s="175" t="s">
        <v>82</v>
      </c>
      <c r="AV130" s="15" t="s">
        <v>131</v>
      </c>
      <c r="AW130" s="15" t="s">
        <v>33</v>
      </c>
      <c r="AX130" s="15" t="s">
        <v>80</v>
      </c>
      <c r="AY130" s="175" t="s">
        <v>115</v>
      </c>
    </row>
    <row r="131" spans="1:65" s="2" customFormat="1" ht="16.5" customHeight="1">
      <c r="A131" s="33"/>
      <c r="B131" s="138"/>
      <c r="C131" s="139" t="s">
        <v>157</v>
      </c>
      <c r="D131" s="139" t="s">
        <v>118</v>
      </c>
      <c r="E131" s="140" t="s">
        <v>232</v>
      </c>
      <c r="F131" s="141" t="s">
        <v>233</v>
      </c>
      <c r="G131" s="142" t="s">
        <v>204</v>
      </c>
      <c r="H131" s="143">
        <v>21.42</v>
      </c>
      <c r="I131" s="144"/>
      <c r="J131" s="145">
        <f>ROUND(I131*H131,2)</f>
        <v>0</v>
      </c>
      <c r="K131" s="141" t="s">
        <v>122</v>
      </c>
      <c r="L131" s="34"/>
      <c r="M131" s="146" t="s">
        <v>3</v>
      </c>
      <c r="N131" s="147" t="s">
        <v>43</v>
      </c>
      <c r="O131" s="54"/>
      <c r="P131" s="148">
        <f>O131*H131</f>
        <v>0</v>
      </c>
      <c r="Q131" s="148">
        <v>0</v>
      </c>
      <c r="R131" s="148">
        <f>Q131*H131</f>
        <v>0</v>
      </c>
      <c r="S131" s="148">
        <v>0</v>
      </c>
      <c r="T131" s="149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50" t="s">
        <v>131</v>
      </c>
      <c r="AT131" s="150" t="s">
        <v>118</v>
      </c>
      <c r="AU131" s="150" t="s">
        <v>82</v>
      </c>
      <c r="AY131" s="18" t="s">
        <v>115</v>
      </c>
      <c r="BE131" s="151">
        <f>IF(N131="základní",J131,0)</f>
        <v>0</v>
      </c>
      <c r="BF131" s="151">
        <f>IF(N131="snížená",J131,0)</f>
        <v>0</v>
      </c>
      <c r="BG131" s="151">
        <f>IF(N131="zákl. přenesená",J131,0)</f>
        <v>0</v>
      </c>
      <c r="BH131" s="151">
        <f>IF(N131="sníž. přenesená",J131,0)</f>
        <v>0</v>
      </c>
      <c r="BI131" s="151">
        <f>IF(N131="nulová",J131,0)</f>
        <v>0</v>
      </c>
      <c r="BJ131" s="18" t="s">
        <v>80</v>
      </c>
      <c r="BK131" s="151">
        <f>ROUND(I131*H131,2)</f>
        <v>0</v>
      </c>
      <c r="BL131" s="18" t="s">
        <v>131</v>
      </c>
      <c r="BM131" s="150" t="s">
        <v>234</v>
      </c>
    </row>
    <row r="132" spans="1:65" s="2" customFormat="1" ht="19.5">
      <c r="A132" s="33"/>
      <c r="B132" s="34"/>
      <c r="C132" s="33"/>
      <c r="D132" s="152" t="s">
        <v>125</v>
      </c>
      <c r="E132" s="33"/>
      <c r="F132" s="153" t="s">
        <v>235</v>
      </c>
      <c r="G132" s="33"/>
      <c r="H132" s="33"/>
      <c r="I132" s="154"/>
      <c r="J132" s="33"/>
      <c r="K132" s="33"/>
      <c r="L132" s="34"/>
      <c r="M132" s="155"/>
      <c r="N132" s="156"/>
      <c r="O132" s="54"/>
      <c r="P132" s="54"/>
      <c r="Q132" s="54"/>
      <c r="R132" s="54"/>
      <c r="S132" s="54"/>
      <c r="T132" s="55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125</v>
      </c>
      <c r="AU132" s="18" t="s">
        <v>82</v>
      </c>
    </row>
    <row r="133" spans="1:65" s="2" customFormat="1">
      <c r="A133" s="33"/>
      <c r="B133" s="34"/>
      <c r="C133" s="33"/>
      <c r="D133" s="157" t="s">
        <v>126</v>
      </c>
      <c r="E133" s="33"/>
      <c r="F133" s="158" t="s">
        <v>236</v>
      </c>
      <c r="G133" s="33"/>
      <c r="H133" s="33"/>
      <c r="I133" s="154"/>
      <c r="J133" s="33"/>
      <c r="K133" s="33"/>
      <c r="L133" s="34"/>
      <c r="M133" s="155"/>
      <c r="N133" s="156"/>
      <c r="O133" s="54"/>
      <c r="P133" s="54"/>
      <c r="Q133" s="54"/>
      <c r="R133" s="54"/>
      <c r="S133" s="54"/>
      <c r="T133" s="55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T133" s="18" t="s">
        <v>126</v>
      </c>
      <c r="AU133" s="18" t="s">
        <v>82</v>
      </c>
    </row>
    <row r="134" spans="1:65" s="13" customFormat="1">
      <c r="B134" s="159"/>
      <c r="D134" s="152" t="s">
        <v>128</v>
      </c>
      <c r="E134" s="160" t="s">
        <v>3</v>
      </c>
      <c r="F134" s="161" t="s">
        <v>208</v>
      </c>
      <c r="H134" s="160" t="s">
        <v>3</v>
      </c>
      <c r="I134" s="162"/>
      <c r="L134" s="159"/>
      <c r="M134" s="163"/>
      <c r="N134" s="164"/>
      <c r="O134" s="164"/>
      <c r="P134" s="164"/>
      <c r="Q134" s="164"/>
      <c r="R134" s="164"/>
      <c r="S134" s="164"/>
      <c r="T134" s="165"/>
      <c r="AT134" s="160" t="s">
        <v>128</v>
      </c>
      <c r="AU134" s="160" t="s">
        <v>82</v>
      </c>
      <c r="AV134" s="13" t="s">
        <v>80</v>
      </c>
      <c r="AW134" s="13" t="s">
        <v>33</v>
      </c>
      <c r="AX134" s="13" t="s">
        <v>72</v>
      </c>
      <c r="AY134" s="160" t="s">
        <v>115</v>
      </c>
    </row>
    <row r="135" spans="1:65" s="13" customFormat="1">
      <c r="B135" s="159"/>
      <c r="D135" s="152" t="s">
        <v>128</v>
      </c>
      <c r="E135" s="160" t="s">
        <v>3</v>
      </c>
      <c r="F135" s="161" t="s">
        <v>237</v>
      </c>
      <c r="H135" s="160" t="s">
        <v>3</v>
      </c>
      <c r="I135" s="162"/>
      <c r="L135" s="159"/>
      <c r="M135" s="163"/>
      <c r="N135" s="164"/>
      <c r="O135" s="164"/>
      <c r="P135" s="164"/>
      <c r="Q135" s="164"/>
      <c r="R135" s="164"/>
      <c r="S135" s="164"/>
      <c r="T135" s="165"/>
      <c r="AT135" s="160" t="s">
        <v>128</v>
      </c>
      <c r="AU135" s="160" t="s">
        <v>82</v>
      </c>
      <c r="AV135" s="13" t="s">
        <v>80</v>
      </c>
      <c r="AW135" s="13" t="s">
        <v>33</v>
      </c>
      <c r="AX135" s="13" t="s">
        <v>72</v>
      </c>
      <c r="AY135" s="160" t="s">
        <v>115</v>
      </c>
    </row>
    <row r="136" spans="1:65" s="14" customFormat="1">
      <c r="B136" s="166"/>
      <c r="D136" s="152" t="s">
        <v>128</v>
      </c>
      <c r="E136" s="167" t="s">
        <v>3</v>
      </c>
      <c r="F136" s="168" t="s">
        <v>210</v>
      </c>
      <c r="H136" s="169">
        <v>21.42</v>
      </c>
      <c r="I136" s="170"/>
      <c r="L136" s="166"/>
      <c r="M136" s="171"/>
      <c r="N136" s="172"/>
      <c r="O136" s="172"/>
      <c r="P136" s="172"/>
      <c r="Q136" s="172"/>
      <c r="R136" s="172"/>
      <c r="S136" s="172"/>
      <c r="T136" s="173"/>
      <c r="AT136" s="167" t="s">
        <v>128</v>
      </c>
      <c r="AU136" s="167" t="s">
        <v>82</v>
      </c>
      <c r="AV136" s="14" t="s">
        <v>82</v>
      </c>
      <c r="AW136" s="14" t="s">
        <v>33</v>
      </c>
      <c r="AX136" s="14" t="s">
        <v>72</v>
      </c>
      <c r="AY136" s="167" t="s">
        <v>115</v>
      </c>
    </row>
    <row r="137" spans="1:65" s="15" customFormat="1">
      <c r="B137" s="174"/>
      <c r="D137" s="152" t="s">
        <v>128</v>
      </c>
      <c r="E137" s="175" t="s">
        <v>3</v>
      </c>
      <c r="F137" s="176" t="s">
        <v>130</v>
      </c>
      <c r="H137" s="177">
        <v>21.42</v>
      </c>
      <c r="I137" s="178"/>
      <c r="L137" s="174"/>
      <c r="M137" s="179"/>
      <c r="N137" s="180"/>
      <c r="O137" s="180"/>
      <c r="P137" s="180"/>
      <c r="Q137" s="180"/>
      <c r="R137" s="180"/>
      <c r="S137" s="180"/>
      <c r="T137" s="181"/>
      <c r="AT137" s="175" t="s">
        <v>128</v>
      </c>
      <c r="AU137" s="175" t="s">
        <v>82</v>
      </c>
      <c r="AV137" s="15" t="s">
        <v>131</v>
      </c>
      <c r="AW137" s="15" t="s">
        <v>33</v>
      </c>
      <c r="AX137" s="15" t="s">
        <v>80</v>
      </c>
      <c r="AY137" s="175" t="s">
        <v>115</v>
      </c>
    </row>
    <row r="138" spans="1:65" s="2" customFormat="1" ht="16.5" customHeight="1">
      <c r="A138" s="33"/>
      <c r="B138" s="138"/>
      <c r="C138" s="139" t="s">
        <v>162</v>
      </c>
      <c r="D138" s="139" t="s">
        <v>118</v>
      </c>
      <c r="E138" s="140" t="s">
        <v>238</v>
      </c>
      <c r="F138" s="141" t="s">
        <v>239</v>
      </c>
      <c r="G138" s="142" t="s">
        <v>204</v>
      </c>
      <c r="H138" s="143">
        <v>21.42</v>
      </c>
      <c r="I138" s="144"/>
      <c r="J138" s="145">
        <f>ROUND(I138*H138,2)</f>
        <v>0</v>
      </c>
      <c r="K138" s="141" t="s">
        <v>122</v>
      </c>
      <c r="L138" s="34"/>
      <c r="M138" s="146" t="s">
        <v>3</v>
      </c>
      <c r="N138" s="147" t="s">
        <v>43</v>
      </c>
      <c r="O138" s="54"/>
      <c r="P138" s="148">
        <f>O138*H138</f>
        <v>0</v>
      </c>
      <c r="Q138" s="148">
        <v>0</v>
      </c>
      <c r="R138" s="148">
        <f>Q138*H138</f>
        <v>0</v>
      </c>
      <c r="S138" s="148">
        <v>0</v>
      </c>
      <c r="T138" s="149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50" t="s">
        <v>131</v>
      </c>
      <c r="AT138" s="150" t="s">
        <v>118</v>
      </c>
      <c r="AU138" s="150" t="s">
        <v>82</v>
      </c>
      <c r="AY138" s="18" t="s">
        <v>115</v>
      </c>
      <c r="BE138" s="151">
        <f>IF(N138="základní",J138,0)</f>
        <v>0</v>
      </c>
      <c r="BF138" s="151">
        <f>IF(N138="snížená",J138,0)</f>
        <v>0</v>
      </c>
      <c r="BG138" s="151">
        <f>IF(N138="zákl. přenesená",J138,0)</f>
        <v>0</v>
      </c>
      <c r="BH138" s="151">
        <f>IF(N138="sníž. přenesená",J138,0)</f>
        <v>0</v>
      </c>
      <c r="BI138" s="151">
        <f>IF(N138="nulová",J138,0)</f>
        <v>0</v>
      </c>
      <c r="BJ138" s="18" t="s">
        <v>80</v>
      </c>
      <c r="BK138" s="151">
        <f>ROUND(I138*H138,2)</f>
        <v>0</v>
      </c>
      <c r="BL138" s="18" t="s">
        <v>131</v>
      </c>
      <c r="BM138" s="150" t="s">
        <v>240</v>
      </c>
    </row>
    <row r="139" spans="1:65" s="2" customFormat="1">
      <c r="A139" s="33"/>
      <c r="B139" s="34"/>
      <c r="C139" s="33"/>
      <c r="D139" s="152" t="s">
        <v>125</v>
      </c>
      <c r="E139" s="33"/>
      <c r="F139" s="153" t="s">
        <v>241</v>
      </c>
      <c r="G139" s="33"/>
      <c r="H139" s="33"/>
      <c r="I139" s="154"/>
      <c r="J139" s="33"/>
      <c r="K139" s="33"/>
      <c r="L139" s="34"/>
      <c r="M139" s="155"/>
      <c r="N139" s="156"/>
      <c r="O139" s="54"/>
      <c r="P139" s="54"/>
      <c r="Q139" s="54"/>
      <c r="R139" s="54"/>
      <c r="S139" s="54"/>
      <c r="T139" s="55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T139" s="18" t="s">
        <v>125</v>
      </c>
      <c r="AU139" s="18" t="s">
        <v>82</v>
      </c>
    </row>
    <row r="140" spans="1:65" s="2" customFormat="1">
      <c r="A140" s="33"/>
      <c r="B140" s="34"/>
      <c r="C140" s="33"/>
      <c r="D140" s="157" t="s">
        <v>126</v>
      </c>
      <c r="E140" s="33"/>
      <c r="F140" s="158" t="s">
        <v>242</v>
      </c>
      <c r="G140" s="33"/>
      <c r="H140" s="33"/>
      <c r="I140" s="154"/>
      <c r="J140" s="33"/>
      <c r="K140" s="33"/>
      <c r="L140" s="34"/>
      <c r="M140" s="155"/>
      <c r="N140" s="156"/>
      <c r="O140" s="54"/>
      <c r="P140" s="54"/>
      <c r="Q140" s="54"/>
      <c r="R140" s="54"/>
      <c r="S140" s="54"/>
      <c r="T140" s="55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T140" s="18" t="s">
        <v>126</v>
      </c>
      <c r="AU140" s="18" t="s">
        <v>82</v>
      </c>
    </row>
    <row r="141" spans="1:65" s="2" customFormat="1" ht="16.5" customHeight="1">
      <c r="A141" s="33"/>
      <c r="B141" s="138"/>
      <c r="C141" s="139" t="s">
        <v>168</v>
      </c>
      <c r="D141" s="139" t="s">
        <v>118</v>
      </c>
      <c r="E141" s="140" t="s">
        <v>243</v>
      </c>
      <c r="F141" s="141" t="s">
        <v>244</v>
      </c>
      <c r="G141" s="142" t="s">
        <v>204</v>
      </c>
      <c r="H141" s="143">
        <v>21.42</v>
      </c>
      <c r="I141" s="144"/>
      <c r="J141" s="145">
        <f>ROUND(I141*H141,2)</f>
        <v>0</v>
      </c>
      <c r="K141" s="141" t="s">
        <v>122</v>
      </c>
      <c r="L141" s="34"/>
      <c r="M141" s="146" t="s">
        <v>3</v>
      </c>
      <c r="N141" s="147" t="s">
        <v>43</v>
      </c>
      <c r="O141" s="54"/>
      <c r="P141" s="148">
        <f>O141*H141</f>
        <v>0</v>
      </c>
      <c r="Q141" s="148">
        <v>0</v>
      </c>
      <c r="R141" s="148">
        <f>Q141*H141</f>
        <v>0</v>
      </c>
      <c r="S141" s="148">
        <v>0</v>
      </c>
      <c r="T141" s="149">
        <f>S141*H141</f>
        <v>0</v>
      </c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R141" s="150" t="s">
        <v>131</v>
      </c>
      <c r="AT141" s="150" t="s">
        <v>118</v>
      </c>
      <c r="AU141" s="150" t="s">
        <v>82</v>
      </c>
      <c r="AY141" s="18" t="s">
        <v>115</v>
      </c>
      <c r="BE141" s="151">
        <f>IF(N141="základní",J141,0)</f>
        <v>0</v>
      </c>
      <c r="BF141" s="151">
        <f>IF(N141="snížená",J141,0)</f>
        <v>0</v>
      </c>
      <c r="BG141" s="151">
        <f>IF(N141="zákl. přenesená",J141,0)</f>
        <v>0</v>
      </c>
      <c r="BH141" s="151">
        <f>IF(N141="sníž. přenesená",J141,0)</f>
        <v>0</v>
      </c>
      <c r="BI141" s="151">
        <f>IF(N141="nulová",J141,0)</f>
        <v>0</v>
      </c>
      <c r="BJ141" s="18" t="s">
        <v>80</v>
      </c>
      <c r="BK141" s="151">
        <f>ROUND(I141*H141,2)</f>
        <v>0</v>
      </c>
      <c r="BL141" s="18" t="s">
        <v>131</v>
      </c>
      <c r="BM141" s="150" t="s">
        <v>245</v>
      </c>
    </row>
    <row r="142" spans="1:65" s="2" customFormat="1">
      <c r="A142" s="33"/>
      <c r="B142" s="34"/>
      <c r="C142" s="33"/>
      <c r="D142" s="152" t="s">
        <v>125</v>
      </c>
      <c r="E142" s="33"/>
      <c r="F142" s="153" t="s">
        <v>246</v>
      </c>
      <c r="G142" s="33"/>
      <c r="H142" s="33"/>
      <c r="I142" s="154"/>
      <c r="J142" s="33"/>
      <c r="K142" s="33"/>
      <c r="L142" s="34"/>
      <c r="M142" s="155"/>
      <c r="N142" s="156"/>
      <c r="O142" s="54"/>
      <c r="P142" s="54"/>
      <c r="Q142" s="54"/>
      <c r="R142" s="54"/>
      <c r="S142" s="54"/>
      <c r="T142" s="55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T142" s="18" t="s">
        <v>125</v>
      </c>
      <c r="AU142" s="18" t="s">
        <v>82</v>
      </c>
    </row>
    <row r="143" spans="1:65" s="2" customFormat="1">
      <c r="A143" s="33"/>
      <c r="B143" s="34"/>
      <c r="C143" s="33"/>
      <c r="D143" s="157" t="s">
        <v>126</v>
      </c>
      <c r="E143" s="33"/>
      <c r="F143" s="158" t="s">
        <v>247</v>
      </c>
      <c r="G143" s="33"/>
      <c r="H143" s="33"/>
      <c r="I143" s="154"/>
      <c r="J143" s="33"/>
      <c r="K143" s="33"/>
      <c r="L143" s="34"/>
      <c r="M143" s="155"/>
      <c r="N143" s="156"/>
      <c r="O143" s="54"/>
      <c r="P143" s="54"/>
      <c r="Q143" s="54"/>
      <c r="R143" s="54"/>
      <c r="S143" s="54"/>
      <c r="T143" s="55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126</v>
      </c>
      <c r="AU143" s="18" t="s">
        <v>82</v>
      </c>
    </row>
    <row r="144" spans="1:65" s="14" customFormat="1">
      <c r="B144" s="166"/>
      <c r="D144" s="152" t="s">
        <v>128</v>
      </c>
      <c r="E144" s="167" t="s">
        <v>3</v>
      </c>
      <c r="F144" s="168" t="s">
        <v>231</v>
      </c>
      <c r="H144" s="169">
        <v>21.42</v>
      </c>
      <c r="I144" s="170"/>
      <c r="L144" s="166"/>
      <c r="M144" s="171"/>
      <c r="N144" s="172"/>
      <c r="O144" s="172"/>
      <c r="P144" s="172"/>
      <c r="Q144" s="172"/>
      <c r="R144" s="172"/>
      <c r="S144" s="172"/>
      <c r="T144" s="173"/>
      <c r="AT144" s="167" t="s">
        <v>128</v>
      </c>
      <c r="AU144" s="167" t="s">
        <v>82</v>
      </c>
      <c r="AV144" s="14" t="s">
        <v>82</v>
      </c>
      <c r="AW144" s="14" t="s">
        <v>33</v>
      </c>
      <c r="AX144" s="14" t="s">
        <v>72</v>
      </c>
      <c r="AY144" s="167" t="s">
        <v>115</v>
      </c>
    </row>
    <row r="145" spans="1:65" s="15" customFormat="1">
      <c r="B145" s="174"/>
      <c r="D145" s="152" t="s">
        <v>128</v>
      </c>
      <c r="E145" s="175" t="s">
        <v>3</v>
      </c>
      <c r="F145" s="176" t="s">
        <v>130</v>
      </c>
      <c r="H145" s="177">
        <v>21.42</v>
      </c>
      <c r="I145" s="178"/>
      <c r="L145" s="174"/>
      <c r="M145" s="179"/>
      <c r="N145" s="180"/>
      <c r="O145" s="180"/>
      <c r="P145" s="180"/>
      <c r="Q145" s="180"/>
      <c r="R145" s="180"/>
      <c r="S145" s="180"/>
      <c r="T145" s="181"/>
      <c r="AT145" s="175" t="s">
        <v>128</v>
      </c>
      <c r="AU145" s="175" t="s">
        <v>82</v>
      </c>
      <c r="AV145" s="15" t="s">
        <v>131</v>
      </c>
      <c r="AW145" s="15" t="s">
        <v>33</v>
      </c>
      <c r="AX145" s="15" t="s">
        <v>80</v>
      </c>
      <c r="AY145" s="175" t="s">
        <v>115</v>
      </c>
    </row>
    <row r="146" spans="1:65" s="2" customFormat="1" ht="16.5" customHeight="1">
      <c r="A146" s="33"/>
      <c r="B146" s="138"/>
      <c r="C146" s="139" t="s">
        <v>248</v>
      </c>
      <c r="D146" s="139" t="s">
        <v>118</v>
      </c>
      <c r="E146" s="140" t="s">
        <v>249</v>
      </c>
      <c r="F146" s="141" t="s">
        <v>250</v>
      </c>
      <c r="G146" s="142" t="s">
        <v>121</v>
      </c>
      <c r="H146" s="143">
        <v>1</v>
      </c>
      <c r="I146" s="144"/>
      <c r="J146" s="145">
        <f>ROUND(I146*H146,2)</f>
        <v>0</v>
      </c>
      <c r="K146" s="141" t="s">
        <v>3</v>
      </c>
      <c r="L146" s="34"/>
      <c r="M146" s="146" t="s">
        <v>3</v>
      </c>
      <c r="N146" s="147" t="s">
        <v>43</v>
      </c>
      <c r="O146" s="54"/>
      <c r="P146" s="148">
        <f>O146*H146</f>
        <v>0</v>
      </c>
      <c r="Q146" s="148">
        <v>0</v>
      </c>
      <c r="R146" s="148">
        <f>Q146*H146</f>
        <v>0</v>
      </c>
      <c r="S146" s="148">
        <v>0</v>
      </c>
      <c r="T146" s="149">
        <f>S146*H146</f>
        <v>0</v>
      </c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R146" s="150" t="s">
        <v>131</v>
      </c>
      <c r="AT146" s="150" t="s">
        <v>118</v>
      </c>
      <c r="AU146" s="150" t="s">
        <v>82</v>
      </c>
      <c r="AY146" s="18" t="s">
        <v>115</v>
      </c>
      <c r="BE146" s="151">
        <f>IF(N146="základní",J146,0)</f>
        <v>0</v>
      </c>
      <c r="BF146" s="151">
        <f>IF(N146="snížená",J146,0)</f>
        <v>0</v>
      </c>
      <c r="BG146" s="151">
        <f>IF(N146="zákl. přenesená",J146,0)</f>
        <v>0</v>
      </c>
      <c r="BH146" s="151">
        <f>IF(N146="sníž. přenesená",J146,0)</f>
        <v>0</v>
      </c>
      <c r="BI146" s="151">
        <f>IF(N146="nulová",J146,0)</f>
        <v>0</v>
      </c>
      <c r="BJ146" s="18" t="s">
        <v>80</v>
      </c>
      <c r="BK146" s="151">
        <f>ROUND(I146*H146,2)</f>
        <v>0</v>
      </c>
      <c r="BL146" s="18" t="s">
        <v>131</v>
      </c>
      <c r="BM146" s="150" t="s">
        <v>251</v>
      </c>
    </row>
    <row r="147" spans="1:65" s="2" customFormat="1">
      <c r="A147" s="33"/>
      <c r="B147" s="34"/>
      <c r="C147" s="33"/>
      <c r="D147" s="152" t="s">
        <v>125</v>
      </c>
      <c r="E147" s="33"/>
      <c r="F147" s="153" t="s">
        <v>250</v>
      </c>
      <c r="G147" s="33"/>
      <c r="H147" s="33"/>
      <c r="I147" s="154"/>
      <c r="J147" s="33"/>
      <c r="K147" s="33"/>
      <c r="L147" s="34"/>
      <c r="M147" s="155"/>
      <c r="N147" s="156"/>
      <c r="O147" s="54"/>
      <c r="P147" s="54"/>
      <c r="Q147" s="54"/>
      <c r="R147" s="54"/>
      <c r="S147" s="54"/>
      <c r="T147" s="55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T147" s="18" t="s">
        <v>125</v>
      </c>
      <c r="AU147" s="18" t="s">
        <v>82</v>
      </c>
    </row>
    <row r="148" spans="1:65" s="13" customFormat="1">
      <c r="B148" s="159"/>
      <c r="D148" s="152" t="s">
        <v>128</v>
      </c>
      <c r="E148" s="160" t="s">
        <v>3</v>
      </c>
      <c r="F148" s="161" t="s">
        <v>252</v>
      </c>
      <c r="H148" s="160" t="s">
        <v>3</v>
      </c>
      <c r="I148" s="162"/>
      <c r="L148" s="159"/>
      <c r="M148" s="163"/>
      <c r="N148" s="164"/>
      <c r="O148" s="164"/>
      <c r="P148" s="164"/>
      <c r="Q148" s="164"/>
      <c r="R148" s="164"/>
      <c r="S148" s="164"/>
      <c r="T148" s="165"/>
      <c r="AT148" s="160" t="s">
        <v>128</v>
      </c>
      <c r="AU148" s="160" t="s">
        <v>82</v>
      </c>
      <c r="AV148" s="13" t="s">
        <v>80</v>
      </c>
      <c r="AW148" s="13" t="s">
        <v>33</v>
      </c>
      <c r="AX148" s="13" t="s">
        <v>72</v>
      </c>
      <c r="AY148" s="160" t="s">
        <v>115</v>
      </c>
    </row>
    <row r="149" spans="1:65" s="13" customFormat="1">
      <c r="B149" s="159"/>
      <c r="D149" s="152" t="s">
        <v>128</v>
      </c>
      <c r="E149" s="160" t="s">
        <v>3</v>
      </c>
      <c r="F149" s="161" t="s">
        <v>253</v>
      </c>
      <c r="H149" s="160" t="s">
        <v>3</v>
      </c>
      <c r="I149" s="162"/>
      <c r="L149" s="159"/>
      <c r="M149" s="163"/>
      <c r="N149" s="164"/>
      <c r="O149" s="164"/>
      <c r="P149" s="164"/>
      <c r="Q149" s="164"/>
      <c r="R149" s="164"/>
      <c r="S149" s="164"/>
      <c r="T149" s="165"/>
      <c r="AT149" s="160" t="s">
        <v>128</v>
      </c>
      <c r="AU149" s="160" t="s">
        <v>82</v>
      </c>
      <c r="AV149" s="13" t="s">
        <v>80</v>
      </c>
      <c r="AW149" s="13" t="s">
        <v>33</v>
      </c>
      <c r="AX149" s="13" t="s">
        <v>72</v>
      </c>
      <c r="AY149" s="160" t="s">
        <v>115</v>
      </c>
    </row>
    <row r="150" spans="1:65" s="14" customFormat="1">
      <c r="B150" s="166"/>
      <c r="D150" s="152" t="s">
        <v>128</v>
      </c>
      <c r="E150" s="167" t="s">
        <v>3</v>
      </c>
      <c r="F150" s="168" t="s">
        <v>80</v>
      </c>
      <c r="H150" s="169">
        <v>1</v>
      </c>
      <c r="I150" s="170"/>
      <c r="L150" s="166"/>
      <c r="M150" s="171"/>
      <c r="N150" s="172"/>
      <c r="O150" s="172"/>
      <c r="P150" s="172"/>
      <c r="Q150" s="172"/>
      <c r="R150" s="172"/>
      <c r="S150" s="172"/>
      <c r="T150" s="173"/>
      <c r="AT150" s="167" t="s">
        <v>128</v>
      </c>
      <c r="AU150" s="167" t="s">
        <v>82</v>
      </c>
      <c r="AV150" s="14" t="s">
        <v>82</v>
      </c>
      <c r="AW150" s="14" t="s">
        <v>33</v>
      </c>
      <c r="AX150" s="14" t="s">
        <v>72</v>
      </c>
      <c r="AY150" s="167" t="s">
        <v>115</v>
      </c>
    </row>
    <row r="151" spans="1:65" s="15" customFormat="1">
      <c r="B151" s="174"/>
      <c r="D151" s="152" t="s">
        <v>128</v>
      </c>
      <c r="E151" s="175" t="s">
        <v>3</v>
      </c>
      <c r="F151" s="176" t="s">
        <v>130</v>
      </c>
      <c r="H151" s="177">
        <v>1</v>
      </c>
      <c r="I151" s="178"/>
      <c r="L151" s="174"/>
      <c r="M151" s="179"/>
      <c r="N151" s="180"/>
      <c r="O151" s="180"/>
      <c r="P151" s="180"/>
      <c r="Q151" s="180"/>
      <c r="R151" s="180"/>
      <c r="S151" s="180"/>
      <c r="T151" s="181"/>
      <c r="AT151" s="175" t="s">
        <v>128</v>
      </c>
      <c r="AU151" s="175" t="s">
        <v>82</v>
      </c>
      <c r="AV151" s="15" t="s">
        <v>131</v>
      </c>
      <c r="AW151" s="15" t="s">
        <v>33</v>
      </c>
      <c r="AX151" s="15" t="s">
        <v>80</v>
      </c>
      <c r="AY151" s="175" t="s">
        <v>115</v>
      </c>
    </row>
    <row r="152" spans="1:65" s="2" customFormat="1" ht="16.5" customHeight="1">
      <c r="A152" s="33"/>
      <c r="B152" s="138"/>
      <c r="C152" s="139" t="s">
        <v>254</v>
      </c>
      <c r="D152" s="139" t="s">
        <v>118</v>
      </c>
      <c r="E152" s="140" t="s">
        <v>255</v>
      </c>
      <c r="F152" s="141" t="s">
        <v>256</v>
      </c>
      <c r="G152" s="142" t="s">
        <v>188</v>
      </c>
      <c r="H152" s="143">
        <v>114.24</v>
      </c>
      <c r="I152" s="144"/>
      <c r="J152" s="145">
        <f>ROUND(I152*H152,2)</f>
        <v>0</v>
      </c>
      <c r="K152" s="141" t="s">
        <v>122</v>
      </c>
      <c r="L152" s="34"/>
      <c r="M152" s="146" t="s">
        <v>3</v>
      </c>
      <c r="N152" s="147" t="s">
        <v>43</v>
      </c>
      <c r="O152" s="54"/>
      <c r="P152" s="148">
        <f>O152*H152</f>
        <v>0</v>
      </c>
      <c r="Q152" s="148">
        <v>0</v>
      </c>
      <c r="R152" s="148">
        <f>Q152*H152</f>
        <v>0</v>
      </c>
      <c r="S152" s="148">
        <v>0</v>
      </c>
      <c r="T152" s="149">
        <f>S152*H152</f>
        <v>0</v>
      </c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R152" s="150" t="s">
        <v>131</v>
      </c>
      <c r="AT152" s="150" t="s">
        <v>118</v>
      </c>
      <c r="AU152" s="150" t="s">
        <v>82</v>
      </c>
      <c r="AY152" s="18" t="s">
        <v>115</v>
      </c>
      <c r="BE152" s="151">
        <f>IF(N152="základní",J152,0)</f>
        <v>0</v>
      </c>
      <c r="BF152" s="151">
        <f>IF(N152="snížená",J152,0)</f>
        <v>0</v>
      </c>
      <c r="BG152" s="151">
        <f>IF(N152="zákl. přenesená",J152,0)</f>
        <v>0</v>
      </c>
      <c r="BH152" s="151">
        <f>IF(N152="sníž. přenesená",J152,0)</f>
        <v>0</v>
      </c>
      <c r="BI152" s="151">
        <f>IF(N152="nulová",J152,0)</f>
        <v>0</v>
      </c>
      <c r="BJ152" s="18" t="s">
        <v>80</v>
      </c>
      <c r="BK152" s="151">
        <f>ROUND(I152*H152,2)</f>
        <v>0</v>
      </c>
      <c r="BL152" s="18" t="s">
        <v>131</v>
      </c>
      <c r="BM152" s="150" t="s">
        <v>257</v>
      </c>
    </row>
    <row r="153" spans="1:65" s="2" customFormat="1">
      <c r="A153" s="33"/>
      <c r="B153" s="34"/>
      <c r="C153" s="33"/>
      <c r="D153" s="152" t="s">
        <v>125</v>
      </c>
      <c r="E153" s="33"/>
      <c r="F153" s="153" t="s">
        <v>258</v>
      </c>
      <c r="G153" s="33"/>
      <c r="H153" s="33"/>
      <c r="I153" s="154"/>
      <c r="J153" s="33"/>
      <c r="K153" s="33"/>
      <c r="L153" s="34"/>
      <c r="M153" s="155"/>
      <c r="N153" s="156"/>
      <c r="O153" s="54"/>
      <c r="P153" s="54"/>
      <c r="Q153" s="54"/>
      <c r="R153" s="54"/>
      <c r="S153" s="54"/>
      <c r="T153" s="55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T153" s="18" t="s">
        <v>125</v>
      </c>
      <c r="AU153" s="18" t="s">
        <v>82</v>
      </c>
    </row>
    <row r="154" spans="1:65" s="2" customFormat="1">
      <c r="A154" s="33"/>
      <c r="B154" s="34"/>
      <c r="C154" s="33"/>
      <c r="D154" s="157" t="s">
        <v>126</v>
      </c>
      <c r="E154" s="33"/>
      <c r="F154" s="158" t="s">
        <v>259</v>
      </c>
      <c r="G154" s="33"/>
      <c r="H154" s="33"/>
      <c r="I154" s="154"/>
      <c r="J154" s="33"/>
      <c r="K154" s="33"/>
      <c r="L154" s="34"/>
      <c r="M154" s="155"/>
      <c r="N154" s="156"/>
      <c r="O154" s="54"/>
      <c r="P154" s="54"/>
      <c r="Q154" s="54"/>
      <c r="R154" s="54"/>
      <c r="S154" s="54"/>
      <c r="T154" s="55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126</v>
      </c>
      <c r="AU154" s="18" t="s">
        <v>82</v>
      </c>
    </row>
    <row r="155" spans="1:65" s="13" customFormat="1">
      <c r="B155" s="159"/>
      <c r="D155" s="152" t="s">
        <v>128</v>
      </c>
      <c r="E155" s="160" t="s">
        <v>3</v>
      </c>
      <c r="F155" s="161" t="s">
        <v>208</v>
      </c>
      <c r="H155" s="160" t="s">
        <v>3</v>
      </c>
      <c r="I155" s="162"/>
      <c r="L155" s="159"/>
      <c r="M155" s="163"/>
      <c r="N155" s="164"/>
      <c r="O155" s="164"/>
      <c r="P155" s="164"/>
      <c r="Q155" s="164"/>
      <c r="R155" s="164"/>
      <c r="S155" s="164"/>
      <c r="T155" s="165"/>
      <c r="AT155" s="160" t="s">
        <v>128</v>
      </c>
      <c r="AU155" s="160" t="s">
        <v>82</v>
      </c>
      <c r="AV155" s="13" t="s">
        <v>80</v>
      </c>
      <c r="AW155" s="13" t="s">
        <v>33</v>
      </c>
      <c r="AX155" s="13" t="s">
        <v>72</v>
      </c>
      <c r="AY155" s="160" t="s">
        <v>115</v>
      </c>
    </row>
    <row r="156" spans="1:65" s="13" customFormat="1">
      <c r="B156" s="159"/>
      <c r="D156" s="152" t="s">
        <v>128</v>
      </c>
      <c r="E156" s="160" t="s">
        <v>3</v>
      </c>
      <c r="F156" s="161" t="s">
        <v>260</v>
      </c>
      <c r="H156" s="160" t="s">
        <v>3</v>
      </c>
      <c r="I156" s="162"/>
      <c r="L156" s="159"/>
      <c r="M156" s="163"/>
      <c r="N156" s="164"/>
      <c r="O156" s="164"/>
      <c r="P156" s="164"/>
      <c r="Q156" s="164"/>
      <c r="R156" s="164"/>
      <c r="S156" s="164"/>
      <c r="T156" s="165"/>
      <c r="AT156" s="160" t="s">
        <v>128</v>
      </c>
      <c r="AU156" s="160" t="s">
        <v>82</v>
      </c>
      <c r="AV156" s="13" t="s">
        <v>80</v>
      </c>
      <c r="AW156" s="13" t="s">
        <v>33</v>
      </c>
      <c r="AX156" s="13" t="s">
        <v>72</v>
      </c>
      <c r="AY156" s="160" t="s">
        <v>115</v>
      </c>
    </row>
    <row r="157" spans="1:65" s="14" customFormat="1">
      <c r="B157" s="166"/>
      <c r="D157" s="152" t="s">
        <v>128</v>
      </c>
      <c r="E157" s="167" t="s">
        <v>3</v>
      </c>
      <c r="F157" s="168" t="s">
        <v>261</v>
      </c>
      <c r="H157" s="169">
        <v>114.24</v>
      </c>
      <c r="I157" s="170"/>
      <c r="L157" s="166"/>
      <c r="M157" s="171"/>
      <c r="N157" s="172"/>
      <c r="O157" s="172"/>
      <c r="P157" s="172"/>
      <c r="Q157" s="172"/>
      <c r="R157" s="172"/>
      <c r="S157" s="172"/>
      <c r="T157" s="173"/>
      <c r="AT157" s="167" t="s">
        <v>128</v>
      </c>
      <c r="AU157" s="167" t="s">
        <v>82</v>
      </c>
      <c r="AV157" s="14" t="s">
        <v>82</v>
      </c>
      <c r="AW157" s="14" t="s">
        <v>33</v>
      </c>
      <c r="AX157" s="14" t="s">
        <v>72</v>
      </c>
      <c r="AY157" s="167" t="s">
        <v>115</v>
      </c>
    </row>
    <row r="158" spans="1:65" s="15" customFormat="1">
      <c r="B158" s="174"/>
      <c r="D158" s="152" t="s">
        <v>128</v>
      </c>
      <c r="E158" s="175" t="s">
        <v>3</v>
      </c>
      <c r="F158" s="176" t="s">
        <v>130</v>
      </c>
      <c r="H158" s="177">
        <v>114.24</v>
      </c>
      <c r="I158" s="178"/>
      <c r="L158" s="174"/>
      <c r="M158" s="179"/>
      <c r="N158" s="180"/>
      <c r="O158" s="180"/>
      <c r="P158" s="180"/>
      <c r="Q158" s="180"/>
      <c r="R158" s="180"/>
      <c r="S158" s="180"/>
      <c r="T158" s="181"/>
      <c r="AT158" s="175" t="s">
        <v>128</v>
      </c>
      <c r="AU158" s="175" t="s">
        <v>82</v>
      </c>
      <c r="AV158" s="15" t="s">
        <v>131</v>
      </c>
      <c r="AW158" s="15" t="s">
        <v>33</v>
      </c>
      <c r="AX158" s="15" t="s">
        <v>80</v>
      </c>
      <c r="AY158" s="175" t="s">
        <v>115</v>
      </c>
    </row>
    <row r="159" spans="1:65" s="2" customFormat="1" ht="16.5" customHeight="1">
      <c r="A159" s="33"/>
      <c r="B159" s="138"/>
      <c r="C159" s="185" t="s">
        <v>262</v>
      </c>
      <c r="D159" s="185" t="s">
        <v>263</v>
      </c>
      <c r="E159" s="186" t="s">
        <v>264</v>
      </c>
      <c r="F159" s="187" t="s">
        <v>265</v>
      </c>
      <c r="G159" s="188" t="s">
        <v>266</v>
      </c>
      <c r="H159" s="189">
        <v>2.9420000000000002</v>
      </c>
      <c r="I159" s="190"/>
      <c r="J159" s="191">
        <f>ROUND(I159*H159,2)</f>
        <v>0</v>
      </c>
      <c r="K159" s="187" t="s">
        <v>122</v>
      </c>
      <c r="L159" s="192"/>
      <c r="M159" s="193" t="s">
        <v>3</v>
      </c>
      <c r="N159" s="194" t="s">
        <v>43</v>
      </c>
      <c r="O159" s="54"/>
      <c r="P159" s="148">
        <f>O159*H159</f>
        <v>0</v>
      </c>
      <c r="Q159" s="148">
        <v>1E-3</v>
      </c>
      <c r="R159" s="148">
        <f>Q159*H159</f>
        <v>2.9420000000000002E-3</v>
      </c>
      <c r="S159" s="148">
        <v>0</v>
      </c>
      <c r="T159" s="149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50" t="s">
        <v>162</v>
      </c>
      <c r="AT159" s="150" t="s">
        <v>263</v>
      </c>
      <c r="AU159" s="150" t="s">
        <v>82</v>
      </c>
      <c r="AY159" s="18" t="s">
        <v>115</v>
      </c>
      <c r="BE159" s="151">
        <f>IF(N159="základní",J159,0)</f>
        <v>0</v>
      </c>
      <c r="BF159" s="151">
        <f>IF(N159="snížená",J159,0)</f>
        <v>0</v>
      </c>
      <c r="BG159" s="151">
        <f>IF(N159="zákl. přenesená",J159,0)</f>
        <v>0</v>
      </c>
      <c r="BH159" s="151">
        <f>IF(N159="sníž. přenesená",J159,0)</f>
        <v>0</v>
      </c>
      <c r="BI159" s="151">
        <f>IF(N159="nulová",J159,0)</f>
        <v>0</v>
      </c>
      <c r="BJ159" s="18" t="s">
        <v>80</v>
      </c>
      <c r="BK159" s="151">
        <f>ROUND(I159*H159,2)</f>
        <v>0</v>
      </c>
      <c r="BL159" s="18" t="s">
        <v>131</v>
      </c>
      <c r="BM159" s="150" t="s">
        <v>267</v>
      </c>
    </row>
    <row r="160" spans="1:65" s="2" customFormat="1">
      <c r="A160" s="33"/>
      <c r="B160" s="34"/>
      <c r="C160" s="33"/>
      <c r="D160" s="152" t="s">
        <v>125</v>
      </c>
      <c r="E160" s="33"/>
      <c r="F160" s="153" t="s">
        <v>265</v>
      </c>
      <c r="G160" s="33"/>
      <c r="H160" s="33"/>
      <c r="I160" s="154"/>
      <c r="J160" s="33"/>
      <c r="K160" s="33"/>
      <c r="L160" s="34"/>
      <c r="M160" s="155"/>
      <c r="N160" s="156"/>
      <c r="O160" s="54"/>
      <c r="P160" s="54"/>
      <c r="Q160" s="54"/>
      <c r="R160" s="54"/>
      <c r="S160" s="54"/>
      <c r="T160" s="55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125</v>
      </c>
      <c r="AU160" s="18" t="s">
        <v>82</v>
      </c>
    </row>
    <row r="161" spans="1:65" s="14" customFormat="1">
      <c r="B161" s="166"/>
      <c r="D161" s="152" t="s">
        <v>128</v>
      </c>
      <c r="E161" s="167" t="s">
        <v>3</v>
      </c>
      <c r="F161" s="168" t="s">
        <v>268</v>
      </c>
      <c r="H161" s="169">
        <v>2.9420000000000002</v>
      </c>
      <c r="I161" s="170"/>
      <c r="L161" s="166"/>
      <c r="M161" s="171"/>
      <c r="N161" s="172"/>
      <c r="O161" s="172"/>
      <c r="P161" s="172"/>
      <c r="Q161" s="172"/>
      <c r="R161" s="172"/>
      <c r="S161" s="172"/>
      <c r="T161" s="173"/>
      <c r="AT161" s="167" t="s">
        <v>128</v>
      </c>
      <c r="AU161" s="167" t="s">
        <v>82</v>
      </c>
      <c r="AV161" s="14" t="s">
        <v>82</v>
      </c>
      <c r="AW161" s="14" t="s">
        <v>33</v>
      </c>
      <c r="AX161" s="14" t="s">
        <v>72</v>
      </c>
      <c r="AY161" s="167" t="s">
        <v>115</v>
      </c>
    </row>
    <row r="162" spans="1:65" s="15" customFormat="1">
      <c r="B162" s="174"/>
      <c r="D162" s="152" t="s">
        <v>128</v>
      </c>
      <c r="E162" s="175" t="s">
        <v>3</v>
      </c>
      <c r="F162" s="176" t="s">
        <v>130</v>
      </c>
      <c r="H162" s="177">
        <v>2.9420000000000002</v>
      </c>
      <c r="I162" s="178"/>
      <c r="L162" s="174"/>
      <c r="M162" s="179"/>
      <c r="N162" s="180"/>
      <c r="O162" s="180"/>
      <c r="P162" s="180"/>
      <c r="Q162" s="180"/>
      <c r="R162" s="180"/>
      <c r="S162" s="180"/>
      <c r="T162" s="181"/>
      <c r="AT162" s="175" t="s">
        <v>128</v>
      </c>
      <c r="AU162" s="175" t="s">
        <v>82</v>
      </c>
      <c r="AV162" s="15" t="s">
        <v>131</v>
      </c>
      <c r="AW162" s="15" t="s">
        <v>33</v>
      </c>
      <c r="AX162" s="15" t="s">
        <v>80</v>
      </c>
      <c r="AY162" s="175" t="s">
        <v>115</v>
      </c>
    </row>
    <row r="163" spans="1:65" s="2" customFormat="1" ht="16.5" customHeight="1">
      <c r="A163" s="33"/>
      <c r="B163" s="138"/>
      <c r="C163" s="139" t="s">
        <v>269</v>
      </c>
      <c r="D163" s="139" t="s">
        <v>118</v>
      </c>
      <c r="E163" s="140" t="s">
        <v>270</v>
      </c>
      <c r="F163" s="141" t="s">
        <v>271</v>
      </c>
      <c r="G163" s="142" t="s">
        <v>188</v>
      </c>
      <c r="H163" s="143">
        <v>114.24</v>
      </c>
      <c r="I163" s="144"/>
      <c r="J163" s="145">
        <f>ROUND(I163*H163,2)</f>
        <v>0</v>
      </c>
      <c r="K163" s="141" t="s">
        <v>122</v>
      </c>
      <c r="L163" s="34"/>
      <c r="M163" s="146" t="s">
        <v>3</v>
      </c>
      <c r="N163" s="147" t="s">
        <v>43</v>
      </c>
      <c r="O163" s="54"/>
      <c r="P163" s="148">
        <f>O163*H163</f>
        <v>0</v>
      </c>
      <c r="Q163" s="148">
        <v>0</v>
      </c>
      <c r="R163" s="148">
        <f>Q163*H163</f>
        <v>0</v>
      </c>
      <c r="S163" s="148">
        <v>0</v>
      </c>
      <c r="T163" s="149">
        <f>S163*H163</f>
        <v>0</v>
      </c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R163" s="150" t="s">
        <v>131</v>
      </c>
      <c r="AT163" s="150" t="s">
        <v>118</v>
      </c>
      <c r="AU163" s="150" t="s">
        <v>82</v>
      </c>
      <c r="AY163" s="18" t="s">
        <v>115</v>
      </c>
      <c r="BE163" s="151">
        <f>IF(N163="základní",J163,0)</f>
        <v>0</v>
      </c>
      <c r="BF163" s="151">
        <f>IF(N163="snížená",J163,0)</f>
        <v>0</v>
      </c>
      <c r="BG163" s="151">
        <f>IF(N163="zákl. přenesená",J163,0)</f>
        <v>0</v>
      </c>
      <c r="BH163" s="151">
        <f>IF(N163="sníž. přenesená",J163,0)</f>
        <v>0</v>
      </c>
      <c r="BI163" s="151">
        <f>IF(N163="nulová",J163,0)</f>
        <v>0</v>
      </c>
      <c r="BJ163" s="18" t="s">
        <v>80</v>
      </c>
      <c r="BK163" s="151">
        <f>ROUND(I163*H163,2)</f>
        <v>0</v>
      </c>
      <c r="BL163" s="18" t="s">
        <v>131</v>
      </c>
      <c r="BM163" s="150" t="s">
        <v>272</v>
      </c>
    </row>
    <row r="164" spans="1:65" s="2" customFormat="1">
      <c r="A164" s="33"/>
      <c r="B164" s="34"/>
      <c r="C164" s="33"/>
      <c r="D164" s="152" t="s">
        <v>125</v>
      </c>
      <c r="E164" s="33"/>
      <c r="F164" s="153" t="s">
        <v>273</v>
      </c>
      <c r="G164" s="33"/>
      <c r="H164" s="33"/>
      <c r="I164" s="154"/>
      <c r="J164" s="33"/>
      <c r="K164" s="33"/>
      <c r="L164" s="34"/>
      <c r="M164" s="155"/>
      <c r="N164" s="156"/>
      <c r="O164" s="54"/>
      <c r="P164" s="54"/>
      <c r="Q164" s="54"/>
      <c r="R164" s="54"/>
      <c r="S164" s="54"/>
      <c r="T164" s="55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T164" s="18" t="s">
        <v>125</v>
      </c>
      <c r="AU164" s="18" t="s">
        <v>82</v>
      </c>
    </row>
    <row r="165" spans="1:65" s="2" customFormat="1">
      <c r="A165" s="33"/>
      <c r="B165" s="34"/>
      <c r="C165" s="33"/>
      <c r="D165" s="157" t="s">
        <v>126</v>
      </c>
      <c r="E165" s="33"/>
      <c r="F165" s="158" t="s">
        <v>274</v>
      </c>
      <c r="G165" s="33"/>
      <c r="H165" s="33"/>
      <c r="I165" s="154"/>
      <c r="J165" s="33"/>
      <c r="K165" s="33"/>
      <c r="L165" s="34"/>
      <c r="M165" s="155"/>
      <c r="N165" s="156"/>
      <c r="O165" s="54"/>
      <c r="P165" s="54"/>
      <c r="Q165" s="54"/>
      <c r="R165" s="54"/>
      <c r="S165" s="54"/>
      <c r="T165" s="55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126</v>
      </c>
      <c r="AU165" s="18" t="s">
        <v>82</v>
      </c>
    </row>
    <row r="166" spans="1:65" s="2" customFormat="1" ht="16.5" customHeight="1">
      <c r="A166" s="33"/>
      <c r="B166" s="138"/>
      <c r="C166" s="139" t="s">
        <v>275</v>
      </c>
      <c r="D166" s="139" t="s">
        <v>118</v>
      </c>
      <c r="E166" s="140" t="s">
        <v>276</v>
      </c>
      <c r="F166" s="141" t="s">
        <v>277</v>
      </c>
      <c r="G166" s="142" t="s">
        <v>188</v>
      </c>
      <c r="H166" s="143">
        <v>114.24</v>
      </c>
      <c r="I166" s="144"/>
      <c r="J166" s="145">
        <f>ROUND(I166*H166,2)</f>
        <v>0</v>
      </c>
      <c r="K166" s="141" t="s">
        <v>122</v>
      </c>
      <c r="L166" s="34"/>
      <c r="M166" s="146" t="s">
        <v>3</v>
      </c>
      <c r="N166" s="147" t="s">
        <v>43</v>
      </c>
      <c r="O166" s="54"/>
      <c r="P166" s="148">
        <f>O166*H166</f>
        <v>0</v>
      </c>
      <c r="Q166" s="148">
        <v>0</v>
      </c>
      <c r="R166" s="148">
        <f>Q166*H166</f>
        <v>0</v>
      </c>
      <c r="S166" s="148">
        <v>0</v>
      </c>
      <c r="T166" s="149">
        <f>S166*H166</f>
        <v>0</v>
      </c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R166" s="150" t="s">
        <v>131</v>
      </c>
      <c r="AT166" s="150" t="s">
        <v>118</v>
      </c>
      <c r="AU166" s="150" t="s">
        <v>82</v>
      </c>
      <c r="AY166" s="18" t="s">
        <v>115</v>
      </c>
      <c r="BE166" s="151">
        <f>IF(N166="základní",J166,0)</f>
        <v>0</v>
      </c>
      <c r="BF166" s="151">
        <f>IF(N166="snížená",J166,0)</f>
        <v>0</v>
      </c>
      <c r="BG166" s="151">
        <f>IF(N166="zákl. přenesená",J166,0)</f>
        <v>0</v>
      </c>
      <c r="BH166" s="151">
        <f>IF(N166="sníž. přenesená",J166,0)</f>
        <v>0</v>
      </c>
      <c r="BI166" s="151">
        <f>IF(N166="nulová",J166,0)</f>
        <v>0</v>
      </c>
      <c r="BJ166" s="18" t="s">
        <v>80</v>
      </c>
      <c r="BK166" s="151">
        <f>ROUND(I166*H166,2)</f>
        <v>0</v>
      </c>
      <c r="BL166" s="18" t="s">
        <v>131</v>
      </c>
      <c r="BM166" s="150" t="s">
        <v>278</v>
      </c>
    </row>
    <row r="167" spans="1:65" s="2" customFormat="1">
      <c r="A167" s="33"/>
      <c r="B167" s="34"/>
      <c r="C167" s="33"/>
      <c r="D167" s="152" t="s">
        <v>125</v>
      </c>
      <c r="E167" s="33"/>
      <c r="F167" s="153" t="s">
        <v>279</v>
      </c>
      <c r="G167" s="33"/>
      <c r="H167" s="33"/>
      <c r="I167" s="154"/>
      <c r="J167" s="33"/>
      <c r="K167" s="33"/>
      <c r="L167" s="34"/>
      <c r="M167" s="155"/>
      <c r="N167" s="156"/>
      <c r="O167" s="54"/>
      <c r="P167" s="54"/>
      <c r="Q167" s="54"/>
      <c r="R167" s="54"/>
      <c r="S167" s="54"/>
      <c r="T167" s="55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T167" s="18" t="s">
        <v>125</v>
      </c>
      <c r="AU167" s="18" t="s">
        <v>82</v>
      </c>
    </row>
    <row r="168" spans="1:65" s="2" customFormat="1">
      <c r="A168" s="33"/>
      <c r="B168" s="34"/>
      <c r="C168" s="33"/>
      <c r="D168" s="157" t="s">
        <v>126</v>
      </c>
      <c r="E168" s="33"/>
      <c r="F168" s="158" t="s">
        <v>280</v>
      </c>
      <c r="G168" s="33"/>
      <c r="H168" s="33"/>
      <c r="I168" s="154"/>
      <c r="J168" s="33"/>
      <c r="K168" s="33"/>
      <c r="L168" s="34"/>
      <c r="M168" s="155"/>
      <c r="N168" s="156"/>
      <c r="O168" s="54"/>
      <c r="P168" s="54"/>
      <c r="Q168" s="54"/>
      <c r="R168" s="54"/>
      <c r="S168" s="54"/>
      <c r="T168" s="55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T168" s="18" t="s">
        <v>126</v>
      </c>
      <c r="AU168" s="18" t="s">
        <v>82</v>
      </c>
    </row>
    <row r="169" spans="1:65" s="2" customFormat="1" ht="16.5" customHeight="1">
      <c r="A169" s="33"/>
      <c r="B169" s="138"/>
      <c r="C169" s="139" t="s">
        <v>9</v>
      </c>
      <c r="D169" s="139" t="s">
        <v>118</v>
      </c>
      <c r="E169" s="140" t="s">
        <v>281</v>
      </c>
      <c r="F169" s="141" t="s">
        <v>282</v>
      </c>
      <c r="G169" s="142" t="s">
        <v>188</v>
      </c>
      <c r="H169" s="143">
        <v>114.24</v>
      </c>
      <c r="I169" s="144"/>
      <c r="J169" s="145">
        <f>ROUND(I169*H169,2)</f>
        <v>0</v>
      </c>
      <c r="K169" s="141" t="s">
        <v>122</v>
      </c>
      <c r="L169" s="34"/>
      <c r="M169" s="146" t="s">
        <v>3</v>
      </c>
      <c r="N169" s="147" t="s">
        <v>43</v>
      </c>
      <c r="O169" s="54"/>
      <c r="P169" s="148">
        <f>O169*H169</f>
        <v>0</v>
      </c>
      <c r="Q169" s="148">
        <v>0</v>
      </c>
      <c r="R169" s="148">
        <f>Q169*H169</f>
        <v>0</v>
      </c>
      <c r="S169" s="148">
        <v>0</v>
      </c>
      <c r="T169" s="149">
        <f>S169*H169</f>
        <v>0</v>
      </c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R169" s="150" t="s">
        <v>131</v>
      </c>
      <c r="AT169" s="150" t="s">
        <v>118</v>
      </c>
      <c r="AU169" s="150" t="s">
        <v>82</v>
      </c>
      <c r="AY169" s="18" t="s">
        <v>115</v>
      </c>
      <c r="BE169" s="151">
        <f>IF(N169="základní",J169,0)</f>
        <v>0</v>
      </c>
      <c r="BF169" s="151">
        <f>IF(N169="snížená",J169,0)</f>
        <v>0</v>
      </c>
      <c r="BG169" s="151">
        <f>IF(N169="zákl. přenesená",J169,0)</f>
        <v>0</v>
      </c>
      <c r="BH169" s="151">
        <f>IF(N169="sníž. přenesená",J169,0)</f>
        <v>0</v>
      </c>
      <c r="BI169" s="151">
        <f>IF(N169="nulová",J169,0)</f>
        <v>0</v>
      </c>
      <c r="BJ169" s="18" t="s">
        <v>80</v>
      </c>
      <c r="BK169" s="151">
        <f>ROUND(I169*H169,2)</f>
        <v>0</v>
      </c>
      <c r="BL169" s="18" t="s">
        <v>131</v>
      </c>
      <c r="BM169" s="150" t="s">
        <v>283</v>
      </c>
    </row>
    <row r="170" spans="1:65" s="2" customFormat="1">
      <c r="A170" s="33"/>
      <c r="B170" s="34"/>
      <c r="C170" s="33"/>
      <c r="D170" s="152" t="s">
        <v>125</v>
      </c>
      <c r="E170" s="33"/>
      <c r="F170" s="153" t="s">
        <v>284</v>
      </c>
      <c r="G170" s="33"/>
      <c r="H170" s="33"/>
      <c r="I170" s="154"/>
      <c r="J170" s="33"/>
      <c r="K170" s="33"/>
      <c r="L170" s="34"/>
      <c r="M170" s="155"/>
      <c r="N170" s="156"/>
      <c r="O170" s="54"/>
      <c r="P170" s="54"/>
      <c r="Q170" s="54"/>
      <c r="R170" s="54"/>
      <c r="S170" s="54"/>
      <c r="T170" s="55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T170" s="18" t="s">
        <v>125</v>
      </c>
      <c r="AU170" s="18" t="s">
        <v>82</v>
      </c>
    </row>
    <row r="171" spans="1:65" s="2" customFormat="1">
      <c r="A171" s="33"/>
      <c r="B171" s="34"/>
      <c r="C171" s="33"/>
      <c r="D171" s="157" t="s">
        <v>126</v>
      </c>
      <c r="E171" s="33"/>
      <c r="F171" s="158" t="s">
        <v>285</v>
      </c>
      <c r="G171" s="33"/>
      <c r="H171" s="33"/>
      <c r="I171" s="154"/>
      <c r="J171" s="33"/>
      <c r="K171" s="33"/>
      <c r="L171" s="34"/>
      <c r="M171" s="155"/>
      <c r="N171" s="156"/>
      <c r="O171" s="54"/>
      <c r="P171" s="54"/>
      <c r="Q171" s="54"/>
      <c r="R171" s="54"/>
      <c r="S171" s="54"/>
      <c r="T171" s="55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126</v>
      </c>
      <c r="AU171" s="18" t="s">
        <v>82</v>
      </c>
    </row>
    <row r="172" spans="1:65" s="2" customFormat="1" ht="16.5" customHeight="1">
      <c r="A172" s="33"/>
      <c r="B172" s="138"/>
      <c r="C172" s="185" t="s">
        <v>286</v>
      </c>
      <c r="D172" s="185" t="s">
        <v>263</v>
      </c>
      <c r="E172" s="186" t="s">
        <v>287</v>
      </c>
      <c r="F172" s="187" t="s">
        <v>288</v>
      </c>
      <c r="G172" s="188" t="s">
        <v>289</v>
      </c>
      <c r="H172" s="189">
        <v>17.649999999999999</v>
      </c>
      <c r="I172" s="190"/>
      <c r="J172" s="191">
        <f>ROUND(I172*H172,2)</f>
        <v>0</v>
      </c>
      <c r="K172" s="187" t="s">
        <v>122</v>
      </c>
      <c r="L172" s="192"/>
      <c r="M172" s="193" t="s">
        <v>3</v>
      </c>
      <c r="N172" s="194" t="s">
        <v>43</v>
      </c>
      <c r="O172" s="54"/>
      <c r="P172" s="148">
        <f>O172*H172</f>
        <v>0</v>
      </c>
      <c r="Q172" s="148">
        <v>1</v>
      </c>
      <c r="R172" s="148">
        <f>Q172*H172</f>
        <v>17.649999999999999</v>
      </c>
      <c r="S172" s="148">
        <v>0</v>
      </c>
      <c r="T172" s="149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50" t="s">
        <v>162</v>
      </c>
      <c r="AT172" s="150" t="s">
        <v>263</v>
      </c>
      <c r="AU172" s="150" t="s">
        <v>82</v>
      </c>
      <c r="AY172" s="18" t="s">
        <v>115</v>
      </c>
      <c r="BE172" s="151">
        <f>IF(N172="základní",J172,0)</f>
        <v>0</v>
      </c>
      <c r="BF172" s="151">
        <f>IF(N172="snížená",J172,0)</f>
        <v>0</v>
      </c>
      <c r="BG172" s="151">
        <f>IF(N172="zákl. přenesená",J172,0)</f>
        <v>0</v>
      </c>
      <c r="BH172" s="151">
        <f>IF(N172="sníž. přenesená",J172,0)</f>
        <v>0</v>
      </c>
      <c r="BI172" s="151">
        <f>IF(N172="nulová",J172,0)</f>
        <v>0</v>
      </c>
      <c r="BJ172" s="18" t="s">
        <v>80</v>
      </c>
      <c r="BK172" s="151">
        <f>ROUND(I172*H172,2)</f>
        <v>0</v>
      </c>
      <c r="BL172" s="18" t="s">
        <v>131</v>
      </c>
      <c r="BM172" s="150" t="s">
        <v>290</v>
      </c>
    </row>
    <row r="173" spans="1:65" s="2" customFormat="1">
      <c r="A173" s="33"/>
      <c r="B173" s="34"/>
      <c r="C173" s="33"/>
      <c r="D173" s="152" t="s">
        <v>125</v>
      </c>
      <c r="E173" s="33"/>
      <c r="F173" s="153" t="s">
        <v>288</v>
      </c>
      <c r="G173" s="33"/>
      <c r="H173" s="33"/>
      <c r="I173" s="154"/>
      <c r="J173" s="33"/>
      <c r="K173" s="33"/>
      <c r="L173" s="34"/>
      <c r="M173" s="155"/>
      <c r="N173" s="156"/>
      <c r="O173" s="54"/>
      <c r="P173" s="54"/>
      <c r="Q173" s="54"/>
      <c r="R173" s="54"/>
      <c r="S173" s="54"/>
      <c r="T173" s="55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T173" s="18" t="s">
        <v>125</v>
      </c>
      <c r="AU173" s="18" t="s">
        <v>82</v>
      </c>
    </row>
    <row r="174" spans="1:65" s="13" customFormat="1">
      <c r="B174" s="159"/>
      <c r="D174" s="152" t="s">
        <v>128</v>
      </c>
      <c r="E174" s="160" t="s">
        <v>3</v>
      </c>
      <c r="F174" s="161" t="s">
        <v>291</v>
      </c>
      <c r="H174" s="160" t="s">
        <v>3</v>
      </c>
      <c r="I174" s="162"/>
      <c r="L174" s="159"/>
      <c r="M174" s="163"/>
      <c r="N174" s="164"/>
      <c r="O174" s="164"/>
      <c r="P174" s="164"/>
      <c r="Q174" s="164"/>
      <c r="R174" s="164"/>
      <c r="S174" s="164"/>
      <c r="T174" s="165"/>
      <c r="AT174" s="160" t="s">
        <v>128</v>
      </c>
      <c r="AU174" s="160" t="s">
        <v>82</v>
      </c>
      <c r="AV174" s="13" t="s">
        <v>80</v>
      </c>
      <c r="AW174" s="13" t="s">
        <v>33</v>
      </c>
      <c r="AX174" s="13" t="s">
        <v>72</v>
      </c>
      <c r="AY174" s="160" t="s">
        <v>115</v>
      </c>
    </row>
    <row r="175" spans="1:65" s="14" customFormat="1">
      <c r="B175" s="166"/>
      <c r="D175" s="152" t="s">
        <v>128</v>
      </c>
      <c r="E175" s="167" t="s">
        <v>3</v>
      </c>
      <c r="F175" s="168" t="s">
        <v>292</v>
      </c>
      <c r="H175" s="169">
        <v>17.649999999999999</v>
      </c>
      <c r="I175" s="170"/>
      <c r="L175" s="166"/>
      <c r="M175" s="171"/>
      <c r="N175" s="172"/>
      <c r="O175" s="172"/>
      <c r="P175" s="172"/>
      <c r="Q175" s="172"/>
      <c r="R175" s="172"/>
      <c r="S175" s="172"/>
      <c r="T175" s="173"/>
      <c r="AT175" s="167" t="s">
        <v>128</v>
      </c>
      <c r="AU175" s="167" t="s">
        <v>82</v>
      </c>
      <c r="AV175" s="14" t="s">
        <v>82</v>
      </c>
      <c r="AW175" s="14" t="s">
        <v>33</v>
      </c>
      <c r="AX175" s="14" t="s">
        <v>72</v>
      </c>
      <c r="AY175" s="167" t="s">
        <v>115</v>
      </c>
    </row>
    <row r="176" spans="1:65" s="15" customFormat="1">
      <c r="B176" s="174"/>
      <c r="D176" s="152" t="s">
        <v>128</v>
      </c>
      <c r="E176" s="175" t="s">
        <v>3</v>
      </c>
      <c r="F176" s="176" t="s">
        <v>130</v>
      </c>
      <c r="H176" s="177">
        <v>17.649999999999999</v>
      </c>
      <c r="I176" s="178"/>
      <c r="L176" s="174"/>
      <c r="M176" s="179"/>
      <c r="N176" s="180"/>
      <c r="O176" s="180"/>
      <c r="P176" s="180"/>
      <c r="Q176" s="180"/>
      <c r="R176" s="180"/>
      <c r="S176" s="180"/>
      <c r="T176" s="181"/>
      <c r="AT176" s="175" t="s">
        <v>128</v>
      </c>
      <c r="AU176" s="175" t="s">
        <v>82</v>
      </c>
      <c r="AV176" s="15" t="s">
        <v>131</v>
      </c>
      <c r="AW176" s="15" t="s">
        <v>33</v>
      </c>
      <c r="AX176" s="15" t="s">
        <v>80</v>
      </c>
      <c r="AY176" s="175" t="s">
        <v>115</v>
      </c>
    </row>
    <row r="177" spans="1:65" s="12" customFormat="1" ht="22.9" customHeight="1">
      <c r="B177" s="125"/>
      <c r="D177" s="126" t="s">
        <v>71</v>
      </c>
      <c r="E177" s="136" t="s">
        <v>82</v>
      </c>
      <c r="F177" s="136" t="s">
        <v>293</v>
      </c>
      <c r="I177" s="128"/>
      <c r="J177" s="137">
        <f>BK177</f>
        <v>0</v>
      </c>
      <c r="L177" s="125"/>
      <c r="M177" s="130"/>
      <c r="N177" s="131"/>
      <c r="O177" s="131"/>
      <c r="P177" s="132">
        <f>SUM(P178:P189)</f>
        <v>0</v>
      </c>
      <c r="Q177" s="131"/>
      <c r="R177" s="132">
        <f>SUM(R178:R189)</f>
        <v>2.4149999999999998E-2</v>
      </c>
      <c r="S177" s="131"/>
      <c r="T177" s="133">
        <f>SUM(T178:T189)</f>
        <v>0</v>
      </c>
      <c r="AR177" s="126" t="s">
        <v>80</v>
      </c>
      <c r="AT177" s="134" t="s">
        <v>71</v>
      </c>
      <c r="AU177" s="134" t="s">
        <v>80</v>
      </c>
      <c r="AY177" s="126" t="s">
        <v>115</v>
      </c>
      <c r="BK177" s="135">
        <f>SUM(BK178:BK189)</f>
        <v>0</v>
      </c>
    </row>
    <row r="178" spans="1:65" s="2" customFormat="1" ht="16.5" customHeight="1">
      <c r="A178" s="33"/>
      <c r="B178" s="138"/>
      <c r="C178" s="139" t="s">
        <v>294</v>
      </c>
      <c r="D178" s="139" t="s">
        <v>118</v>
      </c>
      <c r="E178" s="140" t="s">
        <v>295</v>
      </c>
      <c r="F178" s="141" t="s">
        <v>296</v>
      </c>
      <c r="G178" s="142" t="s">
        <v>297</v>
      </c>
      <c r="H178" s="143">
        <v>4.5</v>
      </c>
      <c r="I178" s="144"/>
      <c r="J178" s="145">
        <f>ROUND(I178*H178,2)</f>
        <v>0</v>
      </c>
      <c r="K178" s="141" t="s">
        <v>3</v>
      </c>
      <c r="L178" s="34"/>
      <c r="M178" s="146" t="s">
        <v>3</v>
      </c>
      <c r="N178" s="147" t="s">
        <v>43</v>
      </c>
      <c r="O178" s="54"/>
      <c r="P178" s="148">
        <f>O178*H178</f>
        <v>0</v>
      </c>
      <c r="Q178" s="148">
        <v>2.4199999999999998E-3</v>
      </c>
      <c r="R178" s="148">
        <f>Q178*H178</f>
        <v>1.0889999999999999E-2</v>
      </c>
      <c r="S178" s="148">
        <v>0</v>
      </c>
      <c r="T178" s="149">
        <f>S178*H178</f>
        <v>0</v>
      </c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R178" s="150" t="s">
        <v>131</v>
      </c>
      <c r="AT178" s="150" t="s">
        <v>118</v>
      </c>
      <c r="AU178" s="150" t="s">
        <v>82</v>
      </c>
      <c r="AY178" s="18" t="s">
        <v>115</v>
      </c>
      <c r="BE178" s="151">
        <f>IF(N178="základní",J178,0)</f>
        <v>0</v>
      </c>
      <c r="BF178" s="151">
        <f>IF(N178="snížená",J178,0)</f>
        <v>0</v>
      </c>
      <c r="BG178" s="151">
        <f>IF(N178="zákl. přenesená",J178,0)</f>
        <v>0</v>
      </c>
      <c r="BH178" s="151">
        <f>IF(N178="sníž. přenesená",J178,0)</f>
        <v>0</v>
      </c>
      <c r="BI178" s="151">
        <f>IF(N178="nulová",J178,0)</f>
        <v>0</v>
      </c>
      <c r="BJ178" s="18" t="s">
        <v>80</v>
      </c>
      <c r="BK178" s="151">
        <f>ROUND(I178*H178,2)</f>
        <v>0</v>
      </c>
      <c r="BL178" s="18" t="s">
        <v>131</v>
      </c>
      <c r="BM178" s="150" t="s">
        <v>298</v>
      </c>
    </row>
    <row r="179" spans="1:65" s="2" customFormat="1">
      <c r="A179" s="33"/>
      <c r="B179" s="34"/>
      <c r="C179" s="33"/>
      <c r="D179" s="152" t="s">
        <v>125</v>
      </c>
      <c r="E179" s="33"/>
      <c r="F179" s="153" t="s">
        <v>296</v>
      </c>
      <c r="G179" s="33"/>
      <c r="H179" s="33"/>
      <c r="I179" s="154"/>
      <c r="J179" s="33"/>
      <c r="K179" s="33"/>
      <c r="L179" s="34"/>
      <c r="M179" s="155"/>
      <c r="N179" s="156"/>
      <c r="O179" s="54"/>
      <c r="P179" s="54"/>
      <c r="Q179" s="54"/>
      <c r="R179" s="54"/>
      <c r="S179" s="54"/>
      <c r="T179" s="55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T179" s="18" t="s">
        <v>125</v>
      </c>
      <c r="AU179" s="18" t="s">
        <v>82</v>
      </c>
    </row>
    <row r="180" spans="1:65" s="13" customFormat="1">
      <c r="B180" s="159"/>
      <c r="D180" s="152" t="s">
        <v>128</v>
      </c>
      <c r="E180" s="160" t="s">
        <v>3</v>
      </c>
      <c r="F180" s="161" t="s">
        <v>208</v>
      </c>
      <c r="H180" s="160" t="s">
        <v>3</v>
      </c>
      <c r="I180" s="162"/>
      <c r="L180" s="159"/>
      <c r="M180" s="163"/>
      <c r="N180" s="164"/>
      <c r="O180" s="164"/>
      <c r="P180" s="164"/>
      <c r="Q180" s="164"/>
      <c r="R180" s="164"/>
      <c r="S180" s="164"/>
      <c r="T180" s="165"/>
      <c r="AT180" s="160" t="s">
        <v>128</v>
      </c>
      <c r="AU180" s="160" t="s">
        <v>82</v>
      </c>
      <c r="AV180" s="13" t="s">
        <v>80</v>
      </c>
      <c r="AW180" s="13" t="s">
        <v>33</v>
      </c>
      <c r="AX180" s="13" t="s">
        <v>72</v>
      </c>
      <c r="AY180" s="160" t="s">
        <v>115</v>
      </c>
    </row>
    <row r="181" spans="1:65" s="13" customFormat="1">
      <c r="B181" s="159"/>
      <c r="D181" s="152" t="s">
        <v>128</v>
      </c>
      <c r="E181" s="160" t="s">
        <v>3</v>
      </c>
      <c r="F181" s="161" t="s">
        <v>299</v>
      </c>
      <c r="H181" s="160" t="s">
        <v>3</v>
      </c>
      <c r="I181" s="162"/>
      <c r="L181" s="159"/>
      <c r="M181" s="163"/>
      <c r="N181" s="164"/>
      <c r="O181" s="164"/>
      <c r="P181" s="164"/>
      <c r="Q181" s="164"/>
      <c r="R181" s="164"/>
      <c r="S181" s="164"/>
      <c r="T181" s="165"/>
      <c r="AT181" s="160" t="s">
        <v>128</v>
      </c>
      <c r="AU181" s="160" t="s">
        <v>82</v>
      </c>
      <c r="AV181" s="13" t="s">
        <v>80</v>
      </c>
      <c r="AW181" s="13" t="s">
        <v>33</v>
      </c>
      <c r="AX181" s="13" t="s">
        <v>72</v>
      </c>
      <c r="AY181" s="160" t="s">
        <v>115</v>
      </c>
    </row>
    <row r="182" spans="1:65" s="14" customFormat="1">
      <c r="B182" s="166"/>
      <c r="D182" s="152" t="s">
        <v>128</v>
      </c>
      <c r="E182" s="167" t="s">
        <v>3</v>
      </c>
      <c r="F182" s="168" t="s">
        <v>300</v>
      </c>
      <c r="H182" s="169">
        <v>4.5</v>
      </c>
      <c r="I182" s="170"/>
      <c r="L182" s="166"/>
      <c r="M182" s="171"/>
      <c r="N182" s="172"/>
      <c r="O182" s="172"/>
      <c r="P182" s="172"/>
      <c r="Q182" s="172"/>
      <c r="R182" s="172"/>
      <c r="S182" s="172"/>
      <c r="T182" s="173"/>
      <c r="AT182" s="167" t="s">
        <v>128</v>
      </c>
      <c r="AU182" s="167" t="s">
        <v>82</v>
      </c>
      <c r="AV182" s="14" t="s">
        <v>82</v>
      </c>
      <c r="AW182" s="14" t="s">
        <v>33</v>
      </c>
      <c r="AX182" s="14" t="s">
        <v>72</v>
      </c>
      <c r="AY182" s="167" t="s">
        <v>115</v>
      </c>
    </row>
    <row r="183" spans="1:65" s="15" customFormat="1">
      <c r="B183" s="174"/>
      <c r="D183" s="152" t="s">
        <v>128</v>
      </c>
      <c r="E183" s="175" t="s">
        <v>3</v>
      </c>
      <c r="F183" s="176" t="s">
        <v>130</v>
      </c>
      <c r="H183" s="177">
        <v>4.5</v>
      </c>
      <c r="I183" s="178"/>
      <c r="L183" s="174"/>
      <c r="M183" s="179"/>
      <c r="N183" s="180"/>
      <c r="O183" s="180"/>
      <c r="P183" s="180"/>
      <c r="Q183" s="180"/>
      <c r="R183" s="180"/>
      <c r="S183" s="180"/>
      <c r="T183" s="181"/>
      <c r="AT183" s="175" t="s">
        <v>128</v>
      </c>
      <c r="AU183" s="175" t="s">
        <v>82</v>
      </c>
      <c r="AV183" s="15" t="s">
        <v>131</v>
      </c>
      <c r="AW183" s="15" t="s">
        <v>33</v>
      </c>
      <c r="AX183" s="15" t="s">
        <v>80</v>
      </c>
      <c r="AY183" s="175" t="s">
        <v>115</v>
      </c>
    </row>
    <row r="184" spans="1:65" s="2" customFormat="1" ht="16.5" customHeight="1">
      <c r="A184" s="33"/>
      <c r="B184" s="138"/>
      <c r="C184" s="139" t="s">
        <v>301</v>
      </c>
      <c r="D184" s="139" t="s">
        <v>118</v>
      </c>
      <c r="E184" s="140" t="s">
        <v>302</v>
      </c>
      <c r="F184" s="141" t="s">
        <v>303</v>
      </c>
      <c r="G184" s="142" t="s">
        <v>297</v>
      </c>
      <c r="H184" s="143">
        <v>3</v>
      </c>
      <c r="I184" s="144"/>
      <c r="J184" s="145">
        <f>ROUND(I184*H184,2)</f>
        <v>0</v>
      </c>
      <c r="K184" s="141" t="s">
        <v>3</v>
      </c>
      <c r="L184" s="34"/>
      <c r="M184" s="146" t="s">
        <v>3</v>
      </c>
      <c r="N184" s="147" t="s">
        <v>43</v>
      </c>
      <c r="O184" s="54"/>
      <c r="P184" s="148">
        <f>O184*H184</f>
        <v>0</v>
      </c>
      <c r="Q184" s="148">
        <v>4.4200000000000003E-3</v>
      </c>
      <c r="R184" s="148">
        <f>Q184*H184</f>
        <v>1.3260000000000001E-2</v>
      </c>
      <c r="S184" s="148">
        <v>0</v>
      </c>
      <c r="T184" s="149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50" t="s">
        <v>131</v>
      </c>
      <c r="AT184" s="150" t="s">
        <v>118</v>
      </c>
      <c r="AU184" s="150" t="s">
        <v>82</v>
      </c>
      <c r="AY184" s="18" t="s">
        <v>115</v>
      </c>
      <c r="BE184" s="151">
        <f>IF(N184="základní",J184,0)</f>
        <v>0</v>
      </c>
      <c r="BF184" s="151">
        <f>IF(N184="snížená",J184,0)</f>
        <v>0</v>
      </c>
      <c r="BG184" s="151">
        <f>IF(N184="zákl. přenesená",J184,0)</f>
        <v>0</v>
      </c>
      <c r="BH184" s="151">
        <f>IF(N184="sníž. přenesená",J184,0)</f>
        <v>0</v>
      </c>
      <c r="BI184" s="151">
        <f>IF(N184="nulová",J184,0)</f>
        <v>0</v>
      </c>
      <c r="BJ184" s="18" t="s">
        <v>80</v>
      </c>
      <c r="BK184" s="151">
        <f>ROUND(I184*H184,2)</f>
        <v>0</v>
      </c>
      <c r="BL184" s="18" t="s">
        <v>131</v>
      </c>
      <c r="BM184" s="150" t="s">
        <v>304</v>
      </c>
    </row>
    <row r="185" spans="1:65" s="2" customFormat="1">
      <c r="A185" s="33"/>
      <c r="B185" s="34"/>
      <c r="C185" s="33"/>
      <c r="D185" s="152" t="s">
        <v>125</v>
      </c>
      <c r="E185" s="33"/>
      <c r="F185" s="153" t="s">
        <v>303</v>
      </c>
      <c r="G185" s="33"/>
      <c r="H185" s="33"/>
      <c r="I185" s="154"/>
      <c r="J185" s="33"/>
      <c r="K185" s="33"/>
      <c r="L185" s="34"/>
      <c r="M185" s="155"/>
      <c r="N185" s="156"/>
      <c r="O185" s="54"/>
      <c r="P185" s="54"/>
      <c r="Q185" s="54"/>
      <c r="R185" s="54"/>
      <c r="S185" s="54"/>
      <c r="T185" s="55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T185" s="18" t="s">
        <v>125</v>
      </c>
      <c r="AU185" s="18" t="s">
        <v>82</v>
      </c>
    </row>
    <row r="186" spans="1:65" s="13" customFormat="1">
      <c r="B186" s="159"/>
      <c r="D186" s="152" t="s">
        <v>128</v>
      </c>
      <c r="E186" s="160" t="s">
        <v>3</v>
      </c>
      <c r="F186" s="161" t="s">
        <v>208</v>
      </c>
      <c r="H186" s="160" t="s">
        <v>3</v>
      </c>
      <c r="I186" s="162"/>
      <c r="L186" s="159"/>
      <c r="M186" s="163"/>
      <c r="N186" s="164"/>
      <c r="O186" s="164"/>
      <c r="P186" s="164"/>
      <c r="Q186" s="164"/>
      <c r="R186" s="164"/>
      <c r="S186" s="164"/>
      <c r="T186" s="165"/>
      <c r="AT186" s="160" t="s">
        <v>128</v>
      </c>
      <c r="AU186" s="160" t="s">
        <v>82</v>
      </c>
      <c r="AV186" s="13" t="s">
        <v>80</v>
      </c>
      <c r="AW186" s="13" t="s">
        <v>33</v>
      </c>
      <c r="AX186" s="13" t="s">
        <v>72</v>
      </c>
      <c r="AY186" s="160" t="s">
        <v>115</v>
      </c>
    </row>
    <row r="187" spans="1:65" s="13" customFormat="1">
      <c r="B187" s="159"/>
      <c r="D187" s="152" t="s">
        <v>128</v>
      </c>
      <c r="E187" s="160" t="s">
        <v>3</v>
      </c>
      <c r="F187" s="161" t="s">
        <v>299</v>
      </c>
      <c r="H187" s="160" t="s">
        <v>3</v>
      </c>
      <c r="I187" s="162"/>
      <c r="L187" s="159"/>
      <c r="M187" s="163"/>
      <c r="N187" s="164"/>
      <c r="O187" s="164"/>
      <c r="P187" s="164"/>
      <c r="Q187" s="164"/>
      <c r="R187" s="164"/>
      <c r="S187" s="164"/>
      <c r="T187" s="165"/>
      <c r="AT187" s="160" t="s">
        <v>128</v>
      </c>
      <c r="AU187" s="160" t="s">
        <v>82</v>
      </c>
      <c r="AV187" s="13" t="s">
        <v>80</v>
      </c>
      <c r="AW187" s="13" t="s">
        <v>33</v>
      </c>
      <c r="AX187" s="13" t="s">
        <v>72</v>
      </c>
      <c r="AY187" s="160" t="s">
        <v>115</v>
      </c>
    </row>
    <row r="188" spans="1:65" s="14" customFormat="1">
      <c r="B188" s="166"/>
      <c r="D188" s="152" t="s">
        <v>128</v>
      </c>
      <c r="E188" s="167" t="s">
        <v>3</v>
      </c>
      <c r="F188" s="168" t="s">
        <v>305</v>
      </c>
      <c r="H188" s="169">
        <v>3</v>
      </c>
      <c r="I188" s="170"/>
      <c r="L188" s="166"/>
      <c r="M188" s="171"/>
      <c r="N188" s="172"/>
      <c r="O188" s="172"/>
      <c r="P188" s="172"/>
      <c r="Q188" s="172"/>
      <c r="R188" s="172"/>
      <c r="S188" s="172"/>
      <c r="T188" s="173"/>
      <c r="AT188" s="167" t="s">
        <v>128</v>
      </c>
      <c r="AU188" s="167" t="s">
        <v>82</v>
      </c>
      <c r="AV188" s="14" t="s">
        <v>82</v>
      </c>
      <c r="AW188" s="14" t="s">
        <v>33</v>
      </c>
      <c r="AX188" s="14" t="s">
        <v>72</v>
      </c>
      <c r="AY188" s="167" t="s">
        <v>115</v>
      </c>
    </row>
    <row r="189" spans="1:65" s="15" customFormat="1">
      <c r="B189" s="174"/>
      <c r="D189" s="152" t="s">
        <v>128</v>
      </c>
      <c r="E189" s="175" t="s">
        <v>3</v>
      </c>
      <c r="F189" s="176" t="s">
        <v>130</v>
      </c>
      <c r="H189" s="177">
        <v>3</v>
      </c>
      <c r="I189" s="178"/>
      <c r="L189" s="174"/>
      <c r="M189" s="179"/>
      <c r="N189" s="180"/>
      <c r="O189" s="180"/>
      <c r="P189" s="180"/>
      <c r="Q189" s="180"/>
      <c r="R189" s="180"/>
      <c r="S189" s="180"/>
      <c r="T189" s="181"/>
      <c r="AT189" s="175" t="s">
        <v>128</v>
      </c>
      <c r="AU189" s="175" t="s">
        <v>82</v>
      </c>
      <c r="AV189" s="15" t="s">
        <v>131</v>
      </c>
      <c r="AW189" s="15" t="s">
        <v>33</v>
      </c>
      <c r="AX189" s="15" t="s">
        <v>80</v>
      </c>
      <c r="AY189" s="175" t="s">
        <v>115</v>
      </c>
    </row>
    <row r="190" spans="1:65" s="12" customFormat="1" ht="22.9" customHeight="1">
      <c r="B190" s="125"/>
      <c r="D190" s="126" t="s">
        <v>71</v>
      </c>
      <c r="E190" s="136" t="s">
        <v>136</v>
      </c>
      <c r="F190" s="136" t="s">
        <v>306</v>
      </c>
      <c r="I190" s="128"/>
      <c r="J190" s="137">
        <f>BK190</f>
        <v>0</v>
      </c>
      <c r="L190" s="125"/>
      <c r="M190" s="130"/>
      <c r="N190" s="131"/>
      <c r="O190" s="131"/>
      <c r="P190" s="132">
        <f>SUM(P191:P223)</f>
        <v>0</v>
      </c>
      <c r="Q190" s="131"/>
      <c r="R190" s="132">
        <f>SUM(R191:R223)</f>
        <v>4.9672571999999997</v>
      </c>
      <c r="S190" s="131"/>
      <c r="T190" s="133">
        <f>SUM(T191:T223)</f>
        <v>0</v>
      </c>
      <c r="AR190" s="126" t="s">
        <v>80</v>
      </c>
      <c r="AT190" s="134" t="s">
        <v>71</v>
      </c>
      <c r="AU190" s="134" t="s">
        <v>80</v>
      </c>
      <c r="AY190" s="126" t="s">
        <v>115</v>
      </c>
      <c r="BK190" s="135">
        <f>SUM(BK191:BK223)</f>
        <v>0</v>
      </c>
    </row>
    <row r="191" spans="1:65" s="2" customFormat="1" ht="16.5" customHeight="1">
      <c r="A191" s="33"/>
      <c r="B191" s="138"/>
      <c r="C191" s="139" t="s">
        <v>307</v>
      </c>
      <c r="D191" s="139" t="s">
        <v>118</v>
      </c>
      <c r="E191" s="140" t="s">
        <v>308</v>
      </c>
      <c r="F191" s="141" t="s">
        <v>309</v>
      </c>
      <c r="G191" s="142" t="s">
        <v>204</v>
      </c>
      <c r="H191" s="143">
        <v>89.25</v>
      </c>
      <c r="I191" s="144"/>
      <c r="J191" s="145">
        <f>ROUND(I191*H191,2)</f>
        <v>0</v>
      </c>
      <c r="K191" s="141" t="s">
        <v>122</v>
      </c>
      <c r="L191" s="34"/>
      <c r="M191" s="146" t="s">
        <v>3</v>
      </c>
      <c r="N191" s="147" t="s">
        <v>43</v>
      </c>
      <c r="O191" s="54"/>
      <c r="P191" s="148">
        <f>O191*H191</f>
        <v>0</v>
      </c>
      <c r="Q191" s="148">
        <v>0</v>
      </c>
      <c r="R191" s="148">
        <f>Q191*H191</f>
        <v>0</v>
      </c>
      <c r="S191" s="148">
        <v>0</v>
      </c>
      <c r="T191" s="149">
        <f>S191*H191</f>
        <v>0</v>
      </c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R191" s="150" t="s">
        <v>131</v>
      </c>
      <c r="AT191" s="150" t="s">
        <v>118</v>
      </c>
      <c r="AU191" s="150" t="s">
        <v>82</v>
      </c>
      <c r="AY191" s="18" t="s">
        <v>115</v>
      </c>
      <c r="BE191" s="151">
        <f>IF(N191="základní",J191,0)</f>
        <v>0</v>
      </c>
      <c r="BF191" s="151">
        <f>IF(N191="snížená",J191,0)</f>
        <v>0</v>
      </c>
      <c r="BG191" s="151">
        <f>IF(N191="zákl. přenesená",J191,0)</f>
        <v>0</v>
      </c>
      <c r="BH191" s="151">
        <f>IF(N191="sníž. přenesená",J191,0)</f>
        <v>0</v>
      </c>
      <c r="BI191" s="151">
        <f>IF(N191="nulová",J191,0)</f>
        <v>0</v>
      </c>
      <c r="BJ191" s="18" t="s">
        <v>80</v>
      </c>
      <c r="BK191" s="151">
        <f>ROUND(I191*H191,2)</f>
        <v>0</v>
      </c>
      <c r="BL191" s="18" t="s">
        <v>131</v>
      </c>
      <c r="BM191" s="150" t="s">
        <v>310</v>
      </c>
    </row>
    <row r="192" spans="1:65" s="2" customFormat="1" ht="19.5">
      <c r="A192" s="33"/>
      <c r="B192" s="34"/>
      <c r="C192" s="33"/>
      <c r="D192" s="152" t="s">
        <v>125</v>
      </c>
      <c r="E192" s="33"/>
      <c r="F192" s="153" t="s">
        <v>311</v>
      </c>
      <c r="G192" s="33"/>
      <c r="H192" s="33"/>
      <c r="I192" s="154"/>
      <c r="J192" s="33"/>
      <c r="K192" s="33"/>
      <c r="L192" s="34"/>
      <c r="M192" s="155"/>
      <c r="N192" s="156"/>
      <c r="O192" s="54"/>
      <c r="P192" s="54"/>
      <c r="Q192" s="54"/>
      <c r="R192" s="54"/>
      <c r="S192" s="54"/>
      <c r="T192" s="55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T192" s="18" t="s">
        <v>125</v>
      </c>
      <c r="AU192" s="18" t="s">
        <v>82</v>
      </c>
    </row>
    <row r="193" spans="1:65" s="2" customFormat="1">
      <c r="A193" s="33"/>
      <c r="B193" s="34"/>
      <c r="C193" s="33"/>
      <c r="D193" s="157" t="s">
        <v>126</v>
      </c>
      <c r="E193" s="33"/>
      <c r="F193" s="158" t="s">
        <v>312</v>
      </c>
      <c r="G193" s="33"/>
      <c r="H193" s="33"/>
      <c r="I193" s="154"/>
      <c r="J193" s="33"/>
      <c r="K193" s="33"/>
      <c r="L193" s="34"/>
      <c r="M193" s="155"/>
      <c r="N193" s="156"/>
      <c r="O193" s="54"/>
      <c r="P193" s="54"/>
      <c r="Q193" s="54"/>
      <c r="R193" s="54"/>
      <c r="S193" s="54"/>
      <c r="T193" s="55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T193" s="18" t="s">
        <v>126</v>
      </c>
      <c r="AU193" s="18" t="s">
        <v>82</v>
      </c>
    </row>
    <row r="194" spans="1:65" s="13" customFormat="1">
      <c r="B194" s="159"/>
      <c r="D194" s="152" t="s">
        <v>128</v>
      </c>
      <c r="E194" s="160" t="s">
        <v>3</v>
      </c>
      <c r="F194" s="161" t="s">
        <v>313</v>
      </c>
      <c r="H194" s="160" t="s">
        <v>3</v>
      </c>
      <c r="I194" s="162"/>
      <c r="L194" s="159"/>
      <c r="M194" s="163"/>
      <c r="N194" s="164"/>
      <c r="O194" s="164"/>
      <c r="P194" s="164"/>
      <c r="Q194" s="164"/>
      <c r="R194" s="164"/>
      <c r="S194" s="164"/>
      <c r="T194" s="165"/>
      <c r="AT194" s="160" t="s">
        <v>128</v>
      </c>
      <c r="AU194" s="160" t="s">
        <v>82</v>
      </c>
      <c r="AV194" s="13" t="s">
        <v>80</v>
      </c>
      <c r="AW194" s="13" t="s">
        <v>33</v>
      </c>
      <c r="AX194" s="13" t="s">
        <v>72</v>
      </c>
      <c r="AY194" s="160" t="s">
        <v>115</v>
      </c>
    </row>
    <row r="195" spans="1:65" s="13" customFormat="1">
      <c r="B195" s="159"/>
      <c r="D195" s="152" t="s">
        <v>128</v>
      </c>
      <c r="E195" s="160" t="s">
        <v>3</v>
      </c>
      <c r="F195" s="161" t="s">
        <v>208</v>
      </c>
      <c r="H195" s="160" t="s">
        <v>3</v>
      </c>
      <c r="I195" s="162"/>
      <c r="L195" s="159"/>
      <c r="M195" s="163"/>
      <c r="N195" s="164"/>
      <c r="O195" s="164"/>
      <c r="P195" s="164"/>
      <c r="Q195" s="164"/>
      <c r="R195" s="164"/>
      <c r="S195" s="164"/>
      <c r="T195" s="165"/>
      <c r="AT195" s="160" t="s">
        <v>128</v>
      </c>
      <c r="AU195" s="160" t="s">
        <v>82</v>
      </c>
      <c r="AV195" s="13" t="s">
        <v>80</v>
      </c>
      <c r="AW195" s="13" t="s">
        <v>33</v>
      </c>
      <c r="AX195" s="13" t="s">
        <v>72</v>
      </c>
      <c r="AY195" s="160" t="s">
        <v>115</v>
      </c>
    </row>
    <row r="196" spans="1:65" s="13" customFormat="1">
      <c r="B196" s="159"/>
      <c r="D196" s="152" t="s">
        <v>128</v>
      </c>
      <c r="E196" s="160" t="s">
        <v>3</v>
      </c>
      <c r="F196" s="161" t="s">
        <v>314</v>
      </c>
      <c r="H196" s="160" t="s">
        <v>3</v>
      </c>
      <c r="I196" s="162"/>
      <c r="L196" s="159"/>
      <c r="M196" s="163"/>
      <c r="N196" s="164"/>
      <c r="O196" s="164"/>
      <c r="P196" s="164"/>
      <c r="Q196" s="164"/>
      <c r="R196" s="164"/>
      <c r="S196" s="164"/>
      <c r="T196" s="165"/>
      <c r="AT196" s="160" t="s">
        <v>128</v>
      </c>
      <c r="AU196" s="160" t="s">
        <v>82</v>
      </c>
      <c r="AV196" s="13" t="s">
        <v>80</v>
      </c>
      <c r="AW196" s="13" t="s">
        <v>33</v>
      </c>
      <c r="AX196" s="13" t="s">
        <v>72</v>
      </c>
      <c r="AY196" s="160" t="s">
        <v>115</v>
      </c>
    </row>
    <row r="197" spans="1:65" s="14" customFormat="1">
      <c r="B197" s="166"/>
      <c r="D197" s="152" t="s">
        <v>128</v>
      </c>
      <c r="E197" s="167" t="s">
        <v>3</v>
      </c>
      <c r="F197" s="168" t="s">
        <v>315</v>
      </c>
      <c r="H197" s="169">
        <v>89.25</v>
      </c>
      <c r="I197" s="170"/>
      <c r="L197" s="166"/>
      <c r="M197" s="171"/>
      <c r="N197" s="172"/>
      <c r="O197" s="172"/>
      <c r="P197" s="172"/>
      <c r="Q197" s="172"/>
      <c r="R197" s="172"/>
      <c r="S197" s="172"/>
      <c r="T197" s="173"/>
      <c r="AT197" s="167" t="s">
        <v>128</v>
      </c>
      <c r="AU197" s="167" t="s">
        <v>82</v>
      </c>
      <c r="AV197" s="14" t="s">
        <v>82</v>
      </c>
      <c r="AW197" s="14" t="s">
        <v>33</v>
      </c>
      <c r="AX197" s="14" t="s">
        <v>72</v>
      </c>
      <c r="AY197" s="167" t="s">
        <v>115</v>
      </c>
    </row>
    <row r="198" spans="1:65" s="15" customFormat="1">
      <c r="B198" s="174"/>
      <c r="D198" s="152" t="s">
        <v>128</v>
      </c>
      <c r="E198" s="175" t="s">
        <v>3</v>
      </c>
      <c r="F198" s="176" t="s">
        <v>130</v>
      </c>
      <c r="H198" s="177">
        <v>89.25</v>
      </c>
      <c r="I198" s="178"/>
      <c r="L198" s="174"/>
      <c r="M198" s="179"/>
      <c r="N198" s="180"/>
      <c r="O198" s="180"/>
      <c r="P198" s="180"/>
      <c r="Q198" s="180"/>
      <c r="R198" s="180"/>
      <c r="S198" s="180"/>
      <c r="T198" s="181"/>
      <c r="AT198" s="175" t="s">
        <v>128</v>
      </c>
      <c r="AU198" s="175" t="s">
        <v>82</v>
      </c>
      <c r="AV198" s="15" t="s">
        <v>131</v>
      </c>
      <c r="AW198" s="15" t="s">
        <v>33</v>
      </c>
      <c r="AX198" s="15" t="s">
        <v>80</v>
      </c>
      <c r="AY198" s="175" t="s">
        <v>115</v>
      </c>
    </row>
    <row r="199" spans="1:65" s="2" customFormat="1" ht="16.5" customHeight="1">
      <c r="A199" s="33"/>
      <c r="B199" s="138"/>
      <c r="C199" s="139" t="s">
        <v>316</v>
      </c>
      <c r="D199" s="139" t="s">
        <v>118</v>
      </c>
      <c r="E199" s="140" t="s">
        <v>317</v>
      </c>
      <c r="F199" s="141" t="s">
        <v>318</v>
      </c>
      <c r="G199" s="142" t="s">
        <v>188</v>
      </c>
      <c r="H199" s="143">
        <v>178.5</v>
      </c>
      <c r="I199" s="144"/>
      <c r="J199" s="145">
        <f>ROUND(I199*H199,2)</f>
        <v>0</v>
      </c>
      <c r="K199" s="141" t="s">
        <v>122</v>
      </c>
      <c r="L199" s="34"/>
      <c r="M199" s="146" t="s">
        <v>3</v>
      </c>
      <c r="N199" s="147" t="s">
        <v>43</v>
      </c>
      <c r="O199" s="54"/>
      <c r="P199" s="148">
        <f>O199*H199</f>
        <v>0</v>
      </c>
      <c r="Q199" s="148">
        <v>7.26E-3</v>
      </c>
      <c r="R199" s="148">
        <f>Q199*H199</f>
        <v>1.2959099999999999</v>
      </c>
      <c r="S199" s="148">
        <v>0</v>
      </c>
      <c r="T199" s="149">
        <f>S199*H199</f>
        <v>0</v>
      </c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R199" s="150" t="s">
        <v>131</v>
      </c>
      <c r="AT199" s="150" t="s">
        <v>118</v>
      </c>
      <c r="AU199" s="150" t="s">
        <v>82</v>
      </c>
      <c r="AY199" s="18" t="s">
        <v>115</v>
      </c>
      <c r="BE199" s="151">
        <f>IF(N199="základní",J199,0)</f>
        <v>0</v>
      </c>
      <c r="BF199" s="151">
        <f>IF(N199="snížená",J199,0)</f>
        <v>0</v>
      </c>
      <c r="BG199" s="151">
        <f>IF(N199="zákl. přenesená",J199,0)</f>
        <v>0</v>
      </c>
      <c r="BH199" s="151">
        <f>IF(N199="sníž. přenesená",J199,0)</f>
        <v>0</v>
      </c>
      <c r="BI199" s="151">
        <f>IF(N199="nulová",J199,0)</f>
        <v>0</v>
      </c>
      <c r="BJ199" s="18" t="s">
        <v>80</v>
      </c>
      <c r="BK199" s="151">
        <f>ROUND(I199*H199,2)</f>
        <v>0</v>
      </c>
      <c r="BL199" s="18" t="s">
        <v>131</v>
      </c>
      <c r="BM199" s="150" t="s">
        <v>319</v>
      </c>
    </row>
    <row r="200" spans="1:65" s="2" customFormat="1" ht="19.5">
      <c r="A200" s="33"/>
      <c r="B200" s="34"/>
      <c r="C200" s="33"/>
      <c r="D200" s="152" t="s">
        <v>125</v>
      </c>
      <c r="E200" s="33"/>
      <c r="F200" s="153" t="s">
        <v>320</v>
      </c>
      <c r="G200" s="33"/>
      <c r="H200" s="33"/>
      <c r="I200" s="154"/>
      <c r="J200" s="33"/>
      <c r="K200" s="33"/>
      <c r="L200" s="34"/>
      <c r="M200" s="155"/>
      <c r="N200" s="156"/>
      <c r="O200" s="54"/>
      <c r="P200" s="54"/>
      <c r="Q200" s="54"/>
      <c r="R200" s="54"/>
      <c r="S200" s="54"/>
      <c r="T200" s="55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T200" s="18" t="s">
        <v>125</v>
      </c>
      <c r="AU200" s="18" t="s">
        <v>82</v>
      </c>
    </row>
    <row r="201" spans="1:65" s="2" customFormat="1">
      <c r="A201" s="33"/>
      <c r="B201" s="34"/>
      <c r="C201" s="33"/>
      <c r="D201" s="157" t="s">
        <v>126</v>
      </c>
      <c r="E201" s="33"/>
      <c r="F201" s="158" t="s">
        <v>321</v>
      </c>
      <c r="G201" s="33"/>
      <c r="H201" s="33"/>
      <c r="I201" s="154"/>
      <c r="J201" s="33"/>
      <c r="K201" s="33"/>
      <c r="L201" s="34"/>
      <c r="M201" s="155"/>
      <c r="N201" s="156"/>
      <c r="O201" s="54"/>
      <c r="P201" s="54"/>
      <c r="Q201" s="54"/>
      <c r="R201" s="54"/>
      <c r="S201" s="54"/>
      <c r="T201" s="55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T201" s="18" t="s">
        <v>126</v>
      </c>
      <c r="AU201" s="18" t="s">
        <v>82</v>
      </c>
    </row>
    <row r="202" spans="1:65" s="13" customFormat="1">
      <c r="B202" s="159"/>
      <c r="D202" s="152" t="s">
        <v>128</v>
      </c>
      <c r="E202" s="160" t="s">
        <v>3</v>
      </c>
      <c r="F202" s="161" t="s">
        <v>208</v>
      </c>
      <c r="H202" s="160" t="s">
        <v>3</v>
      </c>
      <c r="I202" s="162"/>
      <c r="L202" s="159"/>
      <c r="M202" s="163"/>
      <c r="N202" s="164"/>
      <c r="O202" s="164"/>
      <c r="P202" s="164"/>
      <c r="Q202" s="164"/>
      <c r="R202" s="164"/>
      <c r="S202" s="164"/>
      <c r="T202" s="165"/>
      <c r="AT202" s="160" t="s">
        <v>128</v>
      </c>
      <c r="AU202" s="160" t="s">
        <v>82</v>
      </c>
      <c r="AV202" s="13" t="s">
        <v>80</v>
      </c>
      <c r="AW202" s="13" t="s">
        <v>33</v>
      </c>
      <c r="AX202" s="13" t="s">
        <v>72</v>
      </c>
      <c r="AY202" s="160" t="s">
        <v>115</v>
      </c>
    </row>
    <row r="203" spans="1:65" s="13" customFormat="1">
      <c r="B203" s="159"/>
      <c r="D203" s="152" t="s">
        <v>128</v>
      </c>
      <c r="E203" s="160" t="s">
        <v>3</v>
      </c>
      <c r="F203" s="161" t="s">
        <v>314</v>
      </c>
      <c r="H203" s="160" t="s">
        <v>3</v>
      </c>
      <c r="I203" s="162"/>
      <c r="L203" s="159"/>
      <c r="M203" s="163"/>
      <c r="N203" s="164"/>
      <c r="O203" s="164"/>
      <c r="P203" s="164"/>
      <c r="Q203" s="164"/>
      <c r="R203" s="164"/>
      <c r="S203" s="164"/>
      <c r="T203" s="165"/>
      <c r="AT203" s="160" t="s">
        <v>128</v>
      </c>
      <c r="AU203" s="160" t="s">
        <v>82</v>
      </c>
      <c r="AV203" s="13" t="s">
        <v>80</v>
      </c>
      <c r="AW203" s="13" t="s">
        <v>33</v>
      </c>
      <c r="AX203" s="13" t="s">
        <v>72</v>
      </c>
      <c r="AY203" s="160" t="s">
        <v>115</v>
      </c>
    </row>
    <row r="204" spans="1:65" s="14" customFormat="1">
      <c r="B204" s="166"/>
      <c r="D204" s="152" t="s">
        <v>128</v>
      </c>
      <c r="E204" s="167" t="s">
        <v>3</v>
      </c>
      <c r="F204" s="168" t="s">
        <v>322</v>
      </c>
      <c r="H204" s="169">
        <v>178.5</v>
      </c>
      <c r="I204" s="170"/>
      <c r="L204" s="166"/>
      <c r="M204" s="171"/>
      <c r="N204" s="172"/>
      <c r="O204" s="172"/>
      <c r="P204" s="172"/>
      <c r="Q204" s="172"/>
      <c r="R204" s="172"/>
      <c r="S204" s="172"/>
      <c r="T204" s="173"/>
      <c r="AT204" s="167" t="s">
        <v>128</v>
      </c>
      <c r="AU204" s="167" t="s">
        <v>82</v>
      </c>
      <c r="AV204" s="14" t="s">
        <v>82</v>
      </c>
      <c r="AW204" s="14" t="s">
        <v>33</v>
      </c>
      <c r="AX204" s="14" t="s">
        <v>72</v>
      </c>
      <c r="AY204" s="167" t="s">
        <v>115</v>
      </c>
    </row>
    <row r="205" spans="1:65" s="15" customFormat="1">
      <c r="B205" s="174"/>
      <c r="D205" s="152" t="s">
        <v>128</v>
      </c>
      <c r="E205" s="175" t="s">
        <v>3</v>
      </c>
      <c r="F205" s="176" t="s">
        <v>130</v>
      </c>
      <c r="H205" s="177">
        <v>178.5</v>
      </c>
      <c r="I205" s="178"/>
      <c r="L205" s="174"/>
      <c r="M205" s="179"/>
      <c r="N205" s="180"/>
      <c r="O205" s="180"/>
      <c r="P205" s="180"/>
      <c r="Q205" s="180"/>
      <c r="R205" s="180"/>
      <c r="S205" s="180"/>
      <c r="T205" s="181"/>
      <c r="AT205" s="175" t="s">
        <v>128</v>
      </c>
      <c r="AU205" s="175" t="s">
        <v>82</v>
      </c>
      <c r="AV205" s="15" t="s">
        <v>131</v>
      </c>
      <c r="AW205" s="15" t="s">
        <v>33</v>
      </c>
      <c r="AX205" s="15" t="s">
        <v>80</v>
      </c>
      <c r="AY205" s="175" t="s">
        <v>115</v>
      </c>
    </row>
    <row r="206" spans="1:65" s="2" customFormat="1" ht="16.5" customHeight="1">
      <c r="A206" s="33"/>
      <c r="B206" s="138"/>
      <c r="C206" s="139" t="s">
        <v>8</v>
      </c>
      <c r="D206" s="139" t="s">
        <v>118</v>
      </c>
      <c r="E206" s="140" t="s">
        <v>323</v>
      </c>
      <c r="F206" s="141" t="s">
        <v>324</v>
      </c>
      <c r="G206" s="142" t="s">
        <v>188</v>
      </c>
      <c r="H206" s="143">
        <v>178.5</v>
      </c>
      <c r="I206" s="144"/>
      <c r="J206" s="145">
        <f>ROUND(I206*H206,2)</f>
        <v>0</v>
      </c>
      <c r="K206" s="141" t="s">
        <v>3</v>
      </c>
      <c r="L206" s="34"/>
      <c r="M206" s="146" t="s">
        <v>3</v>
      </c>
      <c r="N206" s="147" t="s">
        <v>43</v>
      </c>
      <c r="O206" s="54"/>
      <c r="P206" s="148">
        <f>O206*H206</f>
        <v>0</v>
      </c>
      <c r="Q206" s="148">
        <v>0</v>
      </c>
      <c r="R206" s="148">
        <f>Q206*H206</f>
        <v>0</v>
      </c>
      <c r="S206" s="148">
        <v>0</v>
      </c>
      <c r="T206" s="149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50" t="s">
        <v>131</v>
      </c>
      <c r="AT206" s="150" t="s">
        <v>118</v>
      </c>
      <c r="AU206" s="150" t="s">
        <v>82</v>
      </c>
      <c r="AY206" s="18" t="s">
        <v>115</v>
      </c>
      <c r="BE206" s="151">
        <f>IF(N206="základní",J206,0)</f>
        <v>0</v>
      </c>
      <c r="BF206" s="151">
        <f>IF(N206="snížená",J206,0)</f>
        <v>0</v>
      </c>
      <c r="BG206" s="151">
        <f>IF(N206="zákl. přenesená",J206,0)</f>
        <v>0</v>
      </c>
      <c r="BH206" s="151">
        <f>IF(N206="sníž. přenesená",J206,0)</f>
        <v>0</v>
      </c>
      <c r="BI206" s="151">
        <f>IF(N206="nulová",J206,0)</f>
        <v>0</v>
      </c>
      <c r="BJ206" s="18" t="s">
        <v>80</v>
      </c>
      <c r="BK206" s="151">
        <f>ROUND(I206*H206,2)</f>
        <v>0</v>
      </c>
      <c r="BL206" s="18" t="s">
        <v>131</v>
      </c>
      <c r="BM206" s="150" t="s">
        <v>325</v>
      </c>
    </row>
    <row r="207" spans="1:65" s="2" customFormat="1">
      <c r="A207" s="33"/>
      <c r="B207" s="34"/>
      <c r="C207" s="33"/>
      <c r="D207" s="152" t="s">
        <v>125</v>
      </c>
      <c r="E207" s="33"/>
      <c r="F207" s="153" t="s">
        <v>324</v>
      </c>
      <c r="G207" s="33"/>
      <c r="H207" s="33"/>
      <c r="I207" s="154"/>
      <c r="J207" s="33"/>
      <c r="K207" s="33"/>
      <c r="L207" s="34"/>
      <c r="M207" s="155"/>
      <c r="N207" s="156"/>
      <c r="O207" s="54"/>
      <c r="P207" s="54"/>
      <c r="Q207" s="54"/>
      <c r="R207" s="54"/>
      <c r="S207" s="54"/>
      <c r="T207" s="55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125</v>
      </c>
      <c r="AU207" s="18" t="s">
        <v>82</v>
      </c>
    </row>
    <row r="208" spans="1:65" s="2" customFormat="1" ht="16.5" customHeight="1">
      <c r="A208" s="33"/>
      <c r="B208" s="138"/>
      <c r="C208" s="139" t="s">
        <v>326</v>
      </c>
      <c r="D208" s="139" t="s">
        <v>118</v>
      </c>
      <c r="E208" s="140" t="s">
        <v>327</v>
      </c>
      <c r="F208" s="141" t="s">
        <v>328</v>
      </c>
      <c r="G208" s="142" t="s">
        <v>188</v>
      </c>
      <c r="H208" s="143">
        <v>178.5</v>
      </c>
      <c r="I208" s="144"/>
      <c r="J208" s="145">
        <f>ROUND(I208*H208,2)</f>
        <v>0</v>
      </c>
      <c r="K208" s="141" t="s">
        <v>122</v>
      </c>
      <c r="L208" s="34"/>
      <c r="M208" s="146" t="s">
        <v>3</v>
      </c>
      <c r="N208" s="147" t="s">
        <v>43</v>
      </c>
      <c r="O208" s="54"/>
      <c r="P208" s="148">
        <f>O208*H208</f>
        <v>0</v>
      </c>
      <c r="Q208" s="148">
        <v>8.5999999999999998E-4</v>
      </c>
      <c r="R208" s="148">
        <f>Q208*H208</f>
        <v>0.15351000000000001</v>
      </c>
      <c r="S208" s="148">
        <v>0</v>
      </c>
      <c r="T208" s="149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50" t="s">
        <v>131</v>
      </c>
      <c r="AT208" s="150" t="s">
        <v>118</v>
      </c>
      <c r="AU208" s="150" t="s">
        <v>82</v>
      </c>
      <c r="AY208" s="18" t="s">
        <v>115</v>
      </c>
      <c r="BE208" s="151">
        <f>IF(N208="základní",J208,0)</f>
        <v>0</v>
      </c>
      <c r="BF208" s="151">
        <f>IF(N208="snížená",J208,0)</f>
        <v>0</v>
      </c>
      <c r="BG208" s="151">
        <f>IF(N208="zákl. přenesená",J208,0)</f>
        <v>0</v>
      </c>
      <c r="BH208" s="151">
        <f>IF(N208="sníž. přenesená",J208,0)</f>
        <v>0</v>
      </c>
      <c r="BI208" s="151">
        <f>IF(N208="nulová",J208,0)</f>
        <v>0</v>
      </c>
      <c r="BJ208" s="18" t="s">
        <v>80</v>
      </c>
      <c r="BK208" s="151">
        <f>ROUND(I208*H208,2)</f>
        <v>0</v>
      </c>
      <c r="BL208" s="18" t="s">
        <v>131</v>
      </c>
      <c r="BM208" s="150" t="s">
        <v>329</v>
      </c>
    </row>
    <row r="209" spans="1:65" s="2" customFormat="1" ht="29.25">
      <c r="A209" s="33"/>
      <c r="B209" s="34"/>
      <c r="C209" s="33"/>
      <c r="D209" s="152" t="s">
        <v>125</v>
      </c>
      <c r="E209" s="33"/>
      <c r="F209" s="153" t="s">
        <v>330</v>
      </c>
      <c r="G209" s="33"/>
      <c r="H209" s="33"/>
      <c r="I209" s="154"/>
      <c r="J209" s="33"/>
      <c r="K209" s="33"/>
      <c r="L209" s="34"/>
      <c r="M209" s="155"/>
      <c r="N209" s="156"/>
      <c r="O209" s="54"/>
      <c r="P209" s="54"/>
      <c r="Q209" s="54"/>
      <c r="R209" s="54"/>
      <c r="S209" s="54"/>
      <c r="T209" s="55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T209" s="18" t="s">
        <v>125</v>
      </c>
      <c r="AU209" s="18" t="s">
        <v>82</v>
      </c>
    </row>
    <row r="210" spans="1:65" s="2" customFormat="1">
      <c r="A210" s="33"/>
      <c r="B210" s="34"/>
      <c r="C210" s="33"/>
      <c r="D210" s="157" t="s">
        <v>126</v>
      </c>
      <c r="E210" s="33"/>
      <c r="F210" s="158" t="s">
        <v>331</v>
      </c>
      <c r="G210" s="33"/>
      <c r="H210" s="33"/>
      <c r="I210" s="154"/>
      <c r="J210" s="33"/>
      <c r="K210" s="33"/>
      <c r="L210" s="34"/>
      <c r="M210" s="155"/>
      <c r="N210" s="156"/>
      <c r="O210" s="54"/>
      <c r="P210" s="54"/>
      <c r="Q210" s="54"/>
      <c r="R210" s="54"/>
      <c r="S210" s="54"/>
      <c r="T210" s="55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T210" s="18" t="s">
        <v>126</v>
      </c>
      <c r="AU210" s="18" t="s">
        <v>82</v>
      </c>
    </row>
    <row r="211" spans="1:65" s="2" customFormat="1" ht="16.5" customHeight="1">
      <c r="A211" s="33"/>
      <c r="B211" s="138"/>
      <c r="C211" s="139" t="s">
        <v>332</v>
      </c>
      <c r="D211" s="139" t="s">
        <v>118</v>
      </c>
      <c r="E211" s="140" t="s">
        <v>333</v>
      </c>
      <c r="F211" s="141" t="s">
        <v>334</v>
      </c>
      <c r="G211" s="142" t="s">
        <v>289</v>
      </c>
      <c r="H211" s="143">
        <v>3.3839999999999999</v>
      </c>
      <c r="I211" s="144"/>
      <c r="J211" s="145">
        <f>ROUND(I211*H211,2)</f>
        <v>0</v>
      </c>
      <c r="K211" s="141" t="s">
        <v>122</v>
      </c>
      <c r="L211" s="34"/>
      <c r="M211" s="146" t="s">
        <v>3</v>
      </c>
      <c r="N211" s="147" t="s">
        <v>43</v>
      </c>
      <c r="O211" s="54"/>
      <c r="P211" s="148">
        <f>O211*H211</f>
        <v>0</v>
      </c>
      <c r="Q211" s="148">
        <v>1.03955</v>
      </c>
      <c r="R211" s="148">
        <f>Q211*H211</f>
        <v>3.5178371999999998</v>
      </c>
      <c r="S211" s="148">
        <v>0</v>
      </c>
      <c r="T211" s="149">
        <f>S211*H211</f>
        <v>0</v>
      </c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R211" s="150" t="s">
        <v>131</v>
      </c>
      <c r="AT211" s="150" t="s">
        <v>118</v>
      </c>
      <c r="AU211" s="150" t="s">
        <v>82</v>
      </c>
      <c r="AY211" s="18" t="s">
        <v>115</v>
      </c>
      <c r="BE211" s="151">
        <f>IF(N211="základní",J211,0)</f>
        <v>0</v>
      </c>
      <c r="BF211" s="151">
        <f>IF(N211="snížená",J211,0)</f>
        <v>0</v>
      </c>
      <c r="BG211" s="151">
        <f>IF(N211="zákl. přenesená",J211,0)</f>
        <v>0</v>
      </c>
      <c r="BH211" s="151">
        <f>IF(N211="sníž. přenesená",J211,0)</f>
        <v>0</v>
      </c>
      <c r="BI211" s="151">
        <f>IF(N211="nulová",J211,0)</f>
        <v>0</v>
      </c>
      <c r="BJ211" s="18" t="s">
        <v>80</v>
      </c>
      <c r="BK211" s="151">
        <f>ROUND(I211*H211,2)</f>
        <v>0</v>
      </c>
      <c r="BL211" s="18" t="s">
        <v>131</v>
      </c>
      <c r="BM211" s="150" t="s">
        <v>335</v>
      </c>
    </row>
    <row r="212" spans="1:65" s="2" customFormat="1" ht="19.5">
      <c r="A212" s="33"/>
      <c r="B212" s="34"/>
      <c r="C212" s="33"/>
      <c r="D212" s="152" t="s">
        <v>125</v>
      </c>
      <c r="E212" s="33"/>
      <c r="F212" s="153" t="s">
        <v>336</v>
      </c>
      <c r="G212" s="33"/>
      <c r="H212" s="33"/>
      <c r="I212" s="154"/>
      <c r="J212" s="33"/>
      <c r="K212" s="33"/>
      <c r="L212" s="34"/>
      <c r="M212" s="155"/>
      <c r="N212" s="156"/>
      <c r="O212" s="54"/>
      <c r="P212" s="54"/>
      <c r="Q212" s="54"/>
      <c r="R212" s="54"/>
      <c r="S212" s="54"/>
      <c r="T212" s="55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T212" s="18" t="s">
        <v>125</v>
      </c>
      <c r="AU212" s="18" t="s">
        <v>82</v>
      </c>
    </row>
    <row r="213" spans="1:65" s="2" customFormat="1">
      <c r="A213" s="33"/>
      <c r="B213" s="34"/>
      <c r="C213" s="33"/>
      <c r="D213" s="157" t="s">
        <v>126</v>
      </c>
      <c r="E213" s="33"/>
      <c r="F213" s="158" t="s">
        <v>337</v>
      </c>
      <c r="G213" s="33"/>
      <c r="H213" s="33"/>
      <c r="I213" s="154"/>
      <c r="J213" s="33"/>
      <c r="K213" s="33"/>
      <c r="L213" s="34"/>
      <c r="M213" s="155"/>
      <c r="N213" s="156"/>
      <c r="O213" s="54"/>
      <c r="P213" s="54"/>
      <c r="Q213" s="54"/>
      <c r="R213" s="54"/>
      <c r="S213" s="54"/>
      <c r="T213" s="55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T213" s="18" t="s">
        <v>126</v>
      </c>
      <c r="AU213" s="18" t="s">
        <v>82</v>
      </c>
    </row>
    <row r="214" spans="1:65" s="13" customFormat="1">
      <c r="B214" s="159"/>
      <c r="D214" s="152" t="s">
        <v>128</v>
      </c>
      <c r="E214" s="160" t="s">
        <v>3</v>
      </c>
      <c r="F214" s="161" t="s">
        <v>338</v>
      </c>
      <c r="H214" s="160" t="s">
        <v>3</v>
      </c>
      <c r="I214" s="162"/>
      <c r="L214" s="159"/>
      <c r="M214" s="163"/>
      <c r="N214" s="164"/>
      <c r="O214" s="164"/>
      <c r="P214" s="164"/>
      <c r="Q214" s="164"/>
      <c r="R214" s="164"/>
      <c r="S214" s="164"/>
      <c r="T214" s="165"/>
      <c r="AT214" s="160" t="s">
        <v>128</v>
      </c>
      <c r="AU214" s="160" t="s">
        <v>82</v>
      </c>
      <c r="AV214" s="13" t="s">
        <v>80</v>
      </c>
      <c r="AW214" s="13" t="s">
        <v>33</v>
      </c>
      <c r="AX214" s="13" t="s">
        <v>72</v>
      </c>
      <c r="AY214" s="160" t="s">
        <v>115</v>
      </c>
    </row>
    <row r="215" spans="1:65" s="13" customFormat="1">
      <c r="B215" s="159"/>
      <c r="D215" s="152" t="s">
        <v>128</v>
      </c>
      <c r="E215" s="160" t="s">
        <v>3</v>
      </c>
      <c r="F215" s="161" t="s">
        <v>208</v>
      </c>
      <c r="H215" s="160" t="s">
        <v>3</v>
      </c>
      <c r="I215" s="162"/>
      <c r="L215" s="159"/>
      <c r="M215" s="163"/>
      <c r="N215" s="164"/>
      <c r="O215" s="164"/>
      <c r="P215" s="164"/>
      <c r="Q215" s="164"/>
      <c r="R215" s="164"/>
      <c r="S215" s="164"/>
      <c r="T215" s="165"/>
      <c r="AT215" s="160" t="s">
        <v>128</v>
      </c>
      <c r="AU215" s="160" t="s">
        <v>82</v>
      </c>
      <c r="AV215" s="13" t="s">
        <v>80</v>
      </c>
      <c r="AW215" s="13" t="s">
        <v>33</v>
      </c>
      <c r="AX215" s="13" t="s">
        <v>72</v>
      </c>
      <c r="AY215" s="160" t="s">
        <v>115</v>
      </c>
    </row>
    <row r="216" spans="1:65" s="14" customFormat="1">
      <c r="B216" s="166"/>
      <c r="D216" s="152" t="s">
        <v>128</v>
      </c>
      <c r="E216" s="167" t="s">
        <v>3</v>
      </c>
      <c r="F216" s="168" t="s">
        <v>339</v>
      </c>
      <c r="H216" s="169">
        <v>3.3839999999999999</v>
      </c>
      <c r="I216" s="170"/>
      <c r="L216" s="166"/>
      <c r="M216" s="171"/>
      <c r="N216" s="172"/>
      <c r="O216" s="172"/>
      <c r="P216" s="172"/>
      <c r="Q216" s="172"/>
      <c r="R216" s="172"/>
      <c r="S216" s="172"/>
      <c r="T216" s="173"/>
      <c r="AT216" s="167" t="s">
        <v>128</v>
      </c>
      <c r="AU216" s="167" t="s">
        <v>82</v>
      </c>
      <c r="AV216" s="14" t="s">
        <v>82</v>
      </c>
      <c r="AW216" s="14" t="s">
        <v>33</v>
      </c>
      <c r="AX216" s="14" t="s">
        <v>72</v>
      </c>
      <c r="AY216" s="167" t="s">
        <v>115</v>
      </c>
    </row>
    <row r="217" spans="1:65" s="15" customFormat="1">
      <c r="B217" s="174"/>
      <c r="D217" s="152" t="s">
        <v>128</v>
      </c>
      <c r="E217" s="175" t="s">
        <v>3</v>
      </c>
      <c r="F217" s="176" t="s">
        <v>130</v>
      </c>
      <c r="H217" s="177">
        <v>3.3839999999999999</v>
      </c>
      <c r="I217" s="178"/>
      <c r="L217" s="174"/>
      <c r="M217" s="179"/>
      <c r="N217" s="180"/>
      <c r="O217" s="180"/>
      <c r="P217" s="180"/>
      <c r="Q217" s="180"/>
      <c r="R217" s="180"/>
      <c r="S217" s="180"/>
      <c r="T217" s="181"/>
      <c r="AT217" s="175" t="s">
        <v>128</v>
      </c>
      <c r="AU217" s="175" t="s">
        <v>82</v>
      </c>
      <c r="AV217" s="15" t="s">
        <v>131</v>
      </c>
      <c r="AW217" s="15" t="s">
        <v>33</v>
      </c>
      <c r="AX217" s="15" t="s">
        <v>80</v>
      </c>
      <c r="AY217" s="175" t="s">
        <v>115</v>
      </c>
    </row>
    <row r="218" spans="1:65" s="2" customFormat="1" ht="16.5" customHeight="1">
      <c r="A218" s="33"/>
      <c r="B218" s="138"/>
      <c r="C218" s="139" t="s">
        <v>340</v>
      </c>
      <c r="D218" s="139" t="s">
        <v>118</v>
      </c>
      <c r="E218" s="140" t="s">
        <v>341</v>
      </c>
      <c r="F218" s="141" t="s">
        <v>342</v>
      </c>
      <c r="G218" s="142" t="s">
        <v>297</v>
      </c>
      <c r="H218" s="143">
        <v>100</v>
      </c>
      <c r="I218" s="144"/>
      <c r="J218" s="145">
        <f>ROUND(I218*H218,2)</f>
        <v>0</v>
      </c>
      <c r="K218" s="141" t="s">
        <v>122</v>
      </c>
      <c r="L218" s="34"/>
      <c r="M218" s="146" t="s">
        <v>3</v>
      </c>
      <c r="N218" s="147" t="s">
        <v>43</v>
      </c>
      <c r="O218" s="54"/>
      <c r="P218" s="148">
        <f>O218*H218</f>
        <v>0</v>
      </c>
      <c r="Q218" s="148">
        <v>0</v>
      </c>
      <c r="R218" s="148">
        <f>Q218*H218</f>
        <v>0</v>
      </c>
      <c r="S218" s="148">
        <v>0</v>
      </c>
      <c r="T218" s="149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50" t="s">
        <v>131</v>
      </c>
      <c r="AT218" s="150" t="s">
        <v>118</v>
      </c>
      <c r="AU218" s="150" t="s">
        <v>82</v>
      </c>
      <c r="AY218" s="18" t="s">
        <v>115</v>
      </c>
      <c r="BE218" s="151">
        <f>IF(N218="základní",J218,0)</f>
        <v>0</v>
      </c>
      <c r="BF218" s="151">
        <f>IF(N218="snížená",J218,0)</f>
        <v>0</v>
      </c>
      <c r="BG218" s="151">
        <f>IF(N218="zákl. přenesená",J218,0)</f>
        <v>0</v>
      </c>
      <c r="BH218" s="151">
        <f>IF(N218="sníž. přenesená",J218,0)</f>
        <v>0</v>
      </c>
      <c r="BI218" s="151">
        <f>IF(N218="nulová",J218,0)</f>
        <v>0</v>
      </c>
      <c r="BJ218" s="18" t="s">
        <v>80</v>
      </c>
      <c r="BK218" s="151">
        <f>ROUND(I218*H218,2)</f>
        <v>0</v>
      </c>
      <c r="BL218" s="18" t="s">
        <v>131</v>
      </c>
      <c r="BM218" s="150" t="s">
        <v>343</v>
      </c>
    </row>
    <row r="219" spans="1:65" s="2" customFormat="1">
      <c r="A219" s="33"/>
      <c r="B219" s="34"/>
      <c r="C219" s="33"/>
      <c r="D219" s="152" t="s">
        <v>125</v>
      </c>
      <c r="E219" s="33"/>
      <c r="F219" s="153" t="s">
        <v>344</v>
      </c>
      <c r="G219" s="33"/>
      <c r="H219" s="33"/>
      <c r="I219" s="154"/>
      <c r="J219" s="33"/>
      <c r="K219" s="33"/>
      <c r="L219" s="34"/>
      <c r="M219" s="155"/>
      <c r="N219" s="156"/>
      <c r="O219" s="54"/>
      <c r="P219" s="54"/>
      <c r="Q219" s="54"/>
      <c r="R219" s="54"/>
      <c r="S219" s="54"/>
      <c r="T219" s="55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125</v>
      </c>
      <c r="AU219" s="18" t="s">
        <v>82</v>
      </c>
    </row>
    <row r="220" spans="1:65" s="2" customFormat="1">
      <c r="A220" s="33"/>
      <c r="B220" s="34"/>
      <c r="C220" s="33"/>
      <c r="D220" s="157" t="s">
        <v>126</v>
      </c>
      <c r="E220" s="33"/>
      <c r="F220" s="158" t="s">
        <v>345</v>
      </c>
      <c r="G220" s="33"/>
      <c r="H220" s="33"/>
      <c r="I220" s="154"/>
      <c r="J220" s="33"/>
      <c r="K220" s="33"/>
      <c r="L220" s="34"/>
      <c r="M220" s="155"/>
      <c r="N220" s="156"/>
      <c r="O220" s="54"/>
      <c r="P220" s="54"/>
      <c r="Q220" s="54"/>
      <c r="R220" s="54"/>
      <c r="S220" s="54"/>
      <c r="T220" s="55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126</v>
      </c>
      <c r="AU220" s="18" t="s">
        <v>82</v>
      </c>
    </row>
    <row r="221" spans="1:65" s="13" customFormat="1">
      <c r="B221" s="159"/>
      <c r="D221" s="152" t="s">
        <v>128</v>
      </c>
      <c r="E221" s="160" t="s">
        <v>3</v>
      </c>
      <c r="F221" s="161" t="s">
        <v>346</v>
      </c>
      <c r="H221" s="160" t="s">
        <v>3</v>
      </c>
      <c r="I221" s="162"/>
      <c r="L221" s="159"/>
      <c r="M221" s="163"/>
      <c r="N221" s="164"/>
      <c r="O221" s="164"/>
      <c r="P221" s="164"/>
      <c r="Q221" s="164"/>
      <c r="R221" s="164"/>
      <c r="S221" s="164"/>
      <c r="T221" s="165"/>
      <c r="AT221" s="160" t="s">
        <v>128</v>
      </c>
      <c r="AU221" s="160" t="s">
        <v>82</v>
      </c>
      <c r="AV221" s="13" t="s">
        <v>80</v>
      </c>
      <c r="AW221" s="13" t="s">
        <v>33</v>
      </c>
      <c r="AX221" s="13" t="s">
        <v>72</v>
      </c>
      <c r="AY221" s="160" t="s">
        <v>115</v>
      </c>
    </row>
    <row r="222" spans="1:65" s="14" customFormat="1">
      <c r="B222" s="166"/>
      <c r="D222" s="152" t="s">
        <v>128</v>
      </c>
      <c r="E222" s="167" t="s">
        <v>3</v>
      </c>
      <c r="F222" s="168" t="s">
        <v>347</v>
      </c>
      <c r="H222" s="169">
        <v>100</v>
      </c>
      <c r="I222" s="170"/>
      <c r="L222" s="166"/>
      <c r="M222" s="171"/>
      <c r="N222" s="172"/>
      <c r="O222" s="172"/>
      <c r="P222" s="172"/>
      <c r="Q222" s="172"/>
      <c r="R222" s="172"/>
      <c r="S222" s="172"/>
      <c r="T222" s="173"/>
      <c r="AT222" s="167" t="s">
        <v>128</v>
      </c>
      <c r="AU222" s="167" t="s">
        <v>82</v>
      </c>
      <c r="AV222" s="14" t="s">
        <v>82</v>
      </c>
      <c r="AW222" s="14" t="s">
        <v>33</v>
      </c>
      <c r="AX222" s="14" t="s">
        <v>72</v>
      </c>
      <c r="AY222" s="167" t="s">
        <v>115</v>
      </c>
    </row>
    <row r="223" spans="1:65" s="15" customFormat="1">
      <c r="B223" s="174"/>
      <c r="D223" s="152" t="s">
        <v>128</v>
      </c>
      <c r="E223" s="175" t="s">
        <v>3</v>
      </c>
      <c r="F223" s="176" t="s">
        <v>130</v>
      </c>
      <c r="H223" s="177">
        <v>100</v>
      </c>
      <c r="I223" s="178"/>
      <c r="L223" s="174"/>
      <c r="M223" s="179"/>
      <c r="N223" s="180"/>
      <c r="O223" s="180"/>
      <c r="P223" s="180"/>
      <c r="Q223" s="180"/>
      <c r="R223" s="180"/>
      <c r="S223" s="180"/>
      <c r="T223" s="181"/>
      <c r="AT223" s="175" t="s">
        <v>128</v>
      </c>
      <c r="AU223" s="175" t="s">
        <v>82</v>
      </c>
      <c r="AV223" s="15" t="s">
        <v>131</v>
      </c>
      <c r="AW223" s="15" t="s">
        <v>33</v>
      </c>
      <c r="AX223" s="15" t="s">
        <v>80</v>
      </c>
      <c r="AY223" s="175" t="s">
        <v>115</v>
      </c>
    </row>
    <row r="224" spans="1:65" s="12" customFormat="1" ht="22.9" customHeight="1">
      <c r="B224" s="125"/>
      <c r="D224" s="126" t="s">
        <v>71</v>
      </c>
      <c r="E224" s="136" t="s">
        <v>131</v>
      </c>
      <c r="F224" s="136" t="s">
        <v>348</v>
      </c>
      <c r="I224" s="128"/>
      <c r="J224" s="137">
        <f>BK224</f>
        <v>0</v>
      </c>
      <c r="L224" s="125"/>
      <c r="M224" s="130"/>
      <c r="N224" s="131"/>
      <c r="O224" s="131"/>
      <c r="P224" s="132">
        <f>SUM(P225:P249)</f>
        <v>0</v>
      </c>
      <c r="Q224" s="131"/>
      <c r="R224" s="132">
        <f>SUM(R225:R249)</f>
        <v>738.46875</v>
      </c>
      <c r="S224" s="131"/>
      <c r="T224" s="133">
        <f>SUM(T225:T249)</f>
        <v>0</v>
      </c>
      <c r="AR224" s="126" t="s">
        <v>80</v>
      </c>
      <c r="AT224" s="134" t="s">
        <v>71</v>
      </c>
      <c r="AU224" s="134" t="s">
        <v>80</v>
      </c>
      <c r="AY224" s="126" t="s">
        <v>115</v>
      </c>
      <c r="BK224" s="135">
        <f>SUM(BK225:BK249)</f>
        <v>0</v>
      </c>
    </row>
    <row r="225" spans="1:65" s="2" customFormat="1" ht="16.5" customHeight="1">
      <c r="A225" s="33"/>
      <c r="B225" s="138"/>
      <c r="C225" s="139" t="s">
        <v>349</v>
      </c>
      <c r="D225" s="139" t="s">
        <v>118</v>
      </c>
      <c r="E225" s="140" t="s">
        <v>350</v>
      </c>
      <c r="F225" s="141" t="s">
        <v>351</v>
      </c>
      <c r="G225" s="142" t="s">
        <v>204</v>
      </c>
      <c r="H225" s="143">
        <v>328.2</v>
      </c>
      <c r="I225" s="144"/>
      <c r="J225" s="145">
        <f>ROUND(I225*H225,2)</f>
        <v>0</v>
      </c>
      <c r="K225" s="141" t="s">
        <v>3</v>
      </c>
      <c r="L225" s="34"/>
      <c r="M225" s="146" t="s">
        <v>3</v>
      </c>
      <c r="N225" s="147" t="s">
        <v>43</v>
      </c>
      <c r="O225" s="54"/>
      <c r="P225" s="148">
        <f>O225*H225</f>
        <v>0</v>
      </c>
      <c r="Q225" s="148">
        <v>0</v>
      </c>
      <c r="R225" s="148">
        <f>Q225*H225</f>
        <v>0</v>
      </c>
      <c r="S225" s="148">
        <v>0</v>
      </c>
      <c r="T225" s="149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50" t="s">
        <v>131</v>
      </c>
      <c r="AT225" s="150" t="s">
        <v>118</v>
      </c>
      <c r="AU225" s="150" t="s">
        <v>82</v>
      </c>
      <c r="AY225" s="18" t="s">
        <v>115</v>
      </c>
      <c r="BE225" s="151">
        <f>IF(N225="základní",J225,0)</f>
        <v>0</v>
      </c>
      <c r="BF225" s="151">
        <f>IF(N225="snížená",J225,0)</f>
        <v>0</v>
      </c>
      <c r="BG225" s="151">
        <f>IF(N225="zákl. přenesená",J225,0)</f>
        <v>0</v>
      </c>
      <c r="BH225" s="151">
        <f>IF(N225="sníž. přenesená",J225,0)</f>
        <v>0</v>
      </c>
      <c r="BI225" s="151">
        <f>IF(N225="nulová",J225,0)</f>
        <v>0</v>
      </c>
      <c r="BJ225" s="18" t="s">
        <v>80</v>
      </c>
      <c r="BK225" s="151">
        <f>ROUND(I225*H225,2)</f>
        <v>0</v>
      </c>
      <c r="BL225" s="18" t="s">
        <v>131</v>
      </c>
      <c r="BM225" s="150" t="s">
        <v>352</v>
      </c>
    </row>
    <row r="226" spans="1:65" s="2" customFormat="1">
      <c r="A226" s="33"/>
      <c r="B226" s="34"/>
      <c r="C226" s="33"/>
      <c r="D226" s="152" t="s">
        <v>125</v>
      </c>
      <c r="E226" s="33"/>
      <c r="F226" s="153" t="s">
        <v>351</v>
      </c>
      <c r="G226" s="33"/>
      <c r="H226" s="33"/>
      <c r="I226" s="154"/>
      <c r="J226" s="33"/>
      <c r="K226" s="33"/>
      <c r="L226" s="34"/>
      <c r="M226" s="155"/>
      <c r="N226" s="156"/>
      <c r="O226" s="54"/>
      <c r="P226" s="54"/>
      <c r="Q226" s="54"/>
      <c r="R226" s="54"/>
      <c r="S226" s="54"/>
      <c r="T226" s="55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125</v>
      </c>
      <c r="AU226" s="18" t="s">
        <v>82</v>
      </c>
    </row>
    <row r="227" spans="1:65" s="13" customFormat="1">
      <c r="B227" s="159"/>
      <c r="D227" s="152" t="s">
        <v>128</v>
      </c>
      <c r="E227" s="160" t="s">
        <v>3</v>
      </c>
      <c r="F227" s="161" t="s">
        <v>353</v>
      </c>
      <c r="H227" s="160" t="s">
        <v>3</v>
      </c>
      <c r="I227" s="162"/>
      <c r="L227" s="159"/>
      <c r="M227" s="163"/>
      <c r="N227" s="164"/>
      <c r="O227" s="164"/>
      <c r="P227" s="164"/>
      <c r="Q227" s="164"/>
      <c r="R227" s="164"/>
      <c r="S227" s="164"/>
      <c r="T227" s="165"/>
      <c r="AT227" s="160" t="s">
        <v>128</v>
      </c>
      <c r="AU227" s="160" t="s">
        <v>82</v>
      </c>
      <c r="AV227" s="13" t="s">
        <v>80</v>
      </c>
      <c r="AW227" s="13" t="s">
        <v>33</v>
      </c>
      <c r="AX227" s="13" t="s">
        <v>72</v>
      </c>
      <c r="AY227" s="160" t="s">
        <v>115</v>
      </c>
    </row>
    <row r="228" spans="1:65" s="14" customFormat="1">
      <c r="B228" s="166"/>
      <c r="D228" s="152" t="s">
        <v>128</v>
      </c>
      <c r="E228" s="167" t="s">
        <v>3</v>
      </c>
      <c r="F228" s="168" t="s">
        <v>354</v>
      </c>
      <c r="H228" s="169">
        <v>328.2</v>
      </c>
      <c r="I228" s="170"/>
      <c r="L228" s="166"/>
      <c r="M228" s="171"/>
      <c r="N228" s="172"/>
      <c r="O228" s="172"/>
      <c r="P228" s="172"/>
      <c r="Q228" s="172"/>
      <c r="R228" s="172"/>
      <c r="S228" s="172"/>
      <c r="T228" s="173"/>
      <c r="AT228" s="167" t="s">
        <v>128</v>
      </c>
      <c r="AU228" s="167" t="s">
        <v>82</v>
      </c>
      <c r="AV228" s="14" t="s">
        <v>82</v>
      </c>
      <c r="AW228" s="14" t="s">
        <v>33</v>
      </c>
      <c r="AX228" s="14" t="s">
        <v>72</v>
      </c>
      <c r="AY228" s="167" t="s">
        <v>115</v>
      </c>
    </row>
    <row r="229" spans="1:65" s="15" customFormat="1">
      <c r="B229" s="174"/>
      <c r="D229" s="152" t="s">
        <v>128</v>
      </c>
      <c r="E229" s="175" t="s">
        <v>3</v>
      </c>
      <c r="F229" s="176" t="s">
        <v>130</v>
      </c>
      <c r="H229" s="177">
        <v>328.2</v>
      </c>
      <c r="I229" s="178"/>
      <c r="L229" s="174"/>
      <c r="M229" s="179"/>
      <c r="N229" s="180"/>
      <c r="O229" s="180"/>
      <c r="P229" s="180"/>
      <c r="Q229" s="180"/>
      <c r="R229" s="180"/>
      <c r="S229" s="180"/>
      <c r="T229" s="181"/>
      <c r="AT229" s="175" t="s">
        <v>128</v>
      </c>
      <c r="AU229" s="175" t="s">
        <v>82</v>
      </c>
      <c r="AV229" s="15" t="s">
        <v>131</v>
      </c>
      <c r="AW229" s="15" t="s">
        <v>33</v>
      </c>
      <c r="AX229" s="15" t="s">
        <v>80</v>
      </c>
      <c r="AY229" s="175" t="s">
        <v>115</v>
      </c>
    </row>
    <row r="230" spans="1:65" s="2" customFormat="1" ht="16.5" customHeight="1">
      <c r="A230" s="33"/>
      <c r="B230" s="138"/>
      <c r="C230" s="139" t="s">
        <v>355</v>
      </c>
      <c r="D230" s="139" t="s">
        <v>118</v>
      </c>
      <c r="E230" s="140" t="s">
        <v>356</v>
      </c>
      <c r="F230" s="141" t="s">
        <v>357</v>
      </c>
      <c r="G230" s="142" t="s">
        <v>204</v>
      </c>
      <c r="H230" s="143">
        <v>328.2</v>
      </c>
      <c r="I230" s="144"/>
      <c r="J230" s="145">
        <f>ROUND(I230*H230,2)</f>
        <v>0</v>
      </c>
      <c r="K230" s="141" t="s">
        <v>122</v>
      </c>
      <c r="L230" s="34"/>
      <c r="M230" s="146" t="s">
        <v>3</v>
      </c>
      <c r="N230" s="147" t="s">
        <v>43</v>
      </c>
      <c r="O230" s="54"/>
      <c r="P230" s="148">
        <f>O230*H230</f>
        <v>0</v>
      </c>
      <c r="Q230" s="148">
        <v>2.25</v>
      </c>
      <c r="R230" s="148">
        <f>Q230*H230</f>
        <v>738.44999999999993</v>
      </c>
      <c r="S230" s="148">
        <v>0</v>
      </c>
      <c r="T230" s="149">
        <f>S230*H230</f>
        <v>0</v>
      </c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R230" s="150" t="s">
        <v>131</v>
      </c>
      <c r="AT230" s="150" t="s">
        <v>118</v>
      </c>
      <c r="AU230" s="150" t="s">
        <v>82</v>
      </c>
      <c r="AY230" s="18" t="s">
        <v>115</v>
      </c>
      <c r="BE230" s="151">
        <f>IF(N230="základní",J230,0)</f>
        <v>0</v>
      </c>
      <c r="BF230" s="151">
        <f>IF(N230="snížená",J230,0)</f>
        <v>0</v>
      </c>
      <c r="BG230" s="151">
        <f>IF(N230="zákl. přenesená",J230,0)</f>
        <v>0</v>
      </c>
      <c r="BH230" s="151">
        <f>IF(N230="sníž. přenesená",J230,0)</f>
        <v>0</v>
      </c>
      <c r="BI230" s="151">
        <f>IF(N230="nulová",J230,0)</f>
        <v>0</v>
      </c>
      <c r="BJ230" s="18" t="s">
        <v>80</v>
      </c>
      <c r="BK230" s="151">
        <f>ROUND(I230*H230,2)</f>
        <v>0</v>
      </c>
      <c r="BL230" s="18" t="s">
        <v>131</v>
      </c>
      <c r="BM230" s="150" t="s">
        <v>358</v>
      </c>
    </row>
    <row r="231" spans="1:65" s="2" customFormat="1">
      <c r="A231" s="33"/>
      <c r="B231" s="34"/>
      <c r="C231" s="33"/>
      <c r="D231" s="152" t="s">
        <v>125</v>
      </c>
      <c r="E231" s="33"/>
      <c r="F231" s="153" t="s">
        <v>359</v>
      </c>
      <c r="G231" s="33"/>
      <c r="H231" s="33"/>
      <c r="I231" s="154"/>
      <c r="J231" s="33"/>
      <c r="K231" s="33"/>
      <c r="L231" s="34"/>
      <c r="M231" s="155"/>
      <c r="N231" s="156"/>
      <c r="O231" s="54"/>
      <c r="P231" s="54"/>
      <c r="Q231" s="54"/>
      <c r="R231" s="54"/>
      <c r="S231" s="54"/>
      <c r="T231" s="55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T231" s="18" t="s">
        <v>125</v>
      </c>
      <c r="AU231" s="18" t="s">
        <v>82</v>
      </c>
    </row>
    <row r="232" spans="1:65" s="2" customFormat="1">
      <c r="A232" s="33"/>
      <c r="B232" s="34"/>
      <c r="C232" s="33"/>
      <c r="D232" s="157" t="s">
        <v>126</v>
      </c>
      <c r="E232" s="33"/>
      <c r="F232" s="158" t="s">
        <v>360</v>
      </c>
      <c r="G232" s="33"/>
      <c r="H232" s="33"/>
      <c r="I232" s="154"/>
      <c r="J232" s="33"/>
      <c r="K232" s="33"/>
      <c r="L232" s="34"/>
      <c r="M232" s="155"/>
      <c r="N232" s="156"/>
      <c r="O232" s="54"/>
      <c r="P232" s="54"/>
      <c r="Q232" s="54"/>
      <c r="R232" s="54"/>
      <c r="S232" s="54"/>
      <c r="T232" s="55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T232" s="18" t="s">
        <v>126</v>
      </c>
      <c r="AU232" s="18" t="s">
        <v>82</v>
      </c>
    </row>
    <row r="233" spans="1:65" s="13" customFormat="1">
      <c r="B233" s="159"/>
      <c r="D233" s="152" t="s">
        <v>128</v>
      </c>
      <c r="E233" s="160" t="s">
        <v>3</v>
      </c>
      <c r="F233" s="161" t="s">
        <v>192</v>
      </c>
      <c r="H233" s="160" t="s">
        <v>3</v>
      </c>
      <c r="I233" s="162"/>
      <c r="L233" s="159"/>
      <c r="M233" s="163"/>
      <c r="N233" s="164"/>
      <c r="O233" s="164"/>
      <c r="P233" s="164"/>
      <c r="Q233" s="164"/>
      <c r="R233" s="164"/>
      <c r="S233" s="164"/>
      <c r="T233" s="165"/>
      <c r="AT233" s="160" t="s">
        <v>128</v>
      </c>
      <c r="AU233" s="160" t="s">
        <v>82</v>
      </c>
      <c r="AV233" s="13" t="s">
        <v>80</v>
      </c>
      <c r="AW233" s="13" t="s">
        <v>33</v>
      </c>
      <c r="AX233" s="13" t="s">
        <v>72</v>
      </c>
      <c r="AY233" s="160" t="s">
        <v>115</v>
      </c>
    </row>
    <row r="234" spans="1:65" s="13" customFormat="1">
      <c r="B234" s="159"/>
      <c r="D234" s="152" t="s">
        <v>128</v>
      </c>
      <c r="E234" s="160" t="s">
        <v>3</v>
      </c>
      <c r="F234" s="161" t="s">
        <v>361</v>
      </c>
      <c r="H234" s="160" t="s">
        <v>3</v>
      </c>
      <c r="I234" s="162"/>
      <c r="L234" s="159"/>
      <c r="M234" s="163"/>
      <c r="N234" s="164"/>
      <c r="O234" s="164"/>
      <c r="P234" s="164"/>
      <c r="Q234" s="164"/>
      <c r="R234" s="164"/>
      <c r="S234" s="164"/>
      <c r="T234" s="165"/>
      <c r="AT234" s="160" t="s">
        <v>128</v>
      </c>
      <c r="AU234" s="160" t="s">
        <v>82</v>
      </c>
      <c r="AV234" s="13" t="s">
        <v>80</v>
      </c>
      <c r="AW234" s="13" t="s">
        <v>33</v>
      </c>
      <c r="AX234" s="13" t="s">
        <v>72</v>
      </c>
      <c r="AY234" s="160" t="s">
        <v>115</v>
      </c>
    </row>
    <row r="235" spans="1:65" s="13" customFormat="1">
      <c r="B235" s="159"/>
      <c r="D235" s="152" t="s">
        <v>128</v>
      </c>
      <c r="E235" s="160" t="s">
        <v>3</v>
      </c>
      <c r="F235" s="161" t="s">
        <v>362</v>
      </c>
      <c r="H235" s="160" t="s">
        <v>3</v>
      </c>
      <c r="I235" s="162"/>
      <c r="L235" s="159"/>
      <c r="M235" s="163"/>
      <c r="N235" s="164"/>
      <c r="O235" s="164"/>
      <c r="P235" s="164"/>
      <c r="Q235" s="164"/>
      <c r="R235" s="164"/>
      <c r="S235" s="164"/>
      <c r="T235" s="165"/>
      <c r="AT235" s="160" t="s">
        <v>128</v>
      </c>
      <c r="AU235" s="160" t="s">
        <v>82</v>
      </c>
      <c r="AV235" s="13" t="s">
        <v>80</v>
      </c>
      <c r="AW235" s="13" t="s">
        <v>33</v>
      </c>
      <c r="AX235" s="13" t="s">
        <v>72</v>
      </c>
      <c r="AY235" s="160" t="s">
        <v>115</v>
      </c>
    </row>
    <row r="236" spans="1:65" s="14" customFormat="1">
      <c r="B236" s="166"/>
      <c r="D236" s="152" t="s">
        <v>128</v>
      </c>
      <c r="E236" s="167" t="s">
        <v>3</v>
      </c>
      <c r="F236" s="168" t="s">
        <v>363</v>
      </c>
      <c r="H236" s="169">
        <v>193.2</v>
      </c>
      <c r="I236" s="170"/>
      <c r="L236" s="166"/>
      <c r="M236" s="171"/>
      <c r="N236" s="172"/>
      <c r="O236" s="172"/>
      <c r="P236" s="172"/>
      <c r="Q236" s="172"/>
      <c r="R236" s="172"/>
      <c r="S236" s="172"/>
      <c r="T236" s="173"/>
      <c r="AT236" s="167" t="s">
        <v>128</v>
      </c>
      <c r="AU236" s="167" t="s">
        <v>82</v>
      </c>
      <c r="AV236" s="14" t="s">
        <v>82</v>
      </c>
      <c r="AW236" s="14" t="s">
        <v>33</v>
      </c>
      <c r="AX236" s="14" t="s">
        <v>72</v>
      </c>
      <c r="AY236" s="167" t="s">
        <v>115</v>
      </c>
    </row>
    <row r="237" spans="1:65" s="13" customFormat="1">
      <c r="B237" s="159"/>
      <c r="D237" s="152" t="s">
        <v>128</v>
      </c>
      <c r="E237" s="160" t="s">
        <v>3</v>
      </c>
      <c r="F237" s="161" t="s">
        <v>364</v>
      </c>
      <c r="H237" s="160" t="s">
        <v>3</v>
      </c>
      <c r="I237" s="162"/>
      <c r="L237" s="159"/>
      <c r="M237" s="163"/>
      <c r="N237" s="164"/>
      <c r="O237" s="164"/>
      <c r="P237" s="164"/>
      <c r="Q237" s="164"/>
      <c r="R237" s="164"/>
      <c r="S237" s="164"/>
      <c r="T237" s="165"/>
      <c r="AT237" s="160" t="s">
        <v>128</v>
      </c>
      <c r="AU237" s="160" t="s">
        <v>82</v>
      </c>
      <c r="AV237" s="13" t="s">
        <v>80</v>
      </c>
      <c r="AW237" s="13" t="s">
        <v>33</v>
      </c>
      <c r="AX237" s="13" t="s">
        <v>72</v>
      </c>
      <c r="AY237" s="160" t="s">
        <v>115</v>
      </c>
    </row>
    <row r="238" spans="1:65" s="14" customFormat="1">
      <c r="B238" s="166"/>
      <c r="D238" s="152" t="s">
        <v>128</v>
      </c>
      <c r="E238" s="167" t="s">
        <v>3</v>
      </c>
      <c r="F238" s="168" t="s">
        <v>365</v>
      </c>
      <c r="H238" s="169">
        <v>135</v>
      </c>
      <c r="I238" s="170"/>
      <c r="L238" s="166"/>
      <c r="M238" s="171"/>
      <c r="N238" s="172"/>
      <c r="O238" s="172"/>
      <c r="P238" s="172"/>
      <c r="Q238" s="172"/>
      <c r="R238" s="172"/>
      <c r="S238" s="172"/>
      <c r="T238" s="173"/>
      <c r="AT238" s="167" t="s">
        <v>128</v>
      </c>
      <c r="AU238" s="167" t="s">
        <v>82</v>
      </c>
      <c r="AV238" s="14" t="s">
        <v>82</v>
      </c>
      <c r="AW238" s="14" t="s">
        <v>33</v>
      </c>
      <c r="AX238" s="14" t="s">
        <v>72</v>
      </c>
      <c r="AY238" s="167" t="s">
        <v>115</v>
      </c>
    </row>
    <row r="239" spans="1:65" s="15" customFormat="1">
      <c r="B239" s="174"/>
      <c r="D239" s="152" t="s">
        <v>128</v>
      </c>
      <c r="E239" s="175" t="s">
        <v>3</v>
      </c>
      <c r="F239" s="176" t="s">
        <v>130</v>
      </c>
      <c r="H239" s="177">
        <v>328.2</v>
      </c>
      <c r="I239" s="178"/>
      <c r="L239" s="174"/>
      <c r="M239" s="179"/>
      <c r="N239" s="180"/>
      <c r="O239" s="180"/>
      <c r="P239" s="180"/>
      <c r="Q239" s="180"/>
      <c r="R239" s="180"/>
      <c r="S239" s="180"/>
      <c r="T239" s="181"/>
      <c r="AT239" s="175" t="s">
        <v>128</v>
      </c>
      <c r="AU239" s="175" t="s">
        <v>82</v>
      </c>
      <c r="AV239" s="15" t="s">
        <v>131</v>
      </c>
      <c r="AW239" s="15" t="s">
        <v>33</v>
      </c>
      <c r="AX239" s="15" t="s">
        <v>80</v>
      </c>
      <c r="AY239" s="175" t="s">
        <v>115</v>
      </c>
    </row>
    <row r="240" spans="1:65" s="2" customFormat="1" ht="16.5" customHeight="1">
      <c r="A240" s="33"/>
      <c r="B240" s="138"/>
      <c r="C240" s="139" t="s">
        <v>366</v>
      </c>
      <c r="D240" s="139" t="s">
        <v>118</v>
      </c>
      <c r="E240" s="140" t="s">
        <v>367</v>
      </c>
      <c r="F240" s="141" t="s">
        <v>368</v>
      </c>
      <c r="G240" s="142" t="s">
        <v>188</v>
      </c>
      <c r="H240" s="143">
        <v>30</v>
      </c>
      <c r="I240" s="144"/>
      <c r="J240" s="145">
        <f>ROUND(I240*H240,2)</f>
        <v>0</v>
      </c>
      <c r="K240" s="141" t="s">
        <v>122</v>
      </c>
      <c r="L240" s="34"/>
      <c r="M240" s="146" t="s">
        <v>3</v>
      </c>
      <c r="N240" s="147" t="s">
        <v>43</v>
      </c>
      <c r="O240" s="54"/>
      <c r="P240" s="148">
        <f>O240*H240</f>
        <v>0</v>
      </c>
      <c r="Q240" s="148">
        <v>2.7999999999999998E-4</v>
      </c>
      <c r="R240" s="148">
        <f>Q240*H240</f>
        <v>8.3999999999999995E-3</v>
      </c>
      <c r="S240" s="148">
        <v>0</v>
      </c>
      <c r="T240" s="149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50" t="s">
        <v>131</v>
      </c>
      <c r="AT240" s="150" t="s">
        <v>118</v>
      </c>
      <c r="AU240" s="150" t="s">
        <v>82</v>
      </c>
      <c r="AY240" s="18" t="s">
        <v>115</v>
      </c>
      <c r="BE240" s="151">
        <f>IF(N240="základní",J240,0)</f>
        <v>0</v>
      </c>
      <c r="BF240" s="151">
        <f>IF(N240="snížená",J240,0)</f>
        <v>0</v>
      </c>
      <c r="BG240" s="151">
        <f>IF(N240="zákl. přenesená",J240,0)</f>
        <v>0</v>
      </c>
      <c r="BH240" s="151">
        <f>IF(N240="sníž. přenesená",J240,0)</f>
        <v>0</v>
      </c>
      <c r="BI240" s="151">
        <f>IF(N240="nulová",J240,0)</f>
        <v>0</v>
      </c>
      <c r="BJ240" s="18" t="s">
        <v>80</v>
      </c>
      <c r="BK240" s="151">
        <f>ROUND(I240*H240,2)</f>
        <v>0</v>
      </c>
      <c r="BL240" s="18" t="s">
        <v>131</v>
      </c>
      <c r="BM240" s="150" t="s">
        <v>369</v>
      </c>
    </row>
    <row r="241" spans="1:65" s="2" customFormat="1" ht="19.5">
      <c r="A241" s="33"/>
      <c r="B241" s="34"/>
      <c r="C241" s="33"/>
      <c r="D241" s="152" t="s">
        <v>125</v>
      </c>
      <c r="E241" s="33"/>
      <c r="F241" s="153" t="s">
        <v>370</v>
      </c>
      <c r="G241" s="33"/>
      <c r="H241" s="33"/>
      <c r="I241" s="154"/>
      <c r="J241" s="33"/>
      <c r="K241" s="33"/>
      <c r="L241" s="34"/>
      <c r="M241" s="155"/>
      <c r="N241" s="156"/>
      <c r="O241" s="54"/>
      <c r="P241" s="54"/>
      <c r="Q241" s="54"/>
      <c r="R241" s="54"/>
      <c r="S241" s="54"/>
      <c r="T241" s="55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T241" s="18" t="s">
        <v>125</v>
      </c>
      <c r="AU241" s="18" t="s">
        <v>82</v>
      </c>
    </row>
    <row r="242" spans="1:65" s="2" customFormat="1">
      <c r="A242" s="33"/>
      <c r="B242" s="34"/>
      <c r="C242" s="33"/>
      <c r="D242" s="157" t="s">
        <v>126</v>
      </c>
      <c r="E242" s="33"/>
      <c r="F242" s="158" t="s">
        <v>371</v>
      </c>
      <c r="G242" s="33"/>
      <c r="H242" s="33"/>
      <c r="I242" s="154"/>
      <c r="J242" s="33"/>
      <c r="K242" s="33"/>
      <c r="L242" s="34"/>
      <c r="M242" s="155"/>
      <c r="N242" s="156"/>
      <c r="O242" s="54"/>
      <c r="P242" s="54"/>
      <c r="Q242" s="54"/>
      <c r="R242" s="54"/>
      <c r="S242" s="54"/>
      <c r="T242" s="55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T242" s="18" t="s">
        <v>126</v>
      </c>
      <c r="AU242" s="18" t="s">
        <v>82</v>
      </c>
    </row>
    <row r="243" spans="1:65" s="13" customFormat="1">
      <c r="B243" s="159"/>
      <c r="D243" s="152" t="s">
        <v>128</v>
      </c>
      <c r="E243" s="160" t="s">
        <v>3</v>
      </c>
      <c r="F243" s="161" t="s">
        <v>192</v>
      </c>
      <c r="H243" s="160" t="s">
        <v>3</v>
      </c>
      <c r="I243" s="162"/>
      <c r="L243" s="159"/>
      <c r="M243" s="163"/>
      <c r="N243" s="164"/>
      <c r="O243" s="164"/>
      <c r="P243" s="164"/>
      <c r="Q243" s="164"/>
      <c r="R243" s="164"/>
      <c r="S243" s="164"/>
      <c r="T243" s="165"/>
      <c r="AT243" s="160" t="s">
        <v>128</v>
      </c>
      <c r="AU243" s="160" t="s">
        <v>82</v>
      </c>
      <c r="AV243" s="13" t="s">
        <v>80</v>
      </c>
      <c r="AW243" s="13" t="s">
        <v>33</v>
      </c>
      <c r="AX243" s="13" t="s">
        <v>72</v>
      </c>
      <c r="AY243" s="160" t="s">
        <v>115</v>
      </c>
    </row>
    <row r="244" spans="1:65" s="14" customFormat="1">
      <c r="B244" s="166"/>
      <c r="D244" s="152" t="s">
        <v>128</v>
      </c>
      <c r="E244" s="167" t="s">
        <v>3</v>
      </c>
      <c r="F244" s="168" t="s">
        <v>201</v>
      </c>
      <c r="H244" s="169">
        <v>30</v>
      </c>
      <c r="I244" s="170"/>
      <c r="L244" s="166"/>
      <c r="M244" s="171"/>
      <c r="N244" s="172"/>
      <c r="O244" s="172"/>
      <c r="P244" s="172"/>
      <c r="Q244" s="172"/>
      <c r="R244" s="172"/>
      <c r="S244" s="172"/>
      <c r="T244" s="173"/>
      <c r="AT244" s="167" t="s">
        <v>128</v>
      </c>
      <c r="AU244" s="167" t="s">
        <v>82</v>
      </c>
      <c r="AV244" s="14" t="s">
        <v>82</v>
      </c>
      <c r="AW244" s="14" t="s">
        <v>33</v>
      </c>
      <c r="AX244" s="14" t="s">
        <v>72</v>
      </c>
      <c r="AY244" s="167" t="s">
        <v>115</v>
      </c>
    </row>
    <row r="245" spans="1:65" s="15" customFormat="1">
      <c r="B245" s="174"/>
      <c r="D245" s="152" t="s">
        <v>128</v>
      </c>
      <c r="E245" s="175" t="s">
        <v>3</v>
      </c>
      <c r="F245" s="176" t="s">
        <v>130</v>
      </c>
      <c r="H245" s="177">
        <v>30</v>
      </c>
      <c r="I245" s="178"/>
      <c r="L245" s="174"/>
      <c r="M245" s="179"/>
      <c r="N245" s="180"/>
      <c r="O245" s="180"/>
      <c r="P245" s="180"/>
      <c r="Q245" s="180"/>
      <c r="R245" s="180"/>
      <c r="S245" s="180"/>
      <c r="T245" s="181"/>
      <c r="AT245" s="175" t="s">
        <v>128</v>
      </c>
      <c r="AU245" s="175" t="s">
        <v>82</v>
      </c>
      <c r="AV245" s="15" t="s">
        <v>131</v>
      </c>
      <c r="AW245" s="15" t="s">
        <v>33</v>
      </c>
      <c r="AX245" s="15" t="s">
        <v>80</v>
      </c>
      <c r="AY245" s="175" t="s">
        <v>115</v>
      </c>
    </row>
    <row r="246" spans="1:65" s="2" customFormat="1" ht="16.5" customHeight="1">
      <c r="A246" s="33"/>
      <c r="B246" s="138"/>
      <c r="C246" s="185" t="s">
        <v>372</v>
      </c>
      <c r="D246" s="185" t="s">
        <v>263</v>
      </c>
      <c r="E246" s="186" t="s">
        <v>373</v>
      </c>
      <c r="F246" s="187" t="s">
        <v>374</v>
      </c>
      <c r="G246" s="188" t="s">
        <v>188</v>
      </c>
      <c r="H246" s="189">
        <v>34.5</v>
      </c>
      <c r="I246" s="190"/>
      <c r="J246" s="191">
        <f>ROUND(I246*H246,2)</f>
        <v>0</v>
      </c>
      <c r="K246" s="187" t="s">
        <v>122</v>
      </c>
      <c r="L246" s="192"/>
      <c r="M246" s="193" t="s">
        <v>3</v>
      </c>
      <c r="N246" s="194" t="s">
        <v>43</v>
      </c>
      <c r="O246" s="54"/>
      <c r="P246" s="148">
        <f>O246*H246</f>
        <v>0</v>
      </c>
      <c r="Q246" s="148">
        <v>2.9999999999999997E-4</v>
      </c>
      <c r="R246" s="148">
        <f>Q246*H246</f>
        <v>1.035E-2</v>
      </c>
      <c r="S246" s="148">
        <v>0</v>
      </c>
      <c r="T246" s="149">
        <f>S246*H246</f>
        <v>0</v>
      </c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R246" s="150" t="s">
        <v>162</v>
      </c>
      <c r="AT246" s="150" t="s">
        <v>263</v>
      </c>
      <c r="AU246" s="150" t="s">
        <v>82</v>
      </c>
      <c r="AY246" s="18" t="s">
        <v>115</v>
      </c>
      <c r="BE246" s="151">
        <f>IF(N246="základní",J246,0)</f>
        <v>0</v>
      </c>
      <c r="BF246" s="151">
        <f>IF(N246="snížená",J246,0)</f>
        <v>0</v>
      </c>
      <c r="BG246" s="151">
        <f>IF(N246="zákl. přenesená",J246,0)</f>
        <v>0</v>
      </c>
      <c r="BH246" s="151">
        <f>IF(N246="sníž. přenesená",J246,0)</f>
        <v>0</v>
      </c>
      <c r="BI246" s="151">
        <f>IF(N246="nulová",J246,0)</f>
        <v>0</v>
      </c>
      <c r="BJ246" s="18" t="s">
        <v>80</v>
      </c>
      <c r="BK246" s="151">
        <f>ROUND(I246*H246,2)</f>
        <v>0</v>
      </c>
      <c r="BL246" s="18" t="s">
        <v>131</v>
      </c>
      <c r="BM246" s="150" t="s">
        <v>375</v>
      </c>
    </row>
    <row r="247" spans="1:65" s="2" customFormat="1">
      <c r="A247" s="33"/>
      <c r="B247" s="34"/>
      <c r="C247" s="33"/>
      <c r="D247" s="152" t="s">
        <v>125</v>
      </c>
      <c r="E247" s="33"/>
      <c r="F247" s="153" t="s">
        <v>374</v>
      </c>
      <c r="G247" s="33"/>
      <c r="H247" s="33"/>
      <c r="I247" s="154"/>
      <c r="J247" s="33"/>
      <c r="K247" s="33"/>
      <c r="L247" s="34"/>
      <c r="M247" s="155"/>
      <c r="N247" s="156"/>
      <c r="O247" s="54"/>
      <c r="P247" s="54"/>
      <c r="Q247" s="54"/>
      <c r="R247" s="54"/>
      <c r="S247" s="54"/>
      <c r="T247" s="55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T247" s="18" t="s">
        <v>125</v>
      </c>
      <c r="AU247" s="18" t="s">
        <v>82</v>
      </c>
    </row>
    <row r="248" spans="1:65" s="14" customFormat="1">
      <c r="B248" s="166"/>
      <c r="D248" s="152" t="s">
        <v>128</v>
      </c>
      <c r="E248" s="167" t="s">
        <v>3</v>
      </c>
      <c r="F248" s="168" t="s">
        <v>376</v>
      </c>
      <c r="H248" s="169">
        <v>34.5</v>
      </c>
      <c r="I248" s="170"/>
      <c r="L248" s="166"/>
      <c r="M248" s="171"/>
      <c r="N248" s="172"/>
      <c r="O248" s="172"/>
      <c r="P248" s="172"/>
      <c r="Q248" s="172"/>
      <c r="R248" s="172"/>
      <c r="S248" s="172"/>
      <c r="T248" s="173"/>
      <c r="AT248" s="167" t="s">
        <v>128</v>
      </c>
      <c r="AU248" s="167" t="s">
        <v>82</v>
      </c>
      <c r="AV248" s="14" t="s">
        <v>82</v>
      </c>
      <c r="AW248" s="14" t="s">
        <v>33</v>
      </c>
      <c r="AX248" s="14" t="s">
        <v>72</v>
      </c>
      <c r="AY248" s="167" t="s">
        <v>115</v>
      </c>
    </row>
    <row r="249" spans="1:65" s="15" customFormat="1">
      <c r="B249" s="174"/>
      <c r="D249" s="152" t="s">
        <v>128</v>
      </c>
      <c r="E249" s="175" t="s">
        <v>3</v>
      </c>
      <c r="F249" s="176" t="s">
        <v>130</v>
      </c>
      <c r="H249" s="177">
        <v>34.5</v>
      </c>
      <c r="I249" s="178"/>
      <c r="L249" s="174"/>
      <c r="M249" s="179"/>
      <c r="N249" s="180"/>
      <c r="O249" s="180"/>
      <c r="P249" s="180"/>
      <c r="Q249" s="180"/>
      <c r="R249" s="180"/>
      <c r="S249" s="180"/>
      <c r="T249" s="181"/>
      <c r="AT249" s="175" t="s">
        <v>128</v>
      </c>
      <c r="AU249" s="175" t="s">
        <v>82</v>
      </c>
      <c r="AV249" s="15" t="s">
        <v>131</v>
      </c>
      <c r="AW249" s="15" t="s">
        <v>33</v>
      </c>
      <c r="AX249" s="15" t="s">
        <v>80</v>
      </c>
      <c r="AY249" s="175" t="s">
        <v>115</v>
      </c>
    </row>
    <row r="250" spans="1:65" s="12" customFormat="1" ht="22.9" customHeight="1">
      <c r="B250" s="125"/>
      <c r="D250" s="126" t="s">
        <v>71</v>
      </c>
      <c r="E250" s="136" t="s">
        <v>114</v>
      </c>
      <c r="F250" s="136" t="s">
        <v>377</v>
      </c>
      <c r="I250" s="128"/>
      <c r="J250" s="137">
        <f>BK250</f>
        <v>0</v>
      </c>
      <c r="L250" s="125"/>
      <c r="M250" s="130"/>
      <c r="N250" s="131"/>
      <c r="O250" s="131"/>
      <c r="P250" s="132">
        <f>SUM(P251:P262)</f>
        <v>0</v>
      </c>
      <c r="Q250" s="131"/>
      <c r="R250" s="132">
        <f>SUM(R251:R262)</f>
        <v>86.972400000000007</v>
      </c>
      <c r="S250" s="131"/>
      <c r="T250" s="133">
        <f>SUM(T251:T262)</f>
        <v>0</v>
      </c>
      <c r="AR250" s="126" t="s">
        <v>80</v>
      </c>
      <c r="AT250" s="134" t="s">
        <v>71</v>
      </c>
      <c r="AU250" s="134" t="s">
        <v>80</v>
      </c>
      <c r="AY250" s="126" t="s">
        <v>115</v>
      </c>
      <c r="BK250" s="135">
        <f>SUM(BK251:BK262)</f>
        <v>0</v>
      </c>
    </row>
    <row r="251" spans="1:65" s="2" customFormat="1" ht="16.5" customHeight="1">
      <c r="A251" s="33"/>
      <c r="B251" s="138"/>
      <c r="C251" s="139" t="s">
        <v>378</v>
      </c>
      <c r="D251" s="139" t="s">
        <v>118</v>
      </c>
      <c r="E251" s="140" t="s">
        <v>379</v>
      </c>
      <c r="F251" s="141" t="s">
        <v>380</v>
      </c>
      <c r="G251" s="142" t="s">
        <v>188</v>
      </c>
      <c r="H251" s="143">
        <v>194.4</v>
      </c>
      <c r="I251" s="144"/>
      <c r="J251" s="145">
        <f>ROUND(I251*H251,2)</f>
        <v>0</v>
      </c>
      <c r="K251" s="141" t="s">
        <v>122</v>
      </c>
      <c r="L251" s="34"/>
      <c r="M251" s="146" t="s">
        <v>3</v>
      </c>
      <c r="N251" s="147" t="s">
        <v>43</v>
      </c>
      <c r="O251" s="54"/>
      <c r="P251" s="148">
        <f>O251*H251</f>
        <v>0</v>
      </c>
      <c r="Q251" s="148">
        <v>8.3500000000000005E-2</v>
      </c>
      <c r="R251" s="148">
        <f>Q251*H251</f>
        <v>16.232400000000002</v>
      </c>
      <c r="S251" s="148">
        <v>0</v>
      </c>
      <c r="T251" s="149">
        <f>S251*H251</f>
        <v>0</v>
      </c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R251" s="150" t="s">
        <v>131</v>
      </c>
      <c r="AT251" s="150" t="s">
        <v>118</v>
      </c>
      <c r="AU251" s="150" t="s">
        <v>82</v>
      </c>
      <c r="AY251" s="18" t="s">
        <v>115</v>
      </c>
      <c r="BE251" s="151">
        <f>IF(N251="základní",J251,0)</f>
        <v>0</v>
      </c>
      <c r="BF251" s="151">
        <f>IF(N251="snížená",J251,0)</f>
        <v>0</v>
      </c>
      <c r="BG251" s="151">
        <f>IF(N251="zákl. přenesená",J251,0)</f>
        <v>0</v>
      </c>
      <c r="BH251" s="151">
        <f>IF(N251="sníž. přenesená",J251,0)</f>
        <v>0</v>
      </c>
      <c r="BI251" s="151">
        <f>IF(N251="nulová",J251,0)</f>
        <v>0</v>
      </c>
      <c r="BJ251" s="18" t="s">
        <v>80</v>
      </c>
      <c r="BK251" s="151">
        <f>ROUND(I251*H251,2)</f>
        <v>0</v>
      </c>
      <c r="BL251" s="18" t="s">
        <v>131</v>
      </c>
      <c r="BM251" s="150" t="s">
        <v>381</v>
      </c>
    </row>
    <row r="252" spans="1:65" s="2" customFormat="1" ht="19.5">
      <c r="A252" s="33"/>
      <c r="B252" s="34"/>
      <c r="C252" s="33"/>
      <c r="D252" s="152" t="s">
        <v>125</v>
      </c>
      <c r="E252" s="33"/>
      <c r="F252" s="153" t="s">
        <v>382</v>
      </c>
      <c r="G252" s="33"/>
      <c r="H252" s="33"/>
      <c r="I252" s="154"/>
      <c r="J252" s="33"/>
      <c r="K252" s="33"/>
      <c r="L252" s="34"/>
      <c r="M252" s="155"/>
      <c r="N252" s="156"/>
      <c r="O252" s="54"/>
      <c r="P252" s="54"/>
      <c r="Q252" s="54"/>
      <c r="R252" s="54"/>
      <c r="S252" s="54"/>
      <c r="T252" s="55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T252" s="18" t="s">
        <v>125</v>
      </c>
      <c r="AU252" s="18" t="s">
        <v>82</v>
      </c>
    </row>
    <row r="253" spans="1:65" s="2" customFormat="1">
      <c r="A253" s="33"/>
      <c r="B253" s="34"/>
      <c r="C253" s="33"/>
      <c r="D253" s="157" t="s">
        <v>126</v>
      </c>
      <c r="E253" s="33"/>
      <c r="F253" s="158" t="s">
        <v>383</v>
      </c>
      <c r="G253" s="33"/>
      <c r="H253" s="33"/>
      <c r="I253" s="154"/>
      <c r="J253" s="33"/>
      <c r="K253" s="33"/>
      <c r="L253" s="34"/>
      <c r="M253" s="155"/>
      <c r="N253" s="156"/>
      <c r="O253" s="54"/>
      <c r="P253" s="54"/>
      <c r="Q253" s="54"/>
      <c r="R253" s="54"/>
      <c r="S253" s="54"/>
      <c r="T253" s="55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126</v>
      </c>
      <c r="AU253" s="18" t="s">
        <v>82</v>
      </c>
    </row>
    <row r="254" spans="1:65" s="13" customFormat="1">
      <c r="B254" s="159"/>
      <c r="D254" s="152" t="s">
        <v>128</v>
      </c>
      <c r="E254" s="160" t="s">
        <v>3</v>
      </c>
      <c r="F254" s="161" t="s">
        <v>192</v>
      </c>
      <c r="H254" s="160" t="s">
        <v>3</v>
      </c>
      <c r="I254" s="162"/>
      <c r="L254" s="159"/>
      <c r="M254" s="163"/>
      <c r="N254" s="164"/>
      <c r="O254" s="164"/>
      <c r="P254" s="164"/>
      <c r="Q254" s="164"/>
      <c r="R254" s="164"/>
      <c r="S254" s="164"/>
      <c r="T254" s="165"/>
      <c r="AT254" s="160" t="s">
        <v>128</v>
      </c>
      <c r="AU254" s="160" t="s">
        <v>82</v>
      </c>
      <c r="AV254" s="13" t="s">
        <v>80</v>
      </c>
      <c r="AW254" s="13" t="s">
        <v>33</v>
      </c>
      <c r="AX254" s="13" t="s">
        <v>72</v>
      </c>
      <c r="AY254" s="160" t="s">
        <v>115</v>
      </c>
    </row>
    <row r="255" spans="1:65" s="13" customFormat="1">
      <c r="B255" s="159"/>
      <c r="D255" s="152" t="s">
        <v>128</v>
      </c>
      <c r="E255" s="160" t="s">
        <v>3</v>
      </c>
      <c r="F255" s="161" t="s">
        <v>384</v>
      </c>
      <c r="H255" s="160" t="s">
        <v>3</v>
      </c>
      <c r="I255" s="162"/>
      <c r="L255" s="159"/>
      <c r="M255" s="163"/>
      <c r="N255" s="164"/>
      <c r="O255" s="164"/>
      <c r="P255" s="164"/>
      <c r="Q255" s="164"/>
      <c r="R255" s="164"/>
      <c r="S255" s="164"/>
      <c r="T255" s="165"/>
      <c r="AT255" s="160" t="s">
        <v>128</v>
      </c>
      <c r="AU255" s="160" t="s">
        <v>82</v>
      </c>
      <c r="AV255" s="13" t="s">
        <v>80</v>
      </c>
      <c r="AW255" s="13" t="s">
        <v>33</v>
      </c>
      <c r="AX255" s="13" t="s">
        <v>72</v>
      </c>
      <c r="AY255" s="160" t="s">
        <v>115</v>
      </c>
    </row>
    <row r="256" spans="1:65" s="14" customFormat="1">
      <c r="B256" s="166"/>
      <c r="D256" s="152" t="s">
        <v>128</v>
      </c>
      <c r="E256" s="167" t="s">
        <v>3</v>
      </c>
      <c r="F256" s="168" t="s">
        <v>194</v>
      </c>
      <c r="H256" s="169">
        <v>194.4</v>
      </c>
      <c r="I256" s="170"/>
      <c r="L256" s="166"/>
      <c r="M256" s="171"/>
      <c r="N256" s="172"/>
      <c r="O256" s="172"/>
      <c r="P256" s="172"/>
      <c r="Q256" s="172"/>
      <c r="R256" s="172"/>
      <c r="S256" s="172"/>
      <c r="T256" s="173"/>
      <c r="AT256" s="167" t="s">
        <v>128</v>
      </c>
      <c r="AU256" s="167" t="s">
        <v>82</v>
      </c>
      <c r="AV256" s="14" t="s">
        <v>82</v>
      </c>
      <c r="AW256" s="14" t="s">
        <v>33</v>
      </c>
      <c r="AX256" s="14" t="s">
        <v>72</v>
      </c>
      <c r="AY256" s="167" t="s">
        <v>115</v>
      </c>
    </row>
    <row r="257" spans="1:65" s="15" customFormat="1">
      <c r="B257" s="174"/>
      <c r="D257" s="152" t="s">
        <v>128</v>
      </c>
      <c r="E257" s="175" t="s">
        <v>3</v>
      </c>
      <c r="F257" s="176" t="s">
        <v>130</v>
      </c>
      <c r="H257" s="177">
        <v>194.4</v>
      </c>
      <c r="I257" s="178"/>
      <c r="L257" s="174"/>
      <c r="M257" s="179"/>
      <c r="N257" s="180"/>
      <c r="O257" s="180"/>
      <c r="P257" s="180"/>
      <c r="Q257" s="180"/>
      <c r="R257" s="180"/>
      <c r="S257" s="180"/>
      <c r="T257" s="181"/>
      <c r="AT257" s="175" t="s">
        <v>128</v>
      </c>
      <c r="AU257" s="175" t="s">
        <v>82</v>
      </c>
      <c r="AV257" s="15" t="s">
        <v>131</v>
      </c>
      <c r="AW257" s="15" t="s">
        <v>33</v>
      </c>
      <c r="AX257" s="15" t="s">
        <v>80</v>
      </c>
      <c r="AY257" s="175" t="s">
        <v>115</v>
      </c>
    </row>
    <row r="258" spans="1:65" s="2" customFormat="1" ht="16.5" customHeight="1">
      <c r="A258" s="33"/>
      <c r="B258" s="138"/>
      <c r="C258" s="185" t="s">
        <v>201</v>
      </c>
      <c r="D258" s="185" t="s">
        <v>263</v>
      </c>
      <c r="E258" s="186" t="s">
        <v>385</v>
      </c>
      <c r="F258" s="187" t="s">
        <v>386</v>
      </c>
      <c r="G258" s="188" t="s">
        <v>387</v>
      </c>
      <c r="H258" s="189">
        <v>54</v>
      </c>
      <c r="I258" s="190"/>
      <c r="J258" s="191">
        <f>ROUND(I258*H258,2)</f>
        <v>0</v>
      </c>
      <c r="K258" s="187" t="s">
        <v>122</v>
      </c>
      <c r="L258" s="192"/>
      <c r="M258" s="193" t="s">
        <v>3</v>
      </c>
      <c r="N258" s="194" t="s">
        <v>43</v>
      </c>
      <c r="O258" s="54"/>
      <c r="P258" s="148">
        <f>O258*H258</f>
        <v>0</v>
      </c>
      <c r="Q258" s="148">
        <v>1.31</v>
      </c>
      <c r="R258" s="148">
        <f>Q258*H258</f>
        <v>70.740000000000009</v>
      </c>
      <c r="S258" s="148">
        <v>0</v>
      </c>
      <c r="T258" s="149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50" t="s">
        <v>162</v>
      </c>
      <c r="AT258" s="150" t="s">
        <v>263</v>
      </c>
      <c r="AU258" s="150" t="s">
        <v>82</v>
      </c>
      <c r="AY258" s="18" t="s">
        <v>115</v>
      </c>
      <c r="BE258" s="151">
        <f>IF(N258="základní",J258,0)</f>
        <v>0</v>
      </c>
      <c r="BF258" s="151">
        <f>IF(N258="snížená",J258,0)</f>
        <v>0</v>
      </c>
      <c r="BG258" s="151">
        <f>IF(N258="zákl. přenesená",J258,0)</f>
        <v>0</v>
      </c>
      <c r="BH258" s="151">
        <f>IF(N258="sníž. přenesená",J258,0)</f>
        <v>0</v>
      </c>
      <c r="BI258" s="151">
        <f>IF(N258="nulová",J258,0)</f>
        <v>0</v>
      </c>
      <c r="BJ258" s="18" t="s">
        <v>80</v>
      </c>
      <c r="BK258" s="151">
        <f>ROUND(I258*H258,2)</f>
        <v>0</v>
      </c>
      <c r="BL258" s="18" t="s">
        <v>131</v>
      </c>
      <c r="BM258" s="150" t="s">
        <v>388</v>
      </c>
    </row>
    <row r="259" spans="1:65" s="2" customFormat="1">
      <c r="A259" s="33"/>
      <c r="B259" s="34"/>
      <c r="C259" s="33"/>
      <c r="D259" s="152" t="s">
        <v>125</v>
      </c>
      <c r="E259" s="33"/>
      <c r="F259" s="153" t="s">
        <v>386</v>
      </c>
      <c r="G259" s="33"/>
      <c r="H259" s="33"/>
      <c r="I259" s="154"/>
      <c r="J259" s="33"/>
      <c r="K259" s="33"/>
      <c r="L259" s="34"/>
      <c r="M259" s="155"/>
      <c r="N259" s="156"/>
      <c r="O259" s="54"/>
      <c r="P259" s="54"/>
      <c r="Q259" s="54"/>
      <c r="R259" s="54"/>
      <c r="S259" s="54"/>
      <c r="T259" s="55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125</v>
      </c>
      <c r="AU259" s="18" t="s">
        <v>82</v>
      </c>
    </row>
    <row r="260" spans="1:65" s="13" customFormat="1">
      <c r="B260" s="159"/>
      <c r="D260" s="152" t="s">
        <v>128</v>
      </c>
      <c r="E260" s="160" t="s">
        <v>3</v>
      </c>
      <c r="F260" s="161" t="s">
        <v>389</v>
      </c>
      <c r="H260" s="160" t="s">
        <v>3</v>
      </c>
      <c r="I260" s="162"/>
      <c r="L260" s="159"/>
      <c r="M260" s="163"/>
      <c r="N260" s="164"/>
      <c r="O260" s="164"/>
      <c r="P260" s="164"/>
      <c r="Q260" s="164"/>
      <c r="R260" s="164"/>
      <c r="S260" s="164"/>
      <c r="T260" s="165"/>
      <c r="AT260" s="160" t="s">
        <v>128</v>
      </c>
      <c r="AU260" s="160" t="s">
        <v>82</v>
      </c>
      <c r="AV260" s="13" t="s">
        <v>80</v>
      </c>
      <c r="AW260" s="13" t="s">
        <v>33</v>
      </c>
      <c r="AX260" s="13" t="s">
        <v>72</v>
      </c>
      <c r="AY260" s="160" t="s">
        <v>115</v>
      </c>
    </row>
    <row r="261" spans="1:65" s="14" customFormat="1">
      <c r="B261" s="166"/>
      <c r="D261" s="152" t="s">
        <v>128</v>
      </c>
      <c r="E261" s="167" t="s">
        <v>3</v>
      </c>
      <c r="F261" s="168" t="s">
        <v>390</v>
      </c>
      <c r="H261" s="169">
        <v>54</v>
      </c>
      <c r="I261" s="170"/>
      <c r="L261" s="166"/>
      <c r="M261" s="171"/>
      <c r="N261" s="172"/>
      <c r="O261" s="172"/>
      <c r="P261" s="172"/>
      <c r="Q261" s="172"/>
      <c r="R261" s="172"/>
      <c r="S261" s="172"/>
      <c r="T261" s="173"/>
      <c r="AT261" s="167" t="s">
        <v>128</v>
      </c>
      <c r="AU261" s="167" t="s">
        <v>82</v>
      </c>
      <c r="AV261" s="14" t="s">
        <v>82</v>
      </c>
      <c r="AW261" s="14" t="s">
        <v>33</v>
      </c>
      <c r="AX261" s="14" t="s">
        <v>72</v>
      </c>
      <c r="AY261" s="167" t="s">
        <v>115</v>
      </c>
    </row>
    <row r="262" spans="1:65" s="15" customFormat="1">
      <c r="B262" s="174"/>
      <c r="D262" s="152" t="s">
        <v>128</v>
      </c>
      <c r="E262" s="175" t="s">
        <v>3</v>
      </c>
      <c r="F262" s="176" t="s">
        <v>130</v>
      </c>
      <c r="H262" s="177">
        <v>54</v>
      </c>
      <c r="I262" s="178"/>
      <c r="L262" s="174"/>
      <c r="M262" s="179"/>
      <c r="N262" s="180"/>
      <c r="O262" s="180"/>
      <c r="P262" s="180"/>
      <c r="Q262" s="180"/>
      <c r="R262" s="180"/>
      <c r="S262" s="180"/>
      <c r="T262" s="181"/>
      <c r="AT262" s="175" t="s">
        <v>128</v>
      </c>
      <c r="AU262" s="175" t="s">
        <v>82</v>
      </c>
      <c r="AV262" s="15" t="s">
        <v>131</v>
      </c>
      <c r="AW262" s="15" t="s">
        <v>33</v>
      </c>
      <c r="AX262" s="15" t="s">
        <v>80</v>
      </c>
      <c r="AY262" s="175" t="s">
        <v>115</v>
      </c>
    </row>
    <row r="263" spans="1:65" s="12" customFormat="1" ht="22.9" customHeight="1">
      <c r="B263" s="125"/>
      <c r="D263" s="126" t="s">
        <v>71</v>
      </c>
      <c r="E263" s="136" t="s">
        <v>162</v>
      </c>
      <c r="F263" s="136" t="s">
        <v>391</v>
      </c>
      <c r="I263" s="128"/>
      <c r="J263" s="137">
        <f>BK263</f>
        <v>0</v>
      </c>
      <c r="L263" s="125"/>
      <c r="M263" s="130"/>
      <c r="N263" s="131"/>
      <c r="O263" s="131"/>
      <c r="P263" s="132">
        <f>SUM(P264:P299)</f>
        <v>0</v>
      </c>
      <c r="Q263" s="131"/>
      <c r="R263" s="132">
        <f>SUM(R264:R299)</f>
        <v>31.848839999999996</v>
      </c>
      <c r="S263" s="131"/>
      <c r="T263" s="133">
        <f>SUM(T264:T299)</f>
        <v>32.4</v>
      </c>
      <c r="AR263" s="126" t="s">
        <v>80</v>
      </c>
      <c r="AT263" s="134" t="s">
        <v>71</v>
      </c>
      <c r="AU263" s="134" t="s">
        <v>80</v>
      </c>
      <c r="AY263" s="126" t="s">
        <v>115</v>
      </c>
      <c r="BK263" s="135">
        <f>SUM(BK264:BK299)</f>
        <v>0</v>
      </c>
    </row>
    <row r="264" spans="1:65" s="2" customFormat="1" ht="16.5" customHeight="1">
      <c r="A264" s="33"/>
      <c r="B264" s="138"/>
      <c r="C264" s="139" t="s">
        <v>392</v>
      </c>
      <c r="D264" s="139" t="s">
        <v>118</v>
      </c>
      <c r="E264" s="140" t="s">
        <v>393</v>
      </c>
      <c r="F264" s="141" t="s">
        <v>394</v>
      </c>
      <c r="G264" s="142" t="s">
        <v>297</v>
      </c>
      <c r="H264" s="143">
        <v>24</v>
      </c>
      <c r="I264" s="144"/>
      <c r="J264" s="145">
        <f>ROUND(I264*H264,2)</f>
        <v>0</v>
      </c>
      <c r="K264" s="141" t="s">
        <v>122</v>
      </c>
      <c r="L264" s="34"/>
      <c r="M264" s="146" t="s">
        <v>3</v>
      </c>
      <c r="N264" s="147" t="s">
        <v>43</v>
      </c>
      <c r="O264" s="54"/>
      <c r="P264" s="148">
        <f>O264*H264</f>
        <v>0</v>
      </c>
      <c r="Q264" s="148">
        <v>0</v>
      </c>
      <c r="R264" s="148">
        <f>Q264*H264</f>
        <v>0</v>
      </c>
      <c r="S264" s="148">
        <v>0.7</v>
      </c>
      <c r="T264" s="149">
        <f>S264*H264</f>
        <v>16.799999999999997</v>
      </c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R264" s="150" t="s">
        <v>131</v>
      </c>
      <c r="AT264" s="150" t="s">
        <v>118</v>
      </c>
      <c r="AU264" s="150" t="s">
        <v>82</v>
      </c>
      <c r="AY264" s="18" t="s">
        <v>115</v>
      </c>
      <c r="BE264" s="151">
        <f>IF(N264="základní",J264,0)</f>
        <v>0</v>
      </c>
      <c r="BF264" s="151">
        <f>IF(N264="snížená",J264,0)</f>
        <v>0</v>
      </c>
      <c r="BG264" s="151">
        <f>IF(N264="zákl. přenesená",J264,0)</f>
        <v>0</v>
      </c>
      <c r="BH264" s="151">
        <f>IF(N264="sníž. přenesená",J264,0)</f>
        <v>0</v>
      </c>
      <c r="BI264" s="151">
        <f>IF(N264="nulová",J264,0)</f>
        <v>0</v>
      </c>
      <c r="BJ264" s="18" t="s">
        <v>80</v>
      </c>
      <c r="BK264" s="151">
        <f>ROUND(I264*H264,2)</f>
        <v>0</v>
      </c>
      <c r="BL264" s="18" t="s">
        <v>131</v>
      </c>
      <c r="BM264" s="150" t="s">
        <v>395</v>
      </c>
    </row>
    <row r="265" spans="1:65" s="2" customFormat="1">
      <c r="A265" s="33"/>
      <c r="B265" s="34"/>
      <c r="C265" s="33"/>
      <c r="D265" s="152" t="s">
        <v>125</v>
      </c>
      <c r="E265" s="33"/>
      <c r="F265" s="153" t="s">
        <v>396</v>
      </c>
      <c r="G265" s="33"/>
      <c r="H265" s="33"/>
      <c r="I265" s="154"/>
      <c r="J265" s="33"/>
      <c r="K265" s="33"/>
      <c r="L265" s="34"/>
      <c r="M265" s="155"/>
      <c r="N265" s="156"/>
      <c r="O265" s="54"/>
      <c r="P265" s="54"/>
      <c r="Q265" s="54"/>
      <c r="R265" s="54"/>
      <c r="S265" s="54"/>
      <c r="T265" s="55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T265" s="18" t="s">
        <v>125</v>
      </c>
      <c r="AU265" s="18" t="s">
        <v>82</v>
      </c>
    </row>
    <row r="266" spans="1:65" s="2" customFormat="1">
      <c r="A266" s="33"/>
      <c r="B266" s="34"/>
      <c r="C266" s="33"/>
      <c r="D266" s="157" t="s">
        <v>126</v>
      </c>
      <c r="E266" s="33"/>
      <c r="F266" s="158" t="s">
        <v>397</v>
      </c>
      <c r="G266" s="33"/>
      <c r="H266" s="33"/>
      <c r="I266" s="154"/>
      <c r="J266" s="33"/>
      <c r="K266" s="33"/>
      <c r="L266" s="34"/>
      <c r="M266" s="155"/>
      <c r="N266" s="156"/>
      <c r="O266" s="54"/>
      <c r="P266" s="54"/>
      <c r="Q266" s="54"/>
      <c r="R266" s="54"/>
      <c r="S266" s="54"/>
      <c r="T266" s="55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T266" s="18" t="s">
        <v>126</v>
      </c>
      <c r="AU266" s="18" t="s">
        <v>82</v>
      </c>
    </row>
    <row r="267" spans="1:65" s="13" customFormat="1">
      <c r="B267" s="159"/>
      <c r="D267" s="152" t="s">
        <v>128</v>
      </c>
      <c r="E267" s="160" t="s">
        <v>3</v>
      </c>
      <c r="F267" s="161" t="s">
        <v>192</v>
      </c>
      <c r="H267" s="160" t="s">
        <v>3</v>
      </c>
      <c r="I267" s="162"/>
      <c r="L267" s="159"/>
      <c r="M267" s="163"/>
      <c r="N267" s="164"/>
      <c r="O267" s="164"/>
      <c r="P267" s="164"/>
      <c r="Q267" s="164"/>
      <c r="R267" s="164"/>
      <c r="S267" s="164"/>
      <c r="T267" s="165"/>
      <c r="AT267" s="160" t="s">
        <v>128</v>
      </c>
      <c r="AU267" s="160" t="s">
        <v>82</v>
      </c>
      <c r="AV267" s="13" t="s">
        <v>80</v>
      </c>
      <c r="AW267" s="13" t="s">
        <v>33</v>
      </c>
      <c r="AX267" s="13" t="s">
        <v>72</v>
      </c>
      <c r="AY267" s="160" t="s">
        <v>115</v>
      </c>
    </row>
    <row r="268" spans="1:65" s="13" customFormat="1">
      <c r="B268" s="159"/>
      <c r="D268" s="152" t="s">
        <v>128</v>
      </c>
      <c r="E268" s="160" t="s">
        <v>3</v>
      </c>
      <c r="F268" s="161" t="s">
        <v>398</v>
      </c>
      <c r="H268" s="160" t="s">
        <v>3</v>
      </c>
      <c r="I268" s="162"/>
      <c r="L268" s="159"/>
      <c r="M268" s="163"/>
      <c r="N268" s="164"/>
      <c r="O268" s="164"/>
      <c r="P268" s="164"/>
      <c r="Q268" s="164"/>
      <c r="R268" s="164"/>
      <c r="S268" s="164"/>
      <c r="T268" s="165"/>
      <c r="AT268" s="160" t="s">
        <v>128</v>
      </c>
      <c r="AU268" s="160" t="s">
        <v>82</v>
      </c>
      <c r="AV268" s="13" t="s">
        <v>80</v>
      </c>
      <c r="AW268" s="13" t="s">
        <v>33</v>
      </c>
      <c r="AX268" s="13" t="s">
        <v>72</v>
      </c>
      <c r="AY268" s="160" t="s">
        <v>115</v>
      </c>
    </row>
    <row r="269" spans="1:65" s="14" customFormat="1">
      <c r="B269" s="166"/>
      <c r="D269" s="152" t="s">
        <v>128</v>
      </c>
      <c r="E269" s="167" t="s">
        <v>3</v>
      </c>
      <c r="F269" s="168" t="s">
        <v>399</v>
      </c>
      <c r="H269" s="169">
        <v>24</v>
      </c>
      <c r="I269" s="170"/>
      <c r="L269" s="166"/>
      <c r="M269" s="171"/>
      <c r="N269" s="172"/>
      <c r="O269" s="172"/>
      <c r="P269" s="172"/>
      <c r="Q269" s="172"/>
      <c r="R269" s="172"/>
      <c r="S269" s="172"/>
      <c r="T269" s="173"/>
      <c r="AT269" s="167" t="s">
        <v>128</v>
      </c>
      <c r="AU269" s="167" t="s">
        <v>82</v>
      </c>
      <c r="AV269" s="14" t="s">
        <v>82</v>
      </c>
      <c r="AW269" s="14" t="s">
        <v>33</v>
      </c>
      <c r="AX269" s="14" t="s">
        <v>72</v>
      </c>
      <c r="AY269" s="167" t="s">
        <v>115</v>
      </c>
    </row>
    <row r="270" spans="1:65" s="15" customFormat="1">
      <c r="B270" s="174"/>
      <c r="D270" s="152" t="s">
        <v>128</v>
      </c>
      <c r="E270" s="175" t="s">
        <v>3</v>
      </c>
      <c r="F270" s="176" t="s">
        <v>130</v>
      </c>
      <c r="H270" s="177">
        <v>24</v>
      </c>
      <c r="I270" s="178"/>
      <c r="L270" s="174"/>
      <c r="M270" s="179"/>
      <c r="N270" s="180"/>
      <c r="O270" s="180"/>
      <c r="P270" s="180"/>
      <c r="Q270" s="180"/>
      <c r="R270" s="180"/>
      <c r="S270" s="180"/>
      <c r="T270" s="181"/>
      <c r="AT270" s="175" t="s">
        <v>128</v>
      </c>
      <c r="AU270" s="175" t="s">
        <v>82</v>
      </c>
      <c r="AV270" s="15" t="s">
        <v>131</v>
      </c>
      <c r="AW270" s="15" t="s">
        <v>33</v>
      </c>
      <c r="AX270" s="15" t="s">
        <v>80</v>
      </c>
      <c r="AY270" s="175" t="s">
        <v>115</v>
      </c>
    </row>
    <row r="271" spans="1:65" s="2" customFormat="1" ht="16.5" customHeight="1">
      <c r="A271" s="33"/>
      <c r="B271" s="138"/>
      <c r="C271" s="139" t="s">
        <v>400</v>
      </c>
      <c r="D271" s="139" t="s">
        <v>118</v>
      </c>
      <c r="E271" s="140" t="s">
        <v>401</v>
      </c>
      <c r="F271" s="141" t="s">
        <v>402</v>
      </c>
      <c r="G271" s="142" t="s">
        <v>297</v>
      </c>
      <c r="H271" s="143">
        <v>12</v>
      </c>
      <c r="I271" s="144"/>
      <c r="J271" s="145">
        <f>ROUND(I271*H271,2)</f>
        <v>0</v>
      </c>
      <c r="K271" s="141" t="s">
        <v>122</v>
      </c>
      <c r="L271" s="34"/>
      <c r="M271" s="146" t="s">
        <v>3</v>
      </c>
      <c r="N271" s="147" t="s">
        <v>43</v>
      </c>
      <c r="O271" s="54"/>
      <c r="P271" s="148">
        <f>O271*H271</f>
        <v>0</v>
      </c>
      <c r="Q271" s="148">
        <v>0</v>
      </c>
      <c r="R271" s="148">
        <f>Q271*H271</f>
        <v>0</v>
      </c>
      <c r="S271" s="148">
        <v>1.3</v>
      </c>
      <c r="T271" s="149">
        <f>S271*H271</f>
        <v>15.600000000000001</v>
      </c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R271" s="150" t="s">
        <v>131</v>
      </c>
      <c r="AT271" s="150" t="s">
        <v>118</v>
      </c>
      <c r="AU271" s="150" t="s">
        <v>82</v>
      </c>
      <c r="AY271" s="18" t="s">
        <v>115</v>
      </c>
      <c r="BE271" s="151">
        <f>IF(N271="základní",J271,0)</f>
        <v>0</v>
      </c>
      <c r="BF271" s="151">
        <f>IF(N271="snížená",J271,0)</f>
        <v>0</v>
      </c>
      <c r="BG271" s="151">
        <f>IF(N271="zákl. přenesená",J271,0)</f>
        <v>0</v>
      </c>
      <c r="BH271" s="151">
        <f>IF(N271="sníž. přenesená",J271,0)</f>
        <v>0</v>
      </c>
      <c r="BI271" s="151">
        <f>IF(N271="nulová",J271,0)</f>
        <v>0</v>
      </c>
      <c r="BJ271" s="18" t="s">
        <v>80</v>
      </c>
      <c r="BK271" s="151">
        <f>ROUND(I271*H271,2)</f>
        <v>0</v>
      </c>
      <c r="BL271" s="18" t="s">
        <v>131</v>
      </c>
      <c r="BM271" s="150" t="s">
        <v>403</v>
      </c>
    </row>
    <row r="272" spans="1:65" s="2" customFormat="1">
      <c r="A272" s="33"/>
      <c r="B272" s="34"/>
      <c r="C272" s="33"/>
      <c r="D272" s="152" t="s">
        <v>125</v>
      </c>
      <c r="E272" s="33"/>
      <c r="F272" s="153" t="s">
        <v>404</v>
      </c>
      <c r="G272" s="33"/>
      <c r="H272" s="33"/>
      <c r="I272" s="154"/>
      <c r="J272" s="33"/>
      <c r="K272" s="33"/>
      <c r="L272" s="34"/>
      <c r="M272" s="155"/>
      <c r="N272" s="156"/>
      <c r="O272" s="54"/>
      <c r="P272" s="54"/>
      <c r="Q272" s="54"/>
      <c r="R272" s="54"/>
      <c r="S272" s="54"/>
      <c r="T272" s="55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T272" s="18" t="s">
        <v>125</v>
      </c>
      <c r="AU272" s="18" t="s">
        <v>82</v>
      </c>
    </row>
    <row r="273" spans="1:65" s="2" customFormat="1">
      <c r="A273" s="33"/>
      <c r="B273" s="34"/>
      <c r="C273" s="33"/>
      <c r="D273" s="157" t="s">
        <v>126</v>
      </c>
      <c r="E273" s="33"/>
      <c r="F273" s="158" t="s">
        <v>405</v>
      </c>
      <c r="G273" s="33"/>
      <c r="H273" s="33"/>
      <c r="I273" s="154"/>
      <c r="J273" s="33"/>
      <c r="K273" s="33"/>
      <c r="L273" s="34"/>
      <c r="M273" s="155"/>
      <c r="N273" s="156"/>
      <c r="O273" s="54"/>
      <c r="P273" s="54"/>
      <c r="Q273" s="54"/>
      <c r="R273" s="54"/>
      <c r="S273" s="54"/>
      <c r="T273" s="55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T273" s="18" t="s">
        <v>126</v>
      </c>
      <c r="AU273" s="18" t="s">
        <v>82</v>
      </c>
    </row>
    <row r="274" spans="1:65" s="13" customFormat="1">
      <c r="B274" s="159"/>
      <c r="D274" s="152" t="s">
        <v>128</v>
      </c>
      <c r="E274" s="160" t="s">
        <v>3</v>
      </c>
      <c r="F274" s="161" t="s">
        <v>192</v>
      </c>
      <c r="H274" s="160" t="s">
        <v>3</v>
      </c>
      <c r="I274" s="162"/>
      <c r="L274" s="159"/>
      <c r="M274" s="163"/>
      <c r="N274" s="164"/>
      <c r="O274" s="164"/>
      <c r="P274" s="164"/>
      <c r="Q274" s="164"/>
      <c r="R274" s="164"/>
      <c r="S274" s="164"/>
      <c r="T274" s="165"/>
      <c r="AT274" s="160" t="s">
        <v>128</v>
      </c>
      <c r="AU274" s="160" t="s">
        <v>82</v>
      </c>
      <c r="AV274" s="13" t="s">
        <v>80</v>
      </c>
      <c r="AW274" s="13" t="s">
        <v>33</v>
      </c>
      <c r="AX274" s="13" t="s">
        <v>72</v>
      </c>
      <c r="AY274" s="160" t="s">
        <v>115</v>
      </c>
    </row>
    <row r="275" spans="1:65" s="13" customFormat="1">
      <c r="B275" s="159"/>
      <c r="D275" s="152" t="s">
        <v>128</v>
      </c>
      <c r="E275" s="160" t="s">
        <v>3</v>
      </c>
      <c r="F275" s="161" t="s">
        <v>398</v>
      </c>
      <c r="H275" s="160" t="s">
        <v>3</v>
      </c>
      <c r="I275" s="162"/>
      <c r="L275" s="159"/>
      <c r="M275" s="163"/>
      <c r="N275" s="164"/>
      <c r="O275" s="164"/>
      <c r="P275" s="164"/>
      <c r="Q275" s="164"/>
      <c r="R275" s="164"/>
      <c r="S275" s="164"/>
      <c r="T275" s="165"/>
      <c r="AT275" s="160" t="s">
        <v>128</v>
      </c>
      <c r="AU275" s="160" t="s">
        <v>82</v>
      </c>
      <c r="AV275" s="13" t="s">
        <v>80</v>
      </c>
      <c r="AW275" s="13" t="s">
        <v>33</v>
      </c>
      <c r="AX275" s="13" t="s">
        <v>72</v>
      </c>
      <c r="AY275" s="160" t="s">
        <v>115</v>
      </c>
    </row>
    <row r="276" spans="1:65" s="14" customFormat="1">
      <c r="B276" s="166"/>
      <c r="D276" s="152" t="s">
        <v>128</v>
      </c>
      <c r="E276" s="167" t="s">
        <v>3</v>
      </c>
      <c r="F276" s="168" t="s">
        <v>406</v>
      </c>
      <c r="H276" s="169">
        <v>12</v>
      </c>
      <c r="I276" s="170"/>
      <c r="L276" s="166"/>
      <c r="M276" s="171"/>
      <c r="N276" s="172"/>
      <c r="O276" s="172"/>
      <c r="P276" s="172"/>
      <c r="Q276" s="172"/>
      <c r="R276" s="172"/>
      <c r="S276" s="172"/>
      <c r="T276" s="173"/>
      <c r="AT276" s="167" t="s">
        <v>128</v>
      </c>
      <c r="AU276" s="167" t="s">
        <v>82</v>
      </c>
      <c r="AV276" s="14" t="s">
        <v>82</v>
      </c>
      <c r="AW276" s="14" t="s">
        <v>33</v>
      </c>
      <c r="AX276" s="14" t="s">
        <v>72</v>
      </c>
      <c r="AY276" s="167" t="s">
        <v>115</v>
      </c>
    </row>
    <row r="277" spans="1:65" s="15" customFormat="1">
      <c r="B277" s="174"/>
      <c r="D277" s="152" t="s">
        <v>128</v>
      </c>
      <c r="E277" s="175" t="s">
        <v>3</v>
      </c>
      <c r="F277" s="176" t="s">
        <v>130</v>
      </c>
      <c r="H277" s="177">
        <v>12</v>
      </c>
      <c r="I277" s="178"/>
      <c r="L277" s="174"/>
      <c r="M277" s="179"/>
      <c r="N277" s="180"/>
      <c r="O277" s="180"/>
      <c r="P277" s="180"/>
      <c r="Q277" s="180"/>
      <c r="R277" s="180"/>
      <c r="S277" s="180"/>
      <c r="T277" s="181"/>
      <c r="AT277" s="175" t="s">
        <v>128</v>
      </c>
      <c r="AU277" s="175" t="s">
        <v>82</v>
      </c>
      <c r="AV277" s="15" t="s">
        <v>131</v>
      </c>
      <c r="AW277" s="15" t="s">
        <v>33</v>
      </c>
      <c r="AX277" s="15" t="s">
        <v>80</v>
      </c>
      <c r="AY277" s="175" t="s">
        <v>115</v>
      </c>
    </row>
    <row r="278" spans="1:65" s="2" customFormat="1" ht="24.2" customHeight="1">
      <c r="A278" s="33"/>
      <c r="B278" s="138"/>
      <c r="C278" s="139" t="s">
        <v>407</v>
      </c>
      <c r="D278" s="139" t="s">
        <v>118</v>
      </c>
      <c r="E278" s="140" t="s">
        <v>408</v>
      </c>
      <c r="F278" s="141" t="s">
        <v>409</v>
      </c>
      <c r="G278" s="142" t="s">
        <v>297</v>
      </c>
      <c r="H278" s="143">
        <v>24</v>
      </c>
      <c r="I278" s="144"/>
      <c r="J278" s="145">
        <f>ROUND(I278*H278,2)</f>
        <v>0</v>
      </c>
      <c r="K278" s="141" t="s">
        <v>122</v>
      </c>
      <c r="L278" s="34"/>
      <c r="M278" s="146" t="s">
        <v>3</v>
      </c>
      <c r="N278" s="147" t="s">
        <v>43</v>
      </c>
      <c r="O278" s="54"/>
      <c r="P278" s="148">
        <f>O278*H278</f>
        <v>0</v>
      </c>
      <c r="Q278" s="148">
        <v>3.9899999999999996E-3</v>
      </c>
      <c r="R278" s="148">
        <f>Q278*H278</f>
        <v>9.5759999999999984E-2</v>
      </c>
      <c r="S278" s="148">
        <v>0</v>
      </c>
      <c r="T278" s="149">
        <f>S278*H278</f>
        <v>0</v>
      </c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R278" s="150" t="s">
        <v>131</v>
      </c>
      <c r="AT278" s="150" t="s">
        <v>118</v>
      </c>
      <c r="AU278" s="150" t="s">
        <v>82</v>
      </c>
      <c r="AY278" s="18" t="s">
        <v>115</v>
      </c>
      <c r="BE278" s="151">
        <f>IF(N278="základní",J278,0)</f>
        <v>0</v>
      </c>
      <c r="BF278" s="151">
        <f>IF(N278="snížená",J278,0)</f>
        <v>0</v>
      </c>
      <c r="BG278" s="151">
        <f>IF(N278="zákl. přenesená",J278,0)</f>
        <v>0</v>
      </c>
      <c r="BH278" s="151">
        <f>IF(N278="sníž. přenesená",J278,0)</f>
        <v>0</v>
      </c>
      <c r="BI278" s="151">
        <f>IF(N278="nulová",J278,0)</f>
        <v>0</v>
      </c>
      <c r="BJ278" s="18" t="s">
        <v>80</v>
      </c>
      <c r="BK278" s="151">
        <f>ROUND(I278*H278,2)</f>
        <v>0</v>
      </c>
      <c r="BL278" s="18" t="s">
        <v>131</v>
      </c>
      <c r="BM278" s="150" t="s">
        <v>410</v>
      </c>
    </row>
    <row r="279" spans="1:65" s="2" customFormat="1" ht="19.5">
      <c r="A279" s="33"/>
      <c r="B279" s="34"/>
      <c r="C279" s="33"/>
      <c r="D279" s="152" t="s">
        <v>125</v>
      </c>
      <c r="E279" s="33"/>
      <c r="F279" s="153" t="s">
        <v>411</v>
      </c>
      <c r="G279" s="33"/>
      <c r="H279" s="33"/>
      <c r="I279" s="154"/>
      <c r="J279" s="33"/>
      <c r="K279" s="33"/>
      <c r="L279" s="34"/>
      <c r="M279" s="155"/>
      <c r="N279" s="156"/>
      <c r="O279" s="54"/>
      <c r="P279" s="54"/>
      <c r="Q279" s="54"/>
      <c r="R279" s="54"/>
      <c r="S279" s="54"/>
      <c r="T279" s="55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T279" s="18" t="s">
        <v>125</v>
      </c>
      <c r="AU279" s="18" t="s">
        <v>82</v>
      </c>
    </row>
    <row r="280" spans="1:65" s="2" customFormat="1">
      <c r="A280" s="33"/>
      <c r="B280" s="34"/>
      <c r="C280" s="33"/>
      <c r="D280" s="157" t="s">
        <v>126</v>
      </c>
      <c r="E280" s="33"/>
      <c r="F280" s="158" t="s">
        <v>412</v>
      </c>
      <c r="G280" s="33"/>
      <c r="H280" s="33"/>
      <c r="I280" s="154"/>
      <c r="J280" s="33"/>
      <c r="K280" s="33"/>
      <c r="L280" s="34"/>
      <c r="M280" s="155"/>
      <c r="N280" s="156"/>
      <c r="O280" s="54"/>
      <c r="P280" s="54"/>
      <c r="Q280" s="54"/>
      <c r="R280" s="54"/>
      <c r="S280" s="54"/>
      <c r="T280" s="55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126</v>
      </c>
      <c r="AU280" s="18" t="s">
        <v>82</v>
      </c>
    </row>
    <row r="281" spans="1:65" s="13" customFormat="1">
      <c r="B281" s="159"/>
      <c r="D281" s="152" t="s">
        <v>128</v>
      </c>
      <c r="E281" s="160" t="s">
        <v>3</v>
      </c>
      <c r="F281" s="161" t="s">
        <v>192</v>
      </c>
      <c r="H281" s="160" t="s">
        <v>3</v>
      </c>
      <c r="I281" s="162"/>
      <c r="L281" s="159"/>
      <c r="M281" s="163"/>
      <c r="N281" s="164"/>
      <c r="O281" s="164"/>
      <c r="P281" s="164"/>
      <c r="Q281" s="164"/>
      <c r="R281" s="164"/>
      <c r="S281" s="164"/>
      <c r="T281" s="165"/>
      <c r="AT281" s="160" t="s">
        <v>128</v>
      </c>
      <c r="AU281" s="160" t="s">
        <v>82</v>
      </c>
      <c r="AV281" s="13" t="s">
        <v>80</v>
      </c>
      <c r="AW281" s="13" t="s">
        <v>33</v>
      </c>
      <c r="AX281" s="13" t="s">
        <v>72</v>
      </c>
      <c r="AY281" s="160" t="s">
        <v>115</v>
      </c>
    </row>
    <row r="282" spans="1:65" s="13" customFormat="1">
      <c r="B282" s="159"/>
      <c r="D282" s="152" t="s">
        <v>128</v>
      </c>
      <c r="E282" s="160" t="s">
        <v>3</v>
      </c>
      <c r="F282" s="161" t="s">
        <v>413</v>
      </c>
      <c r="H282" s="160" t="s">
        <v>3</v>
      </c>
      <c r="I282" s="162"/>
      <c r="L282" s="159"/>
      <c r="M282" s="163"/>
      <c r="N282" s="164"/>
      <c r="O282" s="164"/>
      <c r="P282" s="164"/>
      <c r="Q282" s="164"/>
      <c r="R282" s="164"/>
      <c r="S282" s="164"/>
      <c r="T282" s="165"/>
      <c r="AT282" s="160" t="s">
        <v>128</v>
      </c>
      <c r="AU282" s="160" t="s">
        <v>82</v>
      </c>
      <c r="AV282" s="13" t="s">
        <v>80</v>
      </c>
      <c r="AW282" s="13" t="s">
        <v>33</v>
      </c>
      <c r="AX282" s="13" t="s">
        <v>72</v>
      </c>
      <c r="AY282" s="160" t="s">
        <v>115</v>
      </c>
    </row>
    <row r="283" spans="1:65" s="14" customFormat="1">
      <c r="B283" s="166"/>
      <c r="D283" s="152" t="s">
        <v>128</v>
      </c>
      <c r="E283" s="167" t="s">
        <v>3</v>
      </c>
      <c r="F283" s="168" t="s">
        <v>399</v>
      </c>
      <c r="H283" s="169">
        <v>24</v>
      </c>
      <c r="I283" s="170"/>
      <c r="L283" s="166"/>
      <c r="M283" s="171"/>
      <c r="N283" s="172"/>
      <c r="O283" s="172"/>
      <c r="P283" s="172"/>
      <c r="Q283" s="172"/>
      <c r="R283" s="172"/>
      <c r="S283" s="172"/>
      <c r="T283" s="173"/>
      <c r="AT283" s="167" t="s">
        <v>128</v>
      </c>
      <c r="AU283" s="167" t="s">
        <v>82</v>
      </c>
      <c r="AV283" s="14" t="s">
        <v>82</v>
      </c>
      <c r="AW283" s="14" t="s">
        <v>33</v>
      </c>
      <c r="AX283" s="14" t="s">
        <v>72</v>
      </c>
      <c r="AY283" s="167" t="s">
        <v>115</v>
      </c>
    </row>
    <row r="284" spans="1:65" s="15" customFormat="1">
      <c r="B284" s="174"/>
      <c r="D284" s="152" t="s">
        <v>128</v>
      </c>
      <c r="E284" s="175" t="s">
        <v>3</v>
      </c>
      <c r="F284" s="176" t="s">
        <v>130</v>
      </c>
      <c r="H284" s="177">
        <v>24</v>
      </c>
      <c r="I284" s="178"/>
      <c r="L284" s="174"/>
      <c r="M284" s="179"/>
      <c r="N284" s="180"/>
      <c r="O284" s="180"/>
      <c r="P284" s="180"/>
      <c r="Q284" s="180"/>
      <c r="R284" s="180"/>
      <c r="S284" s="180"/>
      <c r="T284" s="181"/>
      <c r="AT284" s="175" t="s">
        <v>128</v>
      </c>
      <c r="AU284" s="175" t="s">
        <v>82</v>
      </c>
      <c r="AV284" s="15" t="s">
        <v>131</v>
      </c>
      <c r="AW284" s="15" t="s">
        <v>33</v>
      </c>
      <c r="AX284" s="15" t="s">
        <v>80</v>
      </c>
      <c r="AY284" s="175" t="s">
        <v>115</v>
      </c>
    </row>
    <row r="285" spans="1:65" s="2" customFormat="1" ht="16.5" customHeight="1">
      <c r="A285" s="33"/>
      <c r="B285" s="138"/>
      <c r="C285" s="185" t="s">
        <v>414</v>
      </c>
      <c r="D285" s="185" t="s">
        <v>263</v>
      </c>
      <c r="E285" s="186" t="s">
        <v>415</v>
      </c>
      <c r="F285" s="187" t="s">
        <v>416</v>
      </c>
      <c r="G285" s="188" t="s">
        <v>297</v>
      </c>
      <c r="H285" s="189">
        <v>24.72</v>
      </c>
      <c r="I285" s="190"/>
      <c r="J285" s="191">
        <f>ROUND(I285*H285,2)</f>
        <v>0</v>
      </c>
      <c r="K285" s="187" t="s">
        <v>122</v>
      </c>
      <c r="L285" s="192"/>
      <c r="M285" s="193" t="s">
        <v>3</v>
      </c>
      <c r="N285" s="194" t="s">
        <v>43</v>
      </c>
      <c r="O285" s="54"/>
      <c r="P285" s="148">
        <f>O285*H285</f>
        <v>0</v>
      </c>
      <c r="Q285" s="148">
        <v>0.5575</v>
      </c>
      <c r="R285" s="148">
        <f>Q285*H285</f>
        <v>13.7814</v>
      </c>
      <c r="S285" s="148">
        <v>0</v>
      </c>
      <c r="T285" s="149">
        <f>S285*H285</f>
        <v>0</v>
      </c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R285" s="150" t="s">
        <v>162</v>
      </c>
      <c r="AT285" s="150" t="s">
        <v>263</v>
      </c>
      <c r="AU285" s="150" t="s">
        <v>82</v>
      </c>
      <c r="AY285" s="18" t="s">
        <v>115</v>
      </c>
      <c r="BE285" s="151">
        <f>IF(N285="základní",J285,0)</f>
        <v>0</v>
      </c>
      <c r="BF285" s="151">
        <f>IF(N285="snížená",J285,0)</f>
        <v>0</v>
      </c>
      <c r="BG285" s="151">
        <f>IF(N285="zákl. přenesená",J285,0)</f>
        <v>0</v>
      </c>
      <c r="BH285" s="151">
        <f>IF(N285="sníž. přenesená",J285,0)</f>
        <v>0</v>
      </c>
      <c r="BI285" s="151">
        <f>IF(N285="nulová",J285,0)</f>
        <v>0</v>
      </c>
      <c r="BJ285" s="18" t="s">
        <v>80</v>
      </c>
      <c r="BK285" s="151">
        <f>ROUND(I285*H285,2)</f>
        <v>0</v>
      </c>
      <c r="BL285" s="18" t="s">
        <v>131</v>
      </c>
      <c r="BM285" s="150" t="s">
        <v>417</v>
      </c>
    </row>
    <row r="286" spans="1:65" s="2" customFormat="1">
      <c r="A286" s="33"/>
      <c r="B286" s="34"/>
      <c r="C286" s="33"/>
      <c r="D286" s="152" t="s">
        <v>125</v>
      </c>
      <c r="E286" s="33"/>
      <c r="F286" s="153" t="s">
        <v>416</v>
      </c>
      <c r="G286" s="33"/>
      <c r="H286" s="33"/>
      <c r="I286" s="154"/>
      <c r="J286" s="33"/>
      <c r="K286" s="33"/>
      <c r="L286" s="34"/>
      <c r="M286" s="155"/>
      <c r="N286" s="156"/>
      <c r="O286" s="54"/>
      <c r="P286" s="54"/>
      <c r="Q286" s="54"/>
      <c r="R286" s="54"/>
      <c r="S286" s="54"/>
      <c r="T286" s="55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T286" s="18" t="s">
        <v>125</v>
      </c>
      <c r="AU286" s="18" t="s">
        <v>82</v>
      </c>
    </row>
    <row r="287" spans="1:65" s="14" customFormat="1">
      <c r="B287" s="166"/>
      <c r="D287" s="152" t="s">
        <v>128</v>
      </c>
      <c r="E287" s="167" t="s">
        <v>3</v>
      </c>
      <c r="F287" s="168" t="s">
        <v>418</v>
      </c>
      <c r="H287" s="169">
        <v>24.72</v>
      </c>
      <c r="I287" s="170"/>
      <c r="L287" s="166"/>
      <c r="M287" s="171"/>
      <c r="N287" s="172"/>
      <c r="O287" s="172"/>
      <c r="P287" s="172"/>
      <c r="Q287" s="172"/>
      <c r="R287" s="172"/>
      <c r="S287" s="172"/>
      <c r="T287" s="173"/>
      <c r="AT287" s="167" t="s">
        <v>128</v>
      </c>
      <c r="AU287" s="167" t="s">
        <v>82</v>
      </c>
      <c r="AV287" s="14" t="s">
        <v>82</v>
      </c>
      <c r="AW287" s="14" t="s">
        <v>33</v>
      </c>
      <c r="AX287" s="14" t="s">
        <v>72</v>
      </c>
      <c r="AY287" s="167" t="s">
        <v>115</v>
      </c>
    </row>
    <row r="288" spans="1:65" s="15" customFormat="1">
      <c r="B288" s="174"/>
      <c r="D288" s="152" t="s">
        <v>128</v>
      </c>
      <c r="E288" s="175" t="s">
        <v>3</v>
      </c>
      <c r="F288" s="176" t="s">
        <v>130</v>
      </c>
      <c r="H288" s="177">
        <v>24.72</v>
      </c>
      <c r="I288" s="178"/>
      <c r="L288" s="174"/>
      <c r="M288" s="179"/>
      <c r="N288" s="180"/>
      <c r="O288" s="180"/>
      <c r="P288" s="180"/>
      <c r="Q288" s="180"/>
      <c r="R288" s="180"/>
      <c r="S288" s="180"/>
      <c r="T288" s="181"/>
      <c r="AT288" s="175" t="s">
        <v>128</v>
      </c>
      <c r="AU288" s="175" t="s">
        <v>82</v>
      </c>
      <c r="AV288" s="15" t="s">
        <v>131</v>
      </c>
      <c r="AW288" s="15" t="s">
        <v>33</v>
      </c>
      <c r="AX288" s="15" t="s">
        <v>80</v>
      </c>
      <c r="AY288" s="175" t="s">
        <v>115</v>
      </c>
    </row>
    <row r="289" spans="1:65" s="2" customFormat="1" ht="24.2" customHeight="1">
      <c r="A289" s="33"/>
      <c r="B289" s="138"/>
      <c r="C289" s="139" t="s">
        <v>419</v>
      </c>
      <c r="D289" s="139" t="s">
        <v>118</v>
      </c>
      <c r="E289" s="140" t="s">
        <v>420</v>
      </c>
      <c r="F289" s="141" t="s">
        <v>421</v>
      </c>
      <c r="G289" s="142" t="s">
        <v>297</v>
      </c>
      <c r="H289" s="143">
        <v>12</v>
      </c>
      <c r="I289" s="144"/>
      <c r="J289" s="145">
        <f>ROUND(I289*H289,2)</f>
        <v>0</v>
      </c>
      <c r="K289" s="141" t="s">
        <v>122</v>
      </c>
      <c r="L289" s="34"/>
      <c r="M289" s="146" t="s">
        <v>3</v>
      </c>
      <c r="N289" s="147" t="s">
        <v>43</v>
      </c>
      <c r="O289" s="54"/>
      <c r="P289" s="148">
        <f>O289*H289</f>
        <v>0</v>
      </c>
      <c r="Q289" s="148">
        <v>4.1399999999999996E-3</v>
      </c>
      <c r="R289" s="148">
        <f>Q289*H289</f>
        <v>4.9679999999999995E-2</v>
      </c>
      <c r="S289" s="148">
        <v>0</v>
      </c>
      <c r="T289" s="149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50" t="s">
        <v>131</v>
      </c>
      <c r="AT289" s="150" t="s">
        <v>118</v>
      </c>
      <c r="AU289" s="150" t="s">
        <v>82</v>
      </c>
      <c r="AY289" s="18" t="s">
        <v>115</v>
      </c>
      <c r="BE289" s="151">
        <f>IF(N289="základní",J289,0)</f>
        <v>0</v>
      </c>
      <c r="BF289" s="151">
        <f>IF(N289="snížená",J289,0)</f>
        <v>0</v>
      </c>
      <c r="BG289" s="151">
        <f>IF(N289="zákl. přenesená",J289,0)</f>
        <v>0</v>
      </c>
      <c r="BH289" s="151">
        <f>IF(N289="sníž. přenesená",J289,0)</f>
        <v>0</v>
      </c>
      <c r="BI289" s="151">
        <f>IF(N289="nulová",J289,0)</f>
        <v>0</v>
      </c>
      <c r="BJ289" s="18" t="s">
        <v>80</v>
      </c>
      <c r="BK289" s="151">
        <f>ROUND(I289*H289,2)</f>
        <v>0</v>
      </c>
      <c r="BL289" s="18" t="s">
        <v>131</v>
      </c>
      <c r="BM289" s="150" t="s">
        <v>422</v>
      </c>
    </row>
    <row r="290" spans="1:65" s="2" customFormat="1" ht="19.5">
      <c r="A290" s="33"/>
      <c r="B290" s="34"/>
      <c r="C290" s="33"/>
      <c r="D290" s="152" t="s">
        <v>125</v>
      </c>
      <c r="E290" s="33"/>
      <c r="F290" s="153" t="s">
        <v>423</v>
      </c>
      <c r="G290" s="33"/>
      <c r="H290" s="33"/>
      <c r="I290" s="154"/>
      <c r="J290" s="33"/>
      <c r="K290" s="33"/>
      <c r="L290" s="34"/>
      <c r="M290" s="155"/>
      <c r="N290" s="156"/>
      <c r="O290" s="54"/>
      <c r="P290" s="54"/>
      <c r="Q290" s="54"/>
      <c r="R290" s="54"/>
      <c r="S290" s="54"/>
      <c r="T290" s="55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125</v>
      </c>
      <c r="AU290" s="18" t="s">
        <v>82</v>
      </c>
    </row>
    <row r="291" spans="1:65" s="2" customFormat="1">
      <c r="A291" s="33"/>
      <c r="B291" s="34"/>
      <c r="C291" s="33"/>
      <c r="D291" s="157" t="s">
        <v>126</v>
      </c>
      <c r="E291" s="33"/>
      <c r="F291" s="158" t="s">
        <v>424</v>
      </c>
      <c r="G291" s="33"/>
      <c r="H291" s="33"/>
      <c r="I291" s="154"/>
      <c r="J291" s="33"/>
      <c r="K291" s="33"/>
      <c r="L291" s="34"/>
      <c r="M291" s="155"/>
      <c r="N291" s="156"/>
      <c r="O291" s="54"/>
      <c r="P291" s="54"/>
      <c r="Q291" s="54"/>
      <c r="R291" s="54"/>
      <c r="S291" s="54"/>
      <c r="T291" s="55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T291" s="18" t="s">
        <v>126</v>
      </c>
      <c r="AU291" s="18" t="s">
        <v>82</v>
      </c>
    </row>
    <row r="292" spans="1:65" s="13" customFormat="1">
      <c r="B292" s="159"/>
      <c r="D292" s="152" t="s">
        <v>128</v>
      </c>
      <c r="E292" s="160" t="s">
        <v>3</v>
      </c>
      <c r="F292" s="161" t="s">
        <v>192</v>
      </c>
      <c r="H292" s="160" t="s">
        <v>3</v>
      </c>
      <c r="I292" s="162"/>
      <c r="L292" s="159"/>
      <c r="M292" s="163"/>
      <c r="N292" s="164"/>
      <c r="O292" s="164"/>
      <c r="P292" s="164"/>
      <c r="Q292" s="164"/>
      <c r="R292" s="164"/>
      <c r="S292" s="164"/>
      <c r="T292" s="165"/>
      <c r="AT292" s="160" t="s">
        <v>128</v>
      </c>
      <c r="AU292" s="160" t="s">
        <v>82</v>
      </c>
      <c r="AV292" s="13" t="s">
        <v>80</v>
      </c>
      <c r="AW292" s="13" t="s">
        <v>33</v>
      </c>
      <c r="AX292" s="13" t="s">
        <v>72</v>
      </c>
      <c r="AY292" s="160" t="s">
        <v>115</v>
      </c>
    </row>
    <row r="293" spans="1:65" s="13" customFormat="1">
      <c r="B293" s="159"/>
      <c r="D293" s="152" t="s">
        <v>128</v>
      </c>
      <c r="E293" s="160" t="s">
        <v>3</v>
      </c>
      <c r="F293" s="161" t="s">
        <v>413</v>
      </c>
      <c r="H293" s="160" t="s">
        <v>3</v>
      </c>
      <c r="I293" s="162"/>
      <c r="L293" s="159"/>
      <c r="M293" s="163"/>
      <c r="N293" s="164"/>
      <c r="O293" s="164"/>
      <c r="P293" s="164"/>
      <c r="Q293" s="164"/>
      <c r="R293" s="164"/>
      <c r="S293" s="164"/>
      <c r="T293" s="165"/>
      <c r="AT293" s="160" t="s">
        <v>128</v>
      </c>
      <c r="AU293" s="160" t="s">
        <v>82</v>
      </c>
      <c r="AV293" s="13" t="s">
        <v>80</v>
      </c>
      <c r="AW293" s="13" t="s">
        <v>33</v>
      </c>
      <c r="AX293" s="13" t="s">
        <v>72</v>
      </c>
      <c r="AY293" s="160" t="s">
        <v>115</v>
      </c>
    </row>
    <row r="294" spans="1:65" s="14" customFormat="1">
      <c r="B294" s="166"/>
      <c r="D294" s="152" t="s">
        <v>128</v>
      </c>
      <c r="E294" s="167" t="s">
        <v>3</v>
      </c>
      <c r="F294" s="168" t="s">
        <v>406</v>
      </c>
      <c r="H294" s="169">
        <v>12</v>
      </c>
      <c r="I294" s="170"/>
      <c r="L294" s="166"/>
      <c r="M294" s="171"/>
      <c r="N294" s="172"/>
      <c r="O294" s="172"/>
      <c r="P294" s="172"/>
      <c r="Q294" s="172"/>
      <c r="R294" s="172"/>
      <c r="S294" s="172"/>
      <c r="T294" s="173"/>
      <c r="AT294" s="167" t="s">
        <v>128</v>
      </c>
      <c r="AU294" s="167" t="s">
        <v>82</v>
      </c>
      <c r="AV294" s="14" t="s">
        <v>82</v>
      </c>
      <c r="AW294" s="14" t="s">
        <v>33</v>
      </c>
      <c r="AX294" s="14" t="s">
        <v>72</v>
      </c>
      <c r="AY294" s="167" t="s">
        <v>115</v>
      </c>
    </row>
    <row r="295" spans="1:65" s="15" customFormat="1">
      <c r="B295" s="174"/>
      <c r="D295" s="152" t="s">
        <v>128</v>
      </c>
      <c r="E295" s="175" t="s">
        <v>3</v>
      </c>
      <c r="F295" s="176" t="s">
        <v>130</v>
      </c>
      <c r="H295" s="177">
        <v>12</v>
      </c>
      <c r="I295" s="178"/>
      <c r="L295" s="174"/>
      <c r="M295" s="179"/>
      <c r="N295" s="180"/>
      <c r="O295" s="180"/>
      <c r="P295" s="180"/>
      <c r="Q295" s="180"/>
      <c r="R295" s="180"/>
      <c r="S295" s="180"/>
      <c r="T295" s="181"/>
      <c r="AT295" s="175" t="s">
        <v>128</v>
      </c>
      <c r="AU295" s="175" t="s">
        <v>82</v>
      </c>
      <c r="AV295" s="15" t="s">
        <v>131</v>
      </c>
      <c r="AW295" s="15" t="s">
        <v>33</v>
      </c>
      <c r="AX295" s="15" t="s">
        <v>80</v>
      </c>
      <c r="AY295" s="175" t="s">
        <v>115</v>
      </c>
    </row>
    <row r="296" spans="1:65" s="2" customFormat="1" ht="16.5" customHeight="1">
      <c r="A296" s="33"/>
      <c r="B296" s="138"/>
      <c r="C296" s="185" t="s">
        <v>425</v>
      </c>
      <c r="D296" s="185" t="s">
        <v>263</v>
      </c>
      <c r="E296" s="186" t="s">
        <v>426</v>
      </c>
      <c r="F296" s="187" t="s">
        <v>427</v>
      </c>
      <c r="G296" s="188" t="s">
        <v>297</v>
      </c>
      <c r="H296" s="189">
        <v>12.36</v>
      </c>
      <c r="I296" s="190"/>
      <c r="J296" s="191">
        <f>ROUND(I296*H296,2)</f>
        <v>0</v>
      </c>
      <c r="K296" s="187" t="s">
        <v>122</v>
      </c>
      <c r="L296" s="192"/>
      <c r="M296" s="193" t="s">
        <v>3</v>
      </c>
      <c r="N296" s="194" t="s">
        <v>43</v>
      </c>
      <c r="O296" s="54"/>
      <c r="P296" s="148">
        <f>O296*H296</f>
        <v>0</v>
      </c>
      <c r="Q296" s="148">
        <v>1.45</v>
      </c>
      <c r="R296" s="148">
        <f>Q296*H296</f>
        <v>17.921999999999997</v>
      </c>
      <c r="S296" s="148">
        <v>0</v>
      </c>
      <c r="T296" s="149">
        <f>S296*H296</f>
        <v>0</v>
      </c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R296" s="150" t="s">
        <v>162</v>
      </c>
      <c r="AT296" s="150" t="s">
        <v>263</v>
      </c>
      <c r="AU296" s="150" t="s">
        <v>82</v>
      </c>
      <c r="AY296" s="18" t="s">
        <v>115</v>
      </c>
      <c r="BE296" s="151">
        <f>IF(N296="základní",J296,0)</f>
        <v>0</v>
      </c>
      <c r="BF296" s="151">
        <f>IF(N296="snížená",J296,0)</f>
        <v>0</v>
      </c>
      <c r="BG296" s="151">
        <f>IF(N296="zákl. přenesená",J296,0)</f>
        <v>0</v>
      </c>
      <c r="BH296" s="151">
        <f>IF(N296="sníž. přenesená",J296,0)</f>
        <v>0</v>
      </c>
      <c r="BI296" s="151">
        <f>IF(N296="nulová",J296,0)</f>
        <v>0</v>
      </c>
      <c r="BJ296" s="18" t="s">
        <v>80</v>
      </c>
      <c r="BK296" s="151">
        <f>ROUND(I296*H296,2)</f>
        <v>0</v>
      </c>
      <c r="BL296" s="18" t="s">
        <v>131</v>
      </c>
      <c r="BM296" s="150" t="s">
        <v>428</v>
      </c>
    </row>
    <row r="297" spans="1:65" s="2" customFormat="1">
      <c r="A297" s="33"/>
      <c r="B297" s="34"/>
      <c r="C297" s="33"/>
      <c r="D297" s="152" t="s">
        <v>125</v>
      </c>
      <c r="E297" s="33"/>
      <c r="F297" s="153" t="s">
        <v>427</v>
      </c>
      <c r="G297" s="33"/>
      <c r="H297" s="33"/>
      <c r="I297" s="154"/>
      <c r="J297" s="33"/>
      <c r="K297" s="33"/>
      <c r="L297" s="34"/>
      <c r="M297" s="155"/>
      <c r="N297" s="156"/>
      <c r="O297" s="54"/>
      <c r="P297" s="54"/>
      <c r="Q297" s="54"/>
      <c r="R297" s="54"/>
      <c r="S297" s="54"/>
      <c r="T297" s="55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T297" s="18" t="s">
        <v>125</v>
      </c>
      <c r="AU297" s="18" t="s">
        <v>82</v>
      </c>
    </row>
    <row r="298" spans="1:65" s="14" customFormat="1">
      <c r="B298" s="166"/>
      <c r="D298" s="152" t="s">
        <v>128</v>
      </c>
      <c r="E298" s="167" t="s">
        <v>3</v>
      </c>
      <c r="F298" s="168" t="s">
        <v>429</v>
      </c>
      <c r="H298" s="169">
        <v>12.36</v>
      </c>
      <c r="I298" s="170"/>
      <c r="L298" s="166"/>
      <c r="M298" s="171"/>
      <c r="N298" s="172"/>
      <c r="O298" s="172"/>
      <c r="P298" s="172"/>
      <c r="Q298" s="172"/>
      <c r="R298" s="172"/>
      <c r="S298" s="172"/>
      <c r="T298" s="173"/>
      <c r="AT298" s="167" t="s">
        <v>128</v>
      </c>
      <c r="AU298" s="167" t="s">
        <v>82</v>
      </c>
      <c r="AV298" s="14" t="s">
        <v>82</v>
      </c>
      <c r="AW298" s="14" t="s">
        <v>33</v>
      </c>
      <c r="AX298" s="14" t="s">
        <v>72</v>
      </c>
      <c r="AY298" s="167" t="s">
        <v>115</v>
      </c>
    </row>
    <row r="299" spans="1:65" s="15" customFormat="1">
      <c r="B299" s="174"/>
      <c r="D299" s="152" t="s">
        <v>128</v>
      </c>
      <c r="E299" s="175" t="s">
        <v>3</v>
      </c>
      <c r="F299" s="176" t="s">
        <v>130</v>
      </c>
      <c r="H299" s="177">
        <v>12.36</v>
      </c>
      <c r="I299" s="178"/>
      <c r="L299" s="174"/>
      <c r="M299" s="179"/>
      <c r="N299" s="180"/>
      <c r="O299" s="180"/>
      <c r="P299" s="180"/>
      <c r="Q299" s="180"/>
      <c r="R299" s="180"/>
      <c r="S299" s="180"/>
      <c r="T299" s="181"/>
      <c r="AT299" s="175" t="s">
        <v>128</v>
      </c>
      <c r="AU299" s="175" t="s">
        <v>82</v>
      </c>
      <c r="AV299" s="15" t="s">
        <v>131</v>
      </c>
      <c r="AW299" s="15" t="s">
        <v>33</v>
      </c>
      <c r="AX299" s="15" t="s">
        <v>80</v>
      </c>
      <c r="AY299" s="175" t="s">
        <v>115</v>
      </c>
    </row>
    <row r="300" spans="1:65" s="12" customFormat="1" ht="22.9" customHeight="1">
      <c r="B300" s="125"/>
      <c r="D300" s="126" t="s">
        <v>71</v>
      </c>
      <c r="E300" s="136" t="s">
        <v>168</v>
      </c>
      <c r="F300" s="136" t="s">
        <v>430</v>
      </c>
      <c r="I300" s="128"/>
      <c r="J300" s="137">
        <f>BK300</f>
        <v>0</v>
      </c>
      <c r="L300" s="125"/>
      <c r="M300" s="130"/>
      <c r="N300" s="131"/>
      <c r="O300" s="131"/>
      <c r="P300" s="132">
        <f>SUM(P301:P356)</f>
        <v>0</v>
      </c>
      <c r="Q300" s="131"/>
      <c r="R300" s="132">
        <f>SUM(R301:R356)</f>
        <v>0.52247999999999994</v>
      </c>
      <c r="S300" s="131"/>
      <c r="T300" s="133">
        <f>SUM(T301:T356)</f>
        <v>253.46999999999997</v>
      </c>
      <c r="AR300" s="126" t="s">
        <v>80</v>
      </c>
      <c r="AT300" s="134" t="s">
        <v>71</v>
      </c>
      <c r="AU300" s="134" t="s">
        <v>80</v>
      </c>
      <c r="AY300" s="126" t="s">
        <v>115</v>
      </c>
      <c r="BK300" s="135">
        <f>SUM(BK301:BK356)</f>
        <v>0</v>
      </c>
    </row>
    <row r="301" spans="1:65" s="2" customFormat="1" ht="21.75" customHeight="1">
      <c r="A301" s="33"/>
      <c r="B301" s="138"/>
      <c r="C301" s="139" t="s">
        <v>431</v>
      </c>
      <c r="D301" s="139" t="s">
        <v>118</v>
      </c>
      <c r="E301" s="140" t="s">
        <v>432</v>
      </c>
      <c r="F301" s="141" t="s">
        <v>433</v>
      </c>
      <c r="G301" s="142" t="s">
        <v>188</v>
      </c>
      <c r="H301" s="143">
        <v>171.36</v>
      </c>
      <c r="I301" s="144"/>
      <c r="J301" s="145">
        <f>ROUND(I301*H301,2)</f>
        <v>0</v>
      </c>
      <c r="K301" s="141" t="s">
        <v>122</v>
      </c>
      <c r="L301" s="34"/>
      <c r="M301" s="146" t="s">
        <v>3</v>
      </c>
      <c r="N301" s="147" t="s">
        <v>43</v>
      </c>
      <c r="O301" s="54"/>
      <c r="P301" s="148">
        <f>O301*H301</f>
        <v>0</v>
      </c>
      <c r="Q301" s="148">
        <v>0</v>
      </c>
      <c r="R301" s="148">
        <f>Q301*H301</f>
        <v>0</v>
      </c>
      <c r="S301" s="148">
        <v>0</v>
      </c>
      <c r="T301" s="149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50" t="s">
        <v>131</v>
      </c>
      <c r="AT301" s="150" t="s">
        <v>118</v>
      </c>
      <c r="AU301" s="150" t="s">
        <v>82</v>
      </c>
      <c r="AY301" s="18" t="s">
        <v>115</v>
      </c>
      <c r="BE301" s="151">
        <f>IF(N301="základní",J301,0)</f>
        <v>0</v>
      </c>
      <c r="BF301" s="151">
        <f>IF(N301="snížená",J301,0)</f>
        <v>0</v>
      </c>
      <c r="BG301" s="151">
        <f>IF(N301="zákl. přenesená",J301,0)</f>
        <v>0</v>
      </c>
      <c r="BH301" s="151">
        <f>IF(N301="sníž. přenesená",J301,0)</f>
        <v>0</v>
      </c>
      <c r="BI301" s="151">
        <f>IF(N301="nulová",J301,0)</f>
        <v>0</v>
      </c>
      <c r="BJ301" s="18" t="s">
        <v>80</v>
      </c>
      <c r="BK301" s="151">
        <f>ROUND(I301*H301,2)</f>
        <v>0</v>
      </c>
      <c r="BL301" s="18" t="s">
        <v>131</v>
      </c>
      <c r="BM301" s="150" t="s">
        <v>434</v>
      </c>
    </row>
    <row r="302" spans="1:65" s="2" customFormat="1" ht="19.5">
      <c r="A302" s="33"/>
      <c r="B302" s="34"/>
      <c r="C302" s="33"/>
      <c r="D302" s="152" t="s">
        <v>125</v>
      </c>
      <c r="E302" s="33"/>
      <c r="F302" s="153" t="s">
        <v>435</v>
      </c>
      <c r="G302" s="33"/>
      <c r="H302" s="33"/>
      <c r="I302" s="154"/>
      <c r="J302" s="33"/>
      <c r="K302" s="33"/>
      <c r="L302" s="34"/>
      <c r="M302" s="155"/>
      <c r="N302" s="156"/>
      <c r="O302" s="54"/>
      <c r="P302" s="54"/>
      <c r="Q302" s="54"/>
      <c r="R302" s="54"/>
      <c r="S302" s="54"/>
      <c r="T302" s="55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125</v>
      </c>
      <c r="AU302" s="18" t="s">
        <v>82</v>
      </c>
    </row>
    <row r="303" spans="1:65" s="2" customFormat="1">
      <c r="A303" s="33"/>
      <c r="B303" s="34"/>
      <c r="C303" s="33"/>
      <c r="D303" s="157" t="s">
        <v>126</v>
      </c>
      <c r="E303" s="33"/>
      <c r="F303" s="158" t="s">
        <v>436</v>
      </c>
      <c r="G303" s="33"/>
      <c r="H303" s="33"/>
      <c r="I303" s="154"/>
      <c r="J303" s="33"/>
      <c r="K303" s="33"/>
      <c r="L303" s="34"/>
      <c r="M303" s="155"/>
      <c r="N303" s="156"/>
      <c r="O303" s="54"/>
      <c r="P303" s="54"/>
      <c r="Q303" s="54"/>
      <c r="R303" s="54"/>
      <c r="S303" s="54"/>
      <c r="T303" s="55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T303" s="18" t="s">
        <v>126</v>
      </c>
      <c r="AU303" s="18" t="s">
        <v>82</v>
      </c>
    </row>
    <row r="304" spans="1:65" s="13" customFormat="1">
      <c r="B304" s="159"/>
      <c r="D304" s="152" t="s">
        <v>128</v>
      </c>
      <c r="E304" s="160" t="s">
        <v>3</v>
      </c>
      <c r="F304" s="161" t="s">
        <v>208</v>
      </c>
      <c r="H304" s="160" t="s">
        <v>3</v>
      </c>
      <c r="I304" s="162"/>
      <c r="L304" s="159"/>
      <c r="M304" s="163"/>
      <c r="N304" s="164"/>
      <c r="O304" s="164"/>
      <c r="P304" s="164"/>
      <c r="Q304" s="164"/>
      <c r="R304" s="164"/>
      <c r="S304" s="164"/>
      <c r="T304" s="165"/>
      <c r="AT304" s="160" t="s">
        <v>128</v>
      </c>
      <c r="AU304" s="160" t="s">
        <v>82</v>
      </c>
      <c r="AV304" s="13" t="s">
        <v>80</v>
      </c>
      <c r="AW304" s="13" t="s">
        <v>33</v>
      </c>
      <c r="AX304" s="13" t="s">
        <v>72</v>
      </c>
      <c r="AY304" s="160" t="s">
        <v>115</v>
      </c>
    </row>
    <row r="305" spans="1:65" s="13" customFormat="1">
      <c r="B305" s="159"/>
      <c r="D305" s="152" t="s">
        <v>128</v>
      </c>
      <c r="E305" s="160" t="s">
        <v>3</v>
      </c>
      <c r="F305" s="161" t="s">
        <v>437</v>
      </c>
      <c r="H305" s="160" t="s">
        <v>3</v>
      </c>
      <c r="I305" s="162"/>
      <c r="L305" s="159"/>
      <c r="M305" s="163"/>
      <c r="N305" s="164"/>
      <c r="O305" s="164"/>
      <c r="P305" s="164"/>
      <c r="Q305" s="164"/>
      <c r="R305" s="164"/>
      <c r="S305" s="164"/>
      <c r="T305" s="165"/>
      <c r="AT305" s="160" t="s">
        <v>128</v>
      </c>
      <c r="AU305" s="160" t="s">
        <v>82</v>
      </c>
      <c r="AV305" s="13" t="s">
        <v>80</v>
      </c>
      <c r="AW305" s="13" t="s">
        <v>33</v>
      </c>
      <c r="AX305" s="13" t="s">
        <v>72</v>
      </c>
      <c r="AY305" s="160" t="s">
        <v>115</v>
      </c>
    </row>
    <row r="306" spans="1:65" s="14" customFormat="1">
      <c r="B306" s="166"/>
      <c r="D306" s="152" t="s">
        <v>128</v>
      </c>
      <c r="E306" s="167" t="s">
        <v>3</v>
      </c>
      <c r="F306" s="168" t="s">
        <v>438</v>
      </c>
      <c r="H306" s="169">
        <v>171.36</v>
      </c>
      <c r="I306" s="170"/>
      <c r="L306" s="166"/>
      <c r="M306" s="171"/>
      <c r="N306" s="172"/>
      <c r="O306" s="172"/>
      <c r="P306" s="172"/>
      <c r="Q306" s="172"/>
      <c r="R306" s="172"/>
      <c r="S306" s="172"/>
      <c r="T306" s="173"/>
      <c r="AT306" s="167" t="s">
        <v>128</v>
      </c>
      <c r="AU306" s="167" t="s">
        <v>82</v>
      </c>
      <c r="AV306" s="14" t="s">
        <v>82</v>
      </c>
      <c r="AW306" s="14" t="s">
        <v>33</v>
      </c>
      <c r="AX306" s="14" t="s">
        <v>72</v>
      </c>
      <c r="AY306" s="167" t="s">
        <v>115</v>
      </c>
    </row>
    <row r="307" spans="1:65" s="15" customFormat="1">
      <c r="B307" s="174"/>
      <c r="D307" s="152" t="s">
        <v>128</v>
      </c>
      <c r="E307" s="175" t="s">
        <v>3</v>
      </c>
      <c r="F307" s="176" t="s">
        <v>130</v>
      </c>
      <c r="H307" s="177">
        <v>171.36</v>
      </c>
      <c r="I307" s="178"/>
      <c r="L307" s="174"/>
      <c r="M307" s="179"/>
      <c r="N307" s="180"/>
      <c r="O307" s="180"/>
      <c r="P307" s="180"/>
      <c r="Q307" s="180"/>
      <c r="R307" s="180"/>
      <c r="S307" s="180"/>
      <c r="T307" s="181"/>
      <c r="AT307" s="175" t="s">
        <v>128</v>
      </c>
      <c r="AU307" s="175" t="s">
        <v>82</v>
      </c>
      <c r="AV307" s="15" t="s">
        <v>131</v>
      </c>
      <c r="AW307" s="15" t="s">
        <v>33</v>
      </c>
      <c r="AX307" s="15" t="s">
        <v>80</v>
      </c>
      <c r="AY307" s="175" t="s">
        <v>115</v>
      </c>
    </row>
    <row r="308" spans="1:65" s="2" customFormat="1" ht="21.75" customHeight="1">
      <c r="A308" s="33"/>
      <c r="B308" s="138"/>
      <c r="C308" s="139" t="s">
        <v>439</v>
      </c>
      <c r="D308" s="139" t="s">
        <v>118</v>
      </c>
      <c r="E308" s="140" t="s">
        <v>440</v>
      </c>
      <c r="F308" s="141" t="s">
        <v>441</v>
      </c>
      <c r="G308" s="142" t="s">
        <v>188</v>
      </c>
      <c r="H308" s="143">
        <v>10281.6</v>
      </c>
      <c r="I308" s="144"/>
      <c r="J308" s="145">
        <f>ROUND(I308*H308,2)</f>
        <v>0</v>
      </c>
      <c r="K308" s="141" t="s">
        <v>122</v>
      </c>
      <c r="L308" s="34"/>
      <c r="M308" s="146" t="s">
        <v>3</v>
      </c>
      <c r="N308" s="147" t="s">
        <v>43</v>
      </c>
      <c r="O308" s="54"/>
      <c r="P308" s="148">
        <f>O308*H308</f>
        <v>0</v>
      </c>
      <c r="Q308" s="148">
        <v>0</v>
      </c>
      <c r="R308" s="148">
        <f>Q308*H308</f>
        <v>0</v>
      </c>
      <c r="S308" s="148">
        <v>0</v>
      </c>
      <c r="T308" s="149">
        <f>S308*H308</f>
        <v>0</v>
      </c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R308" s="150" t="s">
        <v>131</v>
      </c>
      <c r="AT308" s="150" t="s">
        <v>118</v>
      </c>
      <c r="AU308" s="150" t="s">
        <v>82</v>
      </c>
      <c r="AY308" s="18" t="s">
        <v>115</v>
      </c>
      <c r="BE308" s="151">
        <f>IF(N308="základní",J308,0)</f>
        <v>0</v>
      </c>
      <c r="BF308" s="151">
        <f>IF(N308="snížená",J308,0)</f>
        <v>0</v>
      </c>
      <c r="BG308" s="151">
        <f>IF(N308="zákl. přenesená",J308,0)</f>
        <v>0</v>
      </c>
      <c r="BH308" s="151">
        <f>IF(N308="sníž. přenesená",J308,0)</f>
        <v>0</v>
      </c>
      <c r="BI308" s="151">
        <f>IF(N308="nulová",J308,0)</f>
        <v>0</v>
      </c>
      <c r="BJ308" s="18" t="s">
        <v>80</v>
      </c>
      <c r="BK308" s="151">
        <f>ROUND(I308*H308,2)</f>
        <v>0</v>
      </c>
      <c r="BL308" s="18" t="s">
        <v>131</v>
      </c>
      <c r="BM308" s="150" t="s">
        <v>442</v>
      </c>
    </row>
    <row r="309" spans="1:65" s="2" customFormat="1" ht="19.5">
      <c r="A309" s="33"/>
      <c r="B309" s="34"/>
      <c r="C309" s="33"/>
      <c r="D309" s="152" t="s">
        <v>125</v>
      </c>
      <c r="E309" s="33"/>
      <c r="F309" s="153" t="s">
        <v>443</v>
      </c>
      <c r="G309" s="33"/>
      <c r="H309" s="33"/>
      <c r="I309" s="154"/>
      <c r="J309" s="33"/>
      <c r="K309" s="33"/>
      <c r="L309" s="34"/>
      <c r="M309" s="155"/>
      <c r="N309" s="156"/>
      <c r="O309" s="54"/>
      <c r="P309" s="54"/>
      <c r="Q309" s="54"/>
      <c r="R309" s="54"/>
      <c r="S309" s="54"/>
      <c r="T309" s="55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T309" s="18" t="s">
        <v>125</v>
      </c>
      <c r="AU309" s="18" t="s">
        <v>82</v>
      </c>
    </row>
    <row r="310" spans="1:65" s="2" customFormat="1">
      <c r="A310" s="33"/>
      <c r="B310" s="34"/>
      <c r="C310" s="33"/>
      <c r="D310" s="157" t="s">
        <v>126</v>
      </c>
      <c r="E310" s="33"/>
      <c r="F310" s="158" t="s">
        <v>444</v>
      </c>
      <c r="G310" s="33"/>
      <c r="H310" s="33"/>
      <c r="I310" s="154"/>
      <c r="J310" s="33"/>
      <c r="K310" s="33"/>
      <c r="L310" s="34"/>
      <c r="M310" s="155"/>
      <c r="N310" s="156"/>
      <c r="O310" s="54"/>
      <c r="P310" s="54"/>
      <c r="Q310" s="54"/>
      <c r="R310" s="54"/>
      <c r="S310" s="54"/>
      <c r="T310" s="55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T310" s="18" t="s">
        <v>126</v>
      </c>
      <c r="AU310" s="18" t="s">
        <v>82</v>
      </c>
    </row>
    <row r="311" spans="1:65" s="14" customFormat="1">
      <c r="B311" s="166"/>
      <c r="D311" s="152" t="s">
        <v>128</v>
      </c>
      <c r="E311" s="167" t="s">
        <v>3</v>
      </c>
      <c r="F311" s="168" t="s">
        <v>445</v>
      </c>
      <c r="H311" s="169">
        <v>10281.6</v>
      </c>
      <c r="I311" s="170"/>
      <c r="L311" s="166"/>
      <c r="M311" s="171"/>
      <c r="N311" s="172"/>
      <c r="O311" s="172"/>
      <c r="P311" s="172"/>
      <c r="Q311" s="172"/>
      <c r="R311" s="172"/>
      <c r="S311" s="172"/>
      <c r="T311" s="173"/>
      <c r="AT311" s="167" t="s">
        <v>128</v>
      </c>
      <c r="AU311" s="167" t="s">
        <v>82</v>
      </c>
      <c r="AV311" s="14" t="s">
        <v>82</v>
      </c>
      <c r="AW311" s="14" t="s">
        <v>33</v>
      </c>
      <c r="AX311" s="14" t="s">
        <v>72</v>
      </c>
      <c r="AY311" s="167" t="s">
        <v>115</v>
      </c>
    </row>
    <row r="312" spans="1:65" s="15" customFormat="1">
      <c r="B312" s="174"/>
      <c r="D312" s="152" t="s">
        <v>128</v>
      </c>
      <c r="E312" s="175" t="s">
        <v>3</v>
      </c>
      <c r="F312" s="176" t="s">
        <v>130</v>
      </c>
      <c r="H312" s="177">
        <v>10281.6</v>
      </c>
      <c r="I312" s="178"/>
      <c r="L312" s="174"/>
      <c r="M312" s="179"/>
      <c r="N312" s="180"/>
      <c r="O312" s="180"/>
      <c r="P312" s="180"/>
      <c r="Q312" s="180"/>
      <c r="R312" s="180"/>
      <c r="S312" s="180"/>
      <c r="T312" s="181"/>
      <c r="AT312" s="175" t="s">
        <v>128</v>
      </c>
      <c r="AU312" s="175" t="s">
        <v>82</v>
      </c>
      <c r="AV312" s="15" t="s">
        <v>131</v>
      </c>
      <c r="AW312" s="15" t="s">
        <v>33</v>
      </c>
      <c r="AX312" s="15" t="s">
        <v>80</v>
      </c>
      <c r="AY312" s="175" t="s">
        <v>115</v>
      </c>
    </row>
    <row r="313" spans="1:65" s="2" customFormat="1" ht="24.2" customHeight="1">
      <c r="A313" s="33"/>
      <c r="B313" s="138"/>
      <c r="C313" s="139" t="s">
        <v>446</v>
      </c>
      <c r="D313" s="139" t="s">
        <v>118</v>
      </c>
      <c r="E313" s="140" t="s">
        <v>447</v>
      </c>
      <c r="F313" s="141" t="s">
        <v>448</v>
      </c>
      <c r="G313" s="142" t="s">
        <v>188</v>
      </c>
      <c r="H313" s="143">
        <v>171.36</v>
      </c>
      <c r="I313" s="144"/>
      <c r="J313" s="145">
        <f>ROUND(I313*H313,2)</f>
        <v>0</v>
      </c>
      <c r="K313" s="141" t="s">
        <v>122</v>
      </c>
      <c r="L313" s="34"/>
      <c r="M313" s="146" t="s">
        <v>3</v>
      </c>
      <c r="N313" s="147" t="s">
        <v>43</v>
      </c>
      <c r="O313" s="54"/>
      <c r="P313" s="148">
        <f>O313*H313</f>
        <v>0</v>
      </c>
      <c r="Q313" s="148">
        <v>0</v>
      </c>
      <c r="R313" s="148">
        <f>Q313*H313</f>
        <v>0</v>
      </c>
      <c r="S313" s="148">
        <v>0</v>
      </c>
      <c r="T313" s="149">
        <f>S313*H313</f>
        <v>0</v>
      </c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R313" s="150" t="s">
        <v>131</v>
      </c>
      <c r="AT313" s="150" t="s">
        <v>118</v>
      </c>
      <c r="AU313" s="150" t="s">
        <v>82</v>
      </c>
      <c r="AY313" s="18" t="s">
        <v>115</v>
      </c>
      <c r="BE313" s="151">
        <f>IF(N313="základní",J313,0)</f>
        <v>0</v>
      </c>
      <c r="BF313" s="151">
        <f>IF(N313="snížená",J313,0)</f>
        <v>0</v>
      </c>
      <c r="BG313" s="151">
        <f>IF(N313="zákl. přenesená",J313,0)</f>
        <v>0</v>
      </c>
      <c r="BH313" s="151">
        <f>IF(N313="sníž. přenesená",J313,0)</f>
        <v>0</v>
      </c>
      <c r="BI313" s="151">
        <f>IF(N313="nulová",J313,0)</f>
        <v>0</v>
      </c>
      <c r="BJ313" s="18" t="s">
        <v>80</v>
      </c>
      <c r="BK313" s="151">
        <f>ROUND(I313*H313,2)</f>
        <v>0</v>
      </c>
      <c r="BL313" s="18" t="s">
        <v>131</v>
      </c>
      <c r="BM313" s="150" t="s">
        <v>449</v>
      </c>
    </row>
    <row r="314" spans="1:65" s="2" customFormat="1" ht="19.5">
      <c r="A314" s="33"/>
      <c r="B314" s="34"/>
      <c r="C314" s="33"/>
      <c r="D314" s="152" t="s">
        <v>125</v>
      </c>
      <c r="E314" s="33"/>
      <c r="F314" s="153" t="s">
        <v>450</v>
      </c>
      <c r="G314" s="33"/>
      <c r="H314" s="33"/>
      <c r="I314" s="154"/>
      <c r="J314" s="33"/>
      <c r="K314" s="33"/>
      <c r="L314" s="34"/>
      <c r="M314" s="155"/>
      <c r="N314" s="156"/>
      <c r="O314" s="54"/>
      <c r="P314" s="54"/>
      <c r="Q314" s="54"/>
      <c r="R314" s="54"/>
      <c r="S314" s="54"/>
      <c r="T314" s="55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T314" s="18" t="s">
        <v>125</v>
      </c>
      <c r="AU314" s="18" t="s">
        <v>82</v>
      </c>
    </row>
    <row r="315" spans="1:65" s="2" customFormat="1">
      <c r="A315" s="33"/>
      <c r="B315" s="34"/>
      <c r="C315" s="33"/>
      <c r="D315" s="157" t="s">
        <v>126</v>
      </c>
      <c r="E315" s="33"/>
      <c r="F315" s="158" t="s">
        <v>451</v>
      </c>
      <c r="G315" s="33"/>
      <c r="H315" s="33"/>
      <c r="I315" s="154"/>
      <c r="J315" s="33"/>
      <c r="K315" s="33"/>
      <c r="L315" s="34"/>
      <c r="M315" s="155"/>
      <c r="N315" s="156"/>
      <c r="O315" s="54"/>
      <c r="P315" s="54"/>
      <c r="Q315" s="54"/>
      <c r="R315" s="54"/>
      <c r="S315" s="54"/>
      <c r="T315" s="55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T315" s="18" t="s">
        <v>126</v>
      </c>
      <c r="AU315" s="18" t="s">
        <v>82</v>
      </c>
    </row>
    <row r="316" spans="1:65" s="2" customFormat="1" ht="16.5" customHeight="1">
      <c r="A316" s="33"/>
      <c r="B316" s="138"/>
      <c r="C316" s="139" t="s">
        <v>452</v>
      </c>
      <c r="D316" s="139" t="s">
        <v>118</v>
      </c>
      <c r="E316" s="140" t="s">
        <v>453</v>
      </c>
      <c r="F316" s="141" t="s">
        <v>454</v>
      </c>
      <c r="G316" s="142" t="s">
        <v>455</v>
      </c>
      <c r="H316" s="143">
        <v>25</v>
      </c>
      <c r="I316" s="144"/>
      <c r="J316" s="145">
        <f>ROUND(I316*H316,2)</f>
        <v>0</v>
      </c>
      <c r="K316" s="141" t="s">
        <v>3</v>
      </c>
      <c r="L316" s="34"/>
      <c r="M316" s="146" t="s">
        <v>3</v>
      </c>
      <c r="N316" s="147" t="s">
        <v>43</v>
      </c>
      <c r="O316" s="54"/>
      <c r="P316" s="148">
        <f>O316*H316</f>
        <v>0</v>
      </c>
      <c r="Q316" s="148">
        <v>0</v>
      </c>
      <c r="R316" s="148">
        <f>Q316*H316</f>
        <v>0</v>
      </c>
      <c r="S316" s="148">
        <v>0</v>
      </c>
      <c r="T316" s="149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50" t="s">
        <v>131</v>
      </c>
      <c r="AT316" s="150" t="s">
        <v>118</v>
      </c>
      <c r="AU316" s="150" t="s">
        <v>82</v>
      </c>
      <c r="AY316" s="18" t="s">
        <v>115</v>
      </c>
      <c r="BE316" s="151">
        <f>IF(N316="základní",J316,0)</f>
        <v>0</v>
      </c>
      <c r="BF316" s="151">
        <f>IF(N316="snížená",J316,0)</f>
        <v>0</v>
      </c>
      <c r="BG316" s="151">
        <f>IF(N316="zákl. přenesená",J316,0)</f>
        <v>0</v>
      </c>
      <c r="BH316" s="151">
        <f>IF(N316="sníž. přenesená",J316,0)</f>
        <v>0</v>
      </c>
      <c r="BI316" s="151">
        <f>IF(N316="nulová",J316,0)</f>
        <v>0</v>
      </c>
      <c r="BJ316" s="18" t="s">
        <v>80</v>
      </c>
      <c r="BK316" s="151">
        <f>ROUND(I316*H316,2)</f>
        <v>0</v>
      </c>
      <c r="BL316" s="18" t="s">
        <v>131</v>
      </c>
      <c r="BM316" s="150" t="s">
        <v>456</v>
      </c>
    </row>
    <row r="317" spans="1:65" s="2" customFormat="1">
      <c r="A317" s="33"/>
      <c r="B317" s="34"/>
      <c r="C317" s="33"/>
      <c r="D317" s="152" t="s">
        <v>125</v>
      </c>
      <c r="E317" s="33"/>
      <c r="F317" s="153" t="s">
        <v>454</v>
      </c>
      <c r="G317" s="33"/>
      <c r="H317" s="33"/>
      <c r="I317" s="154"/>
      <c r="J317" s="33"/>
      <c r="K317" s="33"/>
      <c r="L317" s="34"/>
      <c r="M317" s="155"/>
      <c r="N317" s="156"/>
      <c r="O317" s="54"/>
      <c r="P317" s="54"/>
      <c r="Q317" s="54"/>
      <c r="R317" s="54"/>
      <c r="S317" s="54"/>
      <c r="T317" s="55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125</v>
      </c>
      <c r="AU317" s="18" t="s">
        <v>82</v>
      </c>
    </row>
    <row r="318" spans="1:65" s="13" customFormat="1">
      <c r="B318" s="159"/>
      <c r="D318" s="152" t="s">
        <v>128</v>
      </c>
      <c r="E318" s="160" t="s">
        <v>3</v>
      </c>
      <c r="F318" s="161" t="s">
        <v>457</v>
      </c>
      <c r="H318" s="160" t="s">
        <v>3</v>
      </c>
      <c r="I318" s="162"/>
      <c r="L318" s="159"/>
      <c r="M318" s="163"/>
      <c r="N318" s="164"/>
      <c r="O318" s="164"/>
      <c r="P318" s="164"/>
      <c r="Q318" s="164"/>
      <c r="R318" s="164"/>
      <c r="S318" s="164"/>
      <c r="T318" s="165"/>
      <c r="AT318" s="160" t="s">
        <v>128</v>
      </c>
      <c r="AU318" s="160" t="s">
        <v>82</v>
      </c>
      <c r="AV318" s="13" t="s">
        <v>80</v>
      </c>
      <c r="AW318" s="13" t="s">
        <v>33</v>
      </c>
      <c r="AX318" s="13" t="s">
        <v>72</v>
      </c>
      <c r="AY318" s="160" t="s">
        <v>115</v>
      </c>
    </row>
    <row r="319" spans="1:65" s="13" customFormat="1">
      <c r="B319" s="159"/>
      <c r="D319" s="152" t="s">
        <v>128</v>
      </c>
      <c r="E319" s="160" t="s">
        <v>3</v>
      </c>
      <c r="F319" s="161" t="s">
        <v>208</v>
      </c>
      <c r="H319" s="160" t="s">
        <v>3</v>
      </c>
      <c r="I319" s="162"/>
      <c r="L319" s="159"/>
      <c r="M319" s="163"/>
      <c r="N319" s="164"/>
      <c r="O319" s="164"/>
      <c r="P319" s="164"/>
      <c r="Q319" s="164"/>
      <c r="R319" s="164"/>
      <c r="S319" s="164"/>
      <c r="T319" s="165"/>
      <c r="AT319" s="160" t="s">
        <v>128</v>
      </c>
      <c r="AU319" s="160" t="s">
        <v>82</v>
      </c>
      <c r="AV319" s="13" t="s">
        <v>80</v>
      </c>
      <c r="AW319" s="13" t="s">
        <v>33</v>
      </c>
      <c r="AX319" s="13" t="s">
        <v>72</v>
      </c>
      <c r="AY319" s="160" t="s">
        <v>115</v>
      </c>
    </row>
    <row r="320" spans="1:65" s="14" customFormat="1">
      <c r="B320" s="166"/>
      <c r="D320" s="152" t="s">
        <v>128</v>
      </c>
      <c r="E320" s="167" t="s">
        <v>3</v>
      </c>
      <c r="F320" s="168" t="s">
        <v>458</v>
      </c>
      <c r="H320" s="169">
        <v>25</v>
      </c>
      <c r="I320" s="170"/>
      <c r="L320" s="166"/>
      <c r="M320" s="171"/>
      <c r="N320" s="172"/>
      <c r="O320" s="172"/>
      <c r="P320" s="172"/>
      <c r="Q320" s="172"/>
      <c r="R320" s="172"/>
      <c r="S320" s="172"/>
      <c r="T320" s="173"/>
      <c r="AT320" s="167" t="s">
        <v>128</v>
      </c>
      <c r="AU320" s="167" t="s">
        <v>82</v>
      </c>
      <c r="AV320" s="14" t="s">
        <v>82</v>
      </c>
      <c r="AW320" s="14" t="s">
        <v>33</v>
      </c>
      <c r="AX320" s="14" t="s">
        <v>72</v>
      </c>
      <c r="AY320" s="167" t="s">
        <v>115</v>
      </c>
    </row>
    <row r="321" spans="1:65" s="15" customFormat="1">
      <c r="B321" s="174"/>
      <c r="D321" s="152" t="s">
        <v>128</v>
      </c>
      <c r="E321" s="175" t="s">
        <v>3</v>
      </c>
      <c r="F321" s="176" t="s">
        <v>130</v>
      </c>
      <c r="H321" s="177">
        <v>25</v>
      </c>
      <c r="I321" s="178"/>
      <c r="L321" s="174"/>
      <c r="M321" s="179"/>
      <c r="N321" s="180"/>
      <c r="O321" s="180"/>
      <c r="P321" s="180"/>
      <c r="Q321" s="180"/>
      <c r="R321" s="180"/>
      <c r="S321" s="180"/>
      <c r="T321" s="181"/>
      <c r="AT321" s="175" t="s">
        <v>128</v>
      </c>
      <c r="AU321" s="175" t="s">
        <v>82</v>
      </c>
      <c r="AV321" s="15" t="s">
        <v>131</v>
      </c>
      <c r="AW321" s="15" t="s">
        <v>33</v>
      </c>
      <c r="AX321" s="15" t="s">
        <v>80</v>
      </c>
      <c r="AY321" s="175" t="s">
        <v>115</v>
      </c>
    </row>
    <row r="322" spans="1:65" s="2" customFormat="1" ht="16.5" customHeight="1">
      <c r="A322" s="33"/>
      <c r="B322" s="138"/>
      <c r="C322" s="139" t="s">
        <v>459</v>
      </c>
      <c r="D322" s="139" t="s">
        <v>118</v>
      </c>
      <c r="E322" s="140" t="s">
        <v>460</v>
      </c>
      <c r="F322" s="141" t="s">
        <v>461</v>
      </c>
      <c r="G322" s="142" t="s">
        <v>204</v>
      </c>
      <c r="H322" s="143">
        <v>53.55</v>
      </c>
      <c r="I322" s="144"/>
      <c r="J322" s="145">
        <f>ROUND(I322*H322,2)</f>
        <v>0</v>
      </c>
      <c r="K322" s="141" t="s">
        <v>122</v>
      </c>
      <c r="L322" s="34"/>
      <c r="M322" s="146" t="s">
        <v>3</v>
      </c>
      <c r="N322" s="147" t="s">
        <v>43</v>
      </c>
      <c r="O322" s="54"/>
      <c r="P322" s="148">
        <f>O322*H322</f>
        <v>0</v>
      </c>
      <c r="Q322" s="148">
        <v>0</v>
      </c>
      <c r="R322" s="148">
        <f>Q322*H322</f>
        <v>0</v>
      </c>
      <c r="S322" s="148">
        <v>2.65</v>
      </c>
      <c r="T322" s="149">
        <f>S322*H322</f>
        <v>141.9075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50" t="s">
        <v>131</v>
      </c>
      <c r="AT322" s="150" t="s">
        <v>118</v>
      </c>
      <c r="AU322" s="150" t="s">
        <v>82</v>
      </c>
      <c r="AY322" s="18" t="s">
        <v>115</v>
      </c>
      <c r="BE322" s="151">
        <f>IF(N322="základní",J322,0)</f>
        <v>0</v>
      </c>
      <c r="BF322" s="151">
        <f>IF(N322="snížená",J322,0)</f>
        <v>0</v>
      </c>
      <c r="BG322" s="151">
        <f>IF(N322="zákl. přenesená",J322,0)</f>
        <v>0</v>
      </c>
      <c r="BH322" s="151">
        <f>IF(N322="sníž. přenesená",J322,0)</f>
        <v>0</v>
      </c>
      <c r="BI322" s="151">
        <f>IF(N322="nulová",J322,0)</f>
        <v>0</v>
      </c>
      <c r="BJ322" s="18" t="s">
        <v>80</v>
      </c>
      <c r="BK322" s="151">
        <f>ROUND(I322*H322,2)</f>
        <v>0</v>
      </c>
      <c r="BL322" s="18" t="s">
        <v>131</v>
      </c>
      <c r="BM322" s="150" t="s">
        <v>462</v>
      </c>
    </row>
    <row r="323" spans="1:65" s="2" customFormat="1" ht="19.5">
      <c r="A323" s="33"/>
      <c r="B323" s="34"/>
      <c r="C323" s="33"/>
      <c r="D323" s="152" t="s">
        <v>125</v>
      </c>
      <c r="E323" s="33"/>
      <c r="F323" s="153" t="s">
        <v>463</v>
      </c>
      <c r="G323" s="33"/>
      <c r="H323" s="33"/>
      <c r="I323" s="154"/>
      <c r="J323" s="33"/>
      <c r="K323" s="33"/>
      <c r="L323" s="34"/>
      <c r="M323" s="155"/>
      <c r="N323" s="156"/>
      <c r="O323" s="54"/>
      <c r="P323" s="54"/>
      <c r="Q323" s="54"/>
      <c r="R323" s="54"/>
      <c r="S323" s="54"/>
      <c r="T323" s="55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8" t="s">
        <v>125</v>
      </c>
      <c r="AU323" s="18" t="s">
        <v>82</v>
      </c>
    </row>
    <row r="324" spans="1:65" s="2" customFormat="1">
      <c r="A324" s="33"/>
      <c r="B324" s="34"/>
      <c r="C324" s="33"/>
      <c r="D324" s="157" t="s">
        <v>126</v>
      </c>
      <c r="E324" s="33"/>
      <c r="F324" s="158" t="s">
        <v>464</v>
      </c>
      <c r="G324" s="33"/>
      <c r="H324" s="33"/>
      <c r="I324" s="154"/>
      <c r="J324" s="33"/>
      <c r="K324" s="33"/>
      <c r="L324" s="34"/>
      <c r="M324" s="155"/>
      <c r="N324" s="156"/>
      <c r="O324" s="54"/>
      <c r="P324" s="54"/>
      <c r="Q324" s="54"/>
      <c r="R324" s="54"/>
      <c r="S324" s="54"/>
      <c r="T324" s="55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T324" s="18" t="s">
        <v>126</v>
      </c>
      <c r="AU324" s="18" t="s">
        <v>82</v>
      </c>
    </row>
    <row r="325" spans="1:65" s="13" customFormat="1">
      <c r="B325" s="159"/>
      <c r="D325" s="152" t="s">
        <v>128</v>
      </c>
      <c r="E325" s="160" t="s">
        <v>3</v>
      </c>
      <c r="F325" s="161" t="s">
        <v>208</v>
      </c>
      <c r="H325" s="160" t="s">
        <v>3</v>
      </c>
      <c r="I325" s="162"/>
      <c r="L325" s="159"/>
      <c r="M325" s="163"/>
      <c r="N325" s="164"/>
      <c r="O325" s="164"/>
      <c r="P325" s="164"/>
      <c r="Q325" s="164"/>
      <c r="R325" s="164"/>
      <c r="S325" s="164"/>
      <c r="T325" s="165"/>
      <c r="AT325" s="160" t="s">
        <v>128</v>
      </c>
      <c r="AU325" s="160" t="s">
        <v>82</v>
      </c>
      <c r="AV325" s="13" t="s">
        <v>80</v>
      </c>
      <c r="AW325" s="13" t="s">
        <v>33</v>
      </c>
      <c r="AX325" s="13" t="s">
        <v>72</v>
      </c>
      <c r="AY325" s="160" t="s">
        <v>115</v>
      </c>
    </row>
    <row r="326" spans="1:65" s="13" customFormat="1">
      <c r="B326" s="159"/>
      <c r="D326" s="152" t="s">
        <v>128</v>
      </c>
      <c r="E326" s="160" t="s">
        <v>3</v>
      </c>
      <c r="F326" s="161" t="s">
        <v>465</v>
      </c>
      <c r="H326" s="160" t="s">
        <v>3</v>
      </c>
      <c r="I326" s="162"/>
      <c r="L326" s="159"/>
      <c r="M326" s="163"/>
      <c r="N326" s="164"/>
      <c r="O326" s="164"/>
      <c r="P326" s="164"/>
      <c r="Q326" s="164"/>
      <c r="R326" s="164"/>
      <c r="S326" s="164"/>
      <c r="T326" s="165"/>
      <c r="AT326" s="160" t="s">
        <v>128</v>
      </c>
      <c r="AU326" s="160" t="s">
        <v>82</v>
      </c>
      <c r="AV326" s="13" t="s">
        <v>80</v>
      </c>
      <c r="AW326" s="13" t="s">
        <v>33</v>
      </c>
      <c r="AX326" s="13" t="s">
        <v>72</v>
      </c>
      <c r="AY326" s="160" t="s">
        <v>115</v>
      </c>
    </row>
    <row r="327" spans="1:65" s="14" customFormat="1">
      <c r="B327" s="166"/>
      <c r="D327" s="152" t="s">
        <v>128</v>
      </c>
      <c r="E327" s="167" t="s">
        <v>3</v>
      </c>
      <c r="F327" s="168" t="s">
        <v>466</v>
      </c>
      <c r="H327" s="169">
        <v>53.55</v>
      </c>
      <c r="I327" s="170"/>
      <c r="L327" s="166"/>
      <c r="M327" s="171"/>
      <c r="N327" s="172"/>
      <c r="O327" s="172"/>
      <c r="P327" s="172"/>
      <c r="Q327" s="172"/>
      <c r="R327" s="172"/>
      <c r="S327" s="172"/>
      <c r="T327" s="173"/>
      <c r="AT327" s="167" t="s">
        <v>128</v>
      </c>
      <c r="AU327" s="167" t="s">
        <v>82</v>
      </c>
      <c r="AV327" s="14" t="s">
        <v>82</v>
      </c>
      <c r="AW327" s="14" t="s">
        <v>33</v>
      </c>
      <c r="AX327" s="14" t="s">
        <v>72</v>
      </c>
      <c r="AY327" s="167" t="s">
        <v>115</v>
      </c>
    </row>
    <row r="328" spans="1:65" s="15" customFormat="1">
      <c r="B328" s="174"/>
      <c r="D328" s="152" t="s">
        <v>128</v>
      </c>
      <c r="E328" s="175" t="s">
        <v>3</v>
      </c>
      <c r="F328" s="176" t="s">
        <v>130</v>
      </c>
      <c r="H328" s="177">
        <v>53.55</v>
      </c>
      <c r="I328" s="178"/>
      <c r="L328" s="174"/>
      <c r="M328" s="179"/>
      <c r="N328" s="180"/>
      <c r="O328" s="180"/>
      <c r="P328" s="180"/>
      <c r="Q328" s="180"/>
      <c r="R328" s="180"/>
      <c r="S328" s="180"/>
      <c r="T328" s="181"/>
      <c r="AT328" s="175" t="s">
        <v>128</v>
      </c>
      <c r="AU328" s="175" t="s">
        <v>82</v>
      </c>
      <c r="AV328" s="15" t="s">
        <v>131</v>
      </c>
      <c r="AW328" s="15" t="s">
        <v>33</v>
      </c>
      <c r="AX328" s="15" t="s">
        <v>80</v>
      </c>
      <c r="AY328" s="175" t="s">
        <v>115</v>
      </c>
    </row>
    <row r="329" spans="1:65" s="2" customFormat="1" ht="16.5" customHeight="1">
      <c r="A329" s="33"/>
      <c r="B329" s="138"/>
      <c r="C329" s="139" t="s">
        <v>467</v>
      </c>
      <c r="D329" s="139" t="s">
        <v>118</v>
      </c>
      <c r="E329" s="140" t="s">
        <v>468</v>
      </c>
      <c r="F329" s="141" t="s">
        <v>469</v>
      </c>
      <c r="G329" s="142" t="s">
        <v>188</v>
      </c>
      <c r="H329" s="143">
        <v>892.5</v>
      </c>
      <c r="I329" s="144"/>
      <c r="J329" s="145">
        <f>ROUND(I329*H329,2)</f>
        <v>0</v>
      </c>
      <c r="K329" s="141" t="s">
        <v>122</v>
      </c>
      <c r="L329" s="34"/>
      <c r="M329" s="146" t="s">
        <v>3</v>
      </c>
      <c r="N329" s="147" t="s">
        <v>43</v>
      </c>
      <c r="O329" s="54"/>
      <c r="P329" s="148">
        <f>O329*H329</f>
        <v>0</v>
      </c>
      <c r="Q329" s="148">
        <v>0</v>
      </c>
      <c r="R329" s="148">
        <f>Q329*H329</f>
        <v>0</v>
      </c>
      <c r="S329" s="148">
        <v>0.11</v>
      </c>
      <c r="T329" s="149">
        <f>S329*H329</f>
        <v>98.174999999999997</v>
      </c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R329" s="150" t="s">
        <v>131</v>
      </c>
      <c r="AT329" s="150" t="s">
        <v>118</v>
      </c>
      <c r="AU329" s="150" t="s">
        <v>82</v>
      </c>
      <c r="AY329" s="18" t="s">
        <v>115</v>
      </c>
      <c r="BE329" s="151">
        <f>IF(N329="základní",J329,0)</f>
        <v>0</v>
      </c>
      <c r="BF329" s="151">
        <f>IF(N329="snížená",J329,0)</f>
        <v>0</v>
      </c>
      <c r="BG329" s="151">
        <f>IF(N329="zákl. přenesená",J329,0)</f>
        <v>0</v>
      </c>
      <c r="BH329" s="151">
        <f>IF(N329="sníž. přenesená",J329,0)</f>
        <v>0</v>
      </c>
      <c r="BI329" s="151">
        <f>IF(N329="nulová",J329,0)</f>
        <v>0</v>
      </c>
      <c r="BJ329" s="18" t="s">
        <v>80</v>
      </c>
      <c r="BK329" s="151">
        <f>ROUND(I329*H329,2)</f>
        <v>0</v>
      </c>
      <c r="BL329" s="18" t="s">
        <v>131</v>
      </c>
      <c r="BM329" s="150" t="s">
        <v>470</v>
      </c>
    </row>
    <row r="330" spans="1:65" s="2" customFormat="1">
      <c r="A330" s="33"/>
      <c r="B330" s="34"/>
      <c r="C330" s="33"/>
      <c r="D330" s="152" t="s">
        <v>125</v>
      </c>
      <c r="E330" s="33"/>
      <c r="F330" s="153" t="s">
        <v>471</v>
      </c>
      <c r="G330" s="33"/>
      <c r="H330" s="33"/>
      <c r="I330" s="154"/>
      <c r="J330" s="33"/>
      <c r="K330" s="33"/>
      <c r="L330" s="34"/>
      <c r="M330" s="155"/>
      <c r="N330" s="156"/>
      <c r="O330" s="54"/>
      <c r="P330" s="54"/>
      <c r="Q330" s="54"/>
      <c r="R330" s="54"/>
      <c r="S330" s="54"/>
      <c r="T330" s="55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T330" s="18" t="s">
        <v>125</v>
      </c>
      <c r="AU330" s="18" t="s">
        <v>82</v>
      </c>
    </row>
    <row r="331" spans="1:65" s="2" customFormat="1">
      <c r="A331" s="33"/>
      <c r="B331" s="34"/>
      <c r="C331" s="33"/>
      <c r="D331" s="157" t="s">
        <v>126</v>
      </c>
      <c r="E331" s="33"/>
      <c r="F331" s="158" t="s">
        <v>472</v>
      </c>
      <c r="G331" s="33"/>
      <c r="H331" s="33"/>
      <c r="I331" s="154"/>
      <c r="J331" s="33"/>
      <c r="K331" s="33"/>
      <c r="L331" s="34"/>
      <c r="M331" s="155"/>
      <c r="N331" s="156"/>
      <c r="O331" s="54"/>
      <c r="P331" s="54"/>
      <c r="Q331" s="54"/>
      <c r="R331" s="54"/>
      <c r="S331" s="54"/>
      <c r="T331" s="55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T331" s="18" t="s">
        <v>126</v>
      </c>
      <c r="AU331" s="18" t="s">
        <v>82</v>
      </c>
    </row>
    <row r="332" spans="1:65" s="13" customFormat="1">
      <c r="B332" s="159"/>
      <c r="D332" s="152" t="s">
        <v>128</v>
      </c>
      <c r="E332" s="160" t="s">
        <v>3</v>
      </c>
      <c r="F332" s="161" t="s">
        <v>208</v>
      </c>
      <c r="H332" s="160" t="s">
        <v>3</v>
      </c>
      <c r="I332" s="162"/>
      <c r="L332" s="159"/>
      <c r="M332" s="163"/>
      <c r="N332" s="164"/>
      <c r="O332" s="164"/>
      <c r="P332" s="164"/>
      <c r="Q332" s="164"/>
      <c r="R332" s="164"/>
      <c r="S332" s="164"/>
      <c r="T332" s="165"/>
      <c r="AT332" s="160" t="s">
        <v>128</v>
      </c>
      <c r="AU332" s="160" t="s">
        <v>82</v>
      </c>
      <c r="AV332" s="13" t="s">
        <v>80</v>
      </c>
      <c r="AW332" s="13" t="s">
        <v>33</v>
      </c>
      <c r="AX332" s="13" t="s">
        <v>72</v>
      </c>
      <c r="AY332" s="160" t="s">
        <v>115</v>
      </c>
    </row>
    <row r="333" spans="1:65" s="13" customFormat="1">
      <c r="B333" s="159"/>
      <c r="D333" s="152" t="s">
        <v>128</v>
      </c>
      <c r="E333" s="160" t="s">
        <v>3</v>
      </c>
      <c r="F333" s="161" t="s">
        <v>473</v>
      </c>
      <c r="H333" s="160" t="s">
        <v>3</v>
      </c>
      <c r="I333" s="162"/>
      <c r="L333" s="159"/>
      <c r="M333" s="163"/>
      <c r="N333" s="164"/>
      <c r="O333" s="164"/>
      <c r="P333" s="164"/>
      <c r="Q333" s="164"/>
      <c r="R333" s="164"/>
      <c r="S333" s="164"/>
      <c r="T333" s="165"/>
      <c r="AT333" s="160" t="s">
        <v>128</v>
      </c>
      <c r="AU333" s="160" t="s">
        <v>82</v>
      </c>
      <c r="AV333" s="13" t="s">
        <v>80</v>
      </c>
      <c r="AW333" s="13" t="s">
        <v>33</v>
      </c>
      <c r="AX333" s="13" t="s">
        <v>72</v>
      </c>
      <c r="AY333" s="160" t="s">
        <v>115</v>
      </c>
    </row>
    <row r="334" spans="1:65" s="14" customFormat="1">
      <c r="B334" s="166"/>
      <c r="D334" s="152" t="s">
        <v>128</v>
      </c>
      <c r="E334" s="167" t="s">
        <v>3</v>
      </c>
      <c r="F334" s="168" t="s">
        <v>474</v>
      </c>
      <c r="H334" s="169">
        <v>892.5</v>
      </c>
      <c r="I334" s="170"/>
      <c r="L334" s="166"/>
      <c r="M334" s="171"/>
      <c r="N334" s="172"/>
      <c r="O334" s="172"/>
      <c r="P334" s="172"/>
      <c r="Q334" s="172"/>
      <c r="R334" s="172"/>
      <c r="S334" s="172"/>
      <c r="T334" s="173"/>
      <c r="AT334" s="167" t="s">
        <v>128</v>
      </c>
      <c r="AU334" s="167" t="s">
        <v>82</v>
      </c>
      <c r="AV334" s="14" t="s">
        <v>82</v>
      </c>
      <c r="AW334" s="14" t="s">
        <v>33</v>
      </c>
      <c r="AX334" s="14" t="s">
        <v>72</v>
      </c>
      <c r="AY334" s="167" t="s">
        <v>115</v>
      </c>
    </row>
    <row r="335" spans="1:65" s="15" customFormat="1">
      <c r="B335" s="174"/>
      <c r="D335" s="152" t="s">
        <v>128</v>
      </c>
      <c r="E335" s="175" t="s">
        <v>3</v>
      </c>
      <c r="F335" s="176" t="s">
        <v>130</v>
      </c>
      <c r="H335" s="177">
        <v>892.5</v>
      </c>
      <c r="I335" s="178"/>
      <c r="L335" s="174"/>
      <c r="M335" s="179"/>
      <c r="N335" s="180"/>
      <c r="O335" s="180"/>
      <c r="P335" s="180"/>
      <c r="Q335" s="180"/>
      <c r="R335" s="180"/>
      <c r="S335" s="180"/>
      <c r="T335" s="181"/>
      <c r="AT335" s="175" t="s">
        <v>128</v>
      </c>
      <c r="AU335" s="175" t="s">
        <v>82</v>
      </c>
      <c r="AV335" s="15" t="s">
        <v>131</v>
      </c>
      <c r="AW335" s="15" t="s">
        <v>33</v>
      </c>
      <c r="AX335" s="15" t="s">
        <v>80</v>
      </c>
      <c r="AY335" s="175" t="s">
        <v>115</v>
      </c>
    </row>
    <row r="336" spans="1:65" s="2" customFormat="1" ht="16.5" customHeight="1">
      <c r="A336" s="33"/>
      <c r="B336" s="138"/>
      <c r="C336" s="139" t="s">
        <v>475</v>
      </c>
      <c r="D336" s="139" t="s">
        <v>118</v>
      </c>
      <c r="E336" s="140" t="s">
        <v>476</v>
      </c>
      <c r="F336" s="141" t="s">
        <v>477</v>
      </c>
      <c r="G336" s="142" t="s">
        <v>188</v>
      </c>
      <c r="H336" s="143">
        <v>178.5</v>
      </c>
      <c r="I336" s="144"/>
      <c r="J336" s="145">
        <f>ROUND(I336*H336,2)</f>
        <v>0</v>
      </c>
      <c r="K336" s="141" t="s">
        <v>122</v>
      </c>
      <c r="L336" s="34"/>
      <c r="M336" s="146" t="s">
        <v>3</v>
      </c>
      <c r="N336" s="147" t="s">
        <v>43</v>
      </c>
      <c r="O336" s="54"/>
      <c r="P336" s="148">
        <f>O336*H336</f>
        <v>0</v>
      </c>
      <c r="Q336" s="148">
        <v>0</v>
      </c>
      <c r="R336" s="148">
        <f>Q336*H336</f>
        <v>0</v>
      </c>
      <c r="S336" s="148">
        <v>7.4999999999999997E-2</v>
      </c>
      <c r="T336" s="149">
        <f>S336*H336</f>
        <v>13.387499999999999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50" t="s">
        <v>131</v>
      </c>
      <c r="AT336" s="150" t="s">
        <v>118</v>
      </c>
      <c r="AU336" s="150" t="s">
        <v>82</v>
      </c>
      <c r="AY336" s="18" t="s">
        <v>115</v>
      </c>
      <c r="BE336" s="151">
        <f>IF(N336="základní",J336,0)</f>
        <v>0</v>
      </c>
      <c r="BF336" s="151">
        <f>IF(N336="snížená",J336,0)</f>
        <v>0</v>
      </c>
      <c r="BG336" s="151">
        <f>IF(N336="zákl. přenesená",J336,0)</f>
        <v>0</v>
      </c>
      <c r="BH336" s="151">
        <f>IF(N336="sníž. přenesená",J336,0)</f>
        <v>0</v>
      </c>
      <c r="BI336" s="151">
        <f>IF(N336="nulová",J336,0)</f>
        <v>0</v>
      </c>
      <c r="BJ336" s="18" t="s">
        <v>80</v>
      </c>
      <c r="BK336" s="151">
        <f>ROUND(I336*H336,2)</f>
        <v>0</v>
      </c>
      <c r="BL336" s="18" t="s">
        <v>131</v>
      </c>
      <c r="BM336" s="150" t="s">
        <v>478</v>
      </c>
    </row>
    <row r="337" spans="1:65" s="2" customFormat="1">
      <c r="A337" s="33"/>
      <c r="B337" s="34"/>
      <c r="C337" s="33"/>
      <c r="D337" s="152" t="s">
        <v>125</v>
      </c>
      <c r="E337" s="33"/>
      <c r="F337" s="153" t="s">
        <v>479</v>
      </c>
      <c r="G337" s="33"/>
      <c r="H337" s="33"/>
      <c r="I337" s="154"/>
      <c r="J337" s="33"/>
      <c r="K337" s="33"/>
      <c r="L337" s="34"/>
      <c r="M337" s="155"/>
      <c r="N337" s="156"/>
      <c r="O337" s="54"/>
      <c r="P337" s="54"/>
      <c r="Q337" s="54"/>
      <c r="R337" s="54"/>
      <c r="S337" s="54"/>
      <c r="T337" s="55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8" t="s">
        <v>125</v>
      </c>
      <c r="AU337" s="18" t="s">
        <v>82</v>
      </c>
    </row>
    <row r="338" spans="1:65" s="2" customFormat="1">
      <c r="A338" s="33"/>
      <c r="B338" s="34"/>
      <c r="C338" s="33"/>
      <c r="D338" s="157" t="s">
        <v>126</v>
      </c>
      <c r="E338" s="33"/>
      <c r="F338" s="158" t="s">
        <v>480</v>
      </c>
      <c r="G338" s="33"/>
      <c r="H338" s="33"/>
      <c r="I338" s="154"/>
      <c r="J338" s="33"/>
      <c r="K338" s="33"/>
      <c r="L338" s="34"/>
      <c r="M338" s="155"/>
      <c r="N338" s="156"/>
      <c r="O338" s="54"/>
      <c r="P338" s="54"/>
      <c r="Q338" s="54"/>
      <c r="R338" s="54"/>
      <c r="S338" s="54"/>
      <c r="T338" s="55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8" t="s">
        <v>126</v>
      </c>
      <c r="AU338" s="18" t="s">
        <v>82</v>
      </c>
    </row>
    <row r="339" spans="1:65" s="13" customFormat="1">
      <c r="B339" s="159"/>
      <c r="D339" s="152" t="s">
        <v>128</v>
      </c>
      <c r="E339" s="160" t="s">
        <v>3</v>
      </c>
      <c r="F339" s="161" t="s">
        <v>208</v>
      </c>
      <c r="H339" s="160" t="s">
        <v>3</v>
      </c>
      <c r="I339" s="162"/>
      <c r="L339" s="159"/>
      <c r="M339" s="163"/>
      <c r="N339" s="164"/>
      <c r="O339" s="164"/>
      <c r="P339" s="164"/>
      <c r="Q339" s="164"/>
      <c r="R339" s="164"/>
      <c r="S339" s="164"/>
      <c r="T339" s="165"/>
      <c r="AT339" s="160" t="s">
        <v>128</v>
      </c>
      <c r="AU339" s="160" t="s">
        <v>82</v>
      </c>
      <c r="AV339" s="13" t="s">
        <v>80</v>
      </c>
      <c r="AW339" s="13" t="s">
        <v>33</v>
      </c>
      <c r="AX339" s="13" t="s">
        <v>72</v>
      </c>
      <c r="AY339" s="160" t="s">
        <v>115</v>
      </c>
    </row>
    <row r="340" spans="1:65" s="14" customFormat="1">
      <c r="B340" s="166"/>
      <c r="D340" s="152" t="s">
        <v>128</v>
      </c>
      <c r="E340" s="167" t="s">
        <v>3</v>
      </c>
      <c r="F340" s="168" t="s">
        <v>322</v>
      </c>
      <c r="H340" s="169">
        <v>178.5</v>
      </c>
      <c r="I340" s="170"/>
      <c r="L340" s="166"/>
      <c r="M340" s="171"/>
      <c r="N340" s="172"/>
      <c r="O340" s="172"/>
      <c r="P340" s="172"/>
      <c r="Q340" s="172"/>
      <c r="R340" s="172"/>
      <c r="S340" s="172"/>
      <c r="T340" s="173"/>
      <c r="AT340" s="167" t="s">
        <v>128</v>
      </c>
      <c r="AU340" s="167" t="s">
        <v>82</v>
      </c>
      <c r="AV340" s="14" t="s">
        <v>82</v>
      </c>
      <c r="AW340" s="14" t="s">
        <v>33</v>
      </c>
      <c r="AX340" s="14" t="s">
        <v>72</v>
      </c>
      <c r="AY340" s="167" t="s">
        <v>115</v>
      </c>
    </row>
    <row r="341" spans="1:65" s="15" customFormat="1">
      <c r="B341" s="174"/>
      <c r="D341" s="152" t="s">
        <v>128</v>
      </c>
      <c r="E341" s="175" t="s">
        <v>3</v>
      </c>
      <c r="F341" s="176" t="s">
        <v>130</v>
      </c>
      <c r="H341" s="177">
        <v>178.5</v>
      </c>
      <c r="I341" s="178"/>
      <c r="L341" s="174"/>
      <c r="M341" s="179"/>
      <c r="N341" s="180"/>
      <c r="O341" s="180"/>
      <c r="P341" s="180"/>
      <c r="Q341" s="180"/>
      <c r="R341" s="180"/>
      <c r="S341" s="180"/>
      <c r="T341" s="181"/>
      <c r="AT341" s="175" t="s">
        <v>128</v>
      </c>
      <c r="AU341" s="175" t="s">
        <v>82</v>
      </c>
      <c r="AV341" s="15" t="s">
        <v>131</v>
      </c>
      <c r="AW341" s="15" t="s">
        <v>33</v>
      </c>
      <c r="AX341" s="15" t="s">
        <v>80</v>
      </c>
      <c r="AY341" s="175" t="s">
        <v>115</v>
      </c>
    </row>
    <row r="342" spans="1:65" s="2" customFormat="1" ht="21.75" customHeight="1">
      <c r="A342" s="33"/>
      <c r="B342" s="138"/>
      <c r="C342" s="139" t="s">
        <v>481</v>
      </c>
      <c r="D342" s="139" t="s">
        <v>118</v>
      </c>
      <c r="E342" s="140" t="s">
        <v>482</v>
      </c>
      <c r="F342" s="141" t="s">
        <v>483</v>
      </c>
      <c r="G342" s="142" t="s">
        <v>387</v>
      </c>
      <c r="H342" s="143">
        <v>168</v>
      </c>
      <c r="I342" s="144"/>
      <c r="J342" s="145">
        <f>ROUND(I342*H342,2)</f>
        <v>0</v>
      </c>
      <c r="K342" s="141" t="s">
        <v>122</v>
      </c>
      <c r="L342" s="34"/>
      <c r="M342" s="146" t="s">
        <v>3</v>
      </c>
      <c r="N342" s="147" t="s">
        <v>43</v>
      </c>
      <c r="O342" s="54"/>
      <c r="P342" s="148">
        <f>O342*H342</f>
        <v>0</v>
      </c>
      <c r="Q342" s="148">
        <v>3.1099999999999999E-3</v>
      </c>
      <c r="R342" s="148">
        <f>Q342*H342</f>
        <v>0.52247999999999994</v>
      </c>
      <c r="S342" s="148">
        <v>0</v>
      </c>
      <c r="T342" s="149">
        <f>S342*H342</f>
        <v>0</v>
      </c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R342" s="150" t="s">
        <v>131</v>
      </c>
      <c r="AT342" s="150" t="s">
        <v>118</v>
      </c>
      <c r="AU342" s="150" t="s">
        <v>82</v>
      </c>
      <c r="AY342" s="18" t="s">
        <v>115</v>
      </c>
      <c r="BE342" s="151">
        <f>IF(N342="základní",J342,0)</f>
        <v>0</v>
      </c>
      <c r="BF342" s="151">
        <f>IF(N342="snížená",J342,0)</f>
        <v>0</v>
      </c>
      <c r="BG342" s="151">
        <f>IF(N342="zákl. přenesená",J342,0)</f>
        <v>0</v>
      </c>
      <c r="BH342" s="151">
        <f>IF(N342="sníž. přenesená",J342,0)</f>
        <v>0</v>
      </c>
      <c r="BI342" s="151">
        <f>IF(N342="nulová",J342,0)</f>
        <v>0</v>
      </c>
      <c r="BJ342" s="18" t="s">
        <v>80</v>
      </c>
      <c r="BK342" s="151">
        <f>ROUND(I342*H342,2)</f>
        <v>0</v>
      </c>
      <c r="BL342" s="18" t="s">
        <v>131</v>
      </c>
      <c r="BM342" s="150" t="s">
        <v>484</v>
      </c>
    </row>
    <row r="343" spans="1:65" s="2" customFormat="1" ht="19.5">
      <c r="A343" s="33"/>
      <c r="B343" s="34"/>
      <c r="C343" s="33"/>
      <c r="D343" s="152" t="s">
        <v>125</v>
      </c>
      <c r="E343" s="33"/>
      <c r="F343" s="153" t="s">
        <v>485</v>
      </c>
      <c r="G343" s="33"/>
      <c r="H343" s="33"/>
      <c r="I343" s="154"/>
      <c r="J343" s="33"/>
      <c r="K343" s="33"/>
      <c r="L343" s="34"/>
      <c r="M343" s="155"/>
      <c r="N343" s="156"/>
      <c r="O343" s="54"/>
      <c r="P343" s="54"/>
      <c r="Q343" s="54"/>
      <c r="R343" s="54"/>
      <c r="S343" s="54"/>
      <c r="T343" s="55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T343" s="18" t="s">
        <v>125</v>
      </c>
      <c r="AU343" s="18" t="s">
        <v>82</v>
      </c>
    </row>
    <row r="344" spans="1:65" s="2" customFormat="1">
      <c r="A344" s="33"/>
      <c r="B344" s="34"/>
      <c r="C344" s="33"/>
      <c r="D344" s="157" t="s">
        <v>126</v>
      </c>
      <c r="E344" s="33"/>
      <c r="F344" s="158" t="s">
        <v>486</v>
      </c>
      <c r="G344" s="33"/>
      <c r="H344" s="33"/>
      <c r="I344" s="154"/>
      <c r="J344" s="33"/>
      <c r="K344" s="33"/>
      <c r="L344" s="34"/>
      <c r="M344" s="155"/>
      <c r="N344" s="156"/>
      <c r="O344" s="54"/>
      <c r="P344" s="54"/>
      <c r="Q344" s="54"/>
      <c r="R344" s="54"/>
      <c r="S344" s="54"/>
      <c r="T344" s="55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T344" s="18" t="s">
        <v>126</v>
      </c>
      <c r="AU344" s="18" t="s">
        <v>82</v>
      </c>
    </row>
    <row r="345" spans="1:65" s="13" customFormat="1">
      <c r="B345" s="159"/>
      <c r="D345" s="152" t="s">
        <v>128</v>
      </c>
      <c r="E345" s="160" t="s">
        <v>3</v>
      </c>
      <c r="F345" s="161" t="s">
        <v>208</v>
      </c>
      <c r="H345" s="160" t="s">
        <v>3</v>
      </c>
      <c r="I345" s="162"/>
      <c r="L345" s="159"/>
      <c r="M345" s="163"/>
      <c r="N345" s="164"/>
      <c r="O345" s="164"/>
      <c r="P345" s="164"/>
      <c r="Q345" s="164"/>
      <c r="R345" s="164"/>
      <c r="S345" s="164"/>
      <c r="T345" s="165"/>
      <c r="AT345" s="160" t="s">
        <v>128</v>
      </c>
      <c r="AU345" s="160" t="s">
        <v>82</v>
      </c>
      <c r="AV345" s="13" t="s">
        <v>80</v>
      </c>
      <c r="AW345" s="13" t="s">
        <v>33</v>
      </c>
      <c r="AX345" s="13" t="s">
        <v>72</v>
      </c>
      <c r="AY345" s="160" t="s">
        <v>115</v>
      </c>
    </row>
    <row r="346" spans="1:65" s="13" customFormat="1">
      <c r="B346" s="159"/>
      <c r="D346" s="152" t="s">
        <v>128</v>
      </c>
      <c r="E346" s="160" t="s">
        <v>3</v>
      </c>
      <c r="F346" s="161" t="s">
        <v>487</v>
      </c>
      <c r="H346" s="160" t="s">
        <v>3</v>
      </c>
      <c r="I346" s="162"/>
      <c r="L346" s="159"/>
      <c r="M346" s="163"/>
      <c r="N346" s="164"/>
      <c r="O346" s="164"/>
      <c r="P346" s="164"/>
      <c r="Q346" s="164"/>
      <c r="R346" s="164"/>
      <c r="S346" s="164"/>
      <c r="T346" s="165"/>
      <c r="AT346" s="160" t="s">
        <v>128</v>
      </c>
      <c r="AU346" s="160" t="s">
        <v>82</v>
      </c>
      <c r="AV346" s="13" t="s">
        <v>80</v>
      </c>
      <c r="AW346" s="13" t="s">
        <v>33</v>
      </c>
      <c r="AX346" s="13" t="s">
        <v>72</v>
      </c>
      <c r="AY346" s="160" t="s">
        <v>115</v>
      </c>
    </row>
    <row r="347" spans="1:65" s="14" customFormat="1">
      <c r="B347" s="166"/>
      <c r="D347" s="152" t="s">
        <v>128</v>
      </c>
      <c r="E347" s="167" t="s">
        <v>3</v>
      </c>
      <c r="F347" s="168" t="s">
        <v>488</v>
      </c>
      <c r="H347" s="169">
        <v>168</v>
      </c>
      <c r="I347" s="170"/>
      <c r="L347" s="166"/>
      <c r="M347" s="171"/>
      <c r="N347" s="172"/>
      <c r="O347" s="172"/>
      <c r="P347" s="172"/>
      <c r="Q347" s="172"/>
      <c r="R347" s="172"/>
      <c r="S347" s="172"/>
      <c r="T347" s="173"/>
      <c r="AT347" s="167" t="s">
        <v>128</v>
      </c>
      <c r="AU347" s="167" t="s">
        <v>82</v>
      </c>
      <c r="AV347" s="14" t="s">
        <v>82</v>
      </c>
      <c r="AW347" s="14" t="s">
        <v>33</v>
      </c>
      <c r="AX347" s="14" t="s">
        <v>72</v>
      </c>
      <c r="AY347" s="167" t="s">
        <v>115</v>
      </c>
    </row>
    <row r="348" spans="1:65" s="15" customFormat="1">
      <c r="B348" s="174"/>
      <c r="D348" s="152" t="s">
        <v>128</v>
      </c>
      <c r="E348" s="175" t="s">
        <v>3</v>
      </c>
      <c r="F348" s="176" t="s">
        <v>130</v>
      </c>
      <c r="H348" s="177">
        <v>168</v>
      </c>
      <c r="I348" s="178"/>
      <c r="L348" s="174"/>
      <c r="M348" s="179"/>
      <c r="N348" s="180"/>
      <c r="O348" s="180"/>
      <c r="P348" s="180"/>
      <c r="Q348" s="180"/>
      <c r="R348" s="180"/>
      <c r="S348" s="180"/>
      <c r="T348" s="181"/>
      <c r="AT348" s="175" t="s">
        <v>128</v>
      </c>
      <c r="AU348" s="175" t="s">
        <v>82</v>
      </c>
      <c r="AV348" s="15" t="s">
        <v>131</v>
      </c>
      <c r="AW348" s="15" t="s">
        <v>33</v>
      </c>
      <c r="AX348" s="15" t="s">
        <v>80</v>
      </c>
      <c r="AY348" s="175" t="s">
        <v>115</v>
      </c>
    </row>
    <row r="349" spans="1:65" s="2" customFormat="1" ht="16.5" customHeight="1">
      <c r="A349" s="33"/>
      <c r="B349" s="138"/>
      <c r="C349" s="139" t="s">
        <v>489</v>
      </c>
      <c r="D349" s="139" t="s">
        <v>118</v>
      </c>
      <c r="E349" s="140" t="s">
        <v>490</v>
      </c>
      <c r="F349" s="141" t="s">
        <v>491</v>
      </c>
      <c r="G349" s="142" t="s">
        <v>188</v>
      </c>
      <c r="H349" s="143">
        <v>2</v>
      </c>
      <c r="I349" s="144"/>
      <c r="J349" s="145">
        <f>ROUND(I349*H349,2)</f>
        <v>0</v>
      </c>
      <c r="K349" s="141" t="s">
        <v>3</v>
      </c>
      <c r="L349" s="34"/>
      <c r="M349" s="146" t="s">
        <v>3</v>
      </c>
      <c r="N349" s="147" t="s">
        <v>43</v>
      </c>
      <c r="O349" s="54"/>
      <c r="P349" s="148">
        <f>O349*H349</f>
        <v>0</v>
      </c>
      <c r="Q349" s="148">
        <v>0</v>
      </c>
      <c r="R349" s="148">
        <f>Q349*H349</f>
        <v>0</v>
      </c>
      <c r="S349" s="148">
        <v>0</v>
      </c>
      <c r="T349" s="149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50" t="s">
        <v>131</v>
      </c>
      <c r="AT349" s="150" t="s">
        <v>118</v>
      </c>
      <c r="AU349" s="150" t="s">
        <v>82</v>
      </c>
      <c r="AY349" s="18" t="s">
        <v>115</v>
      </c>
      <c r="BE349" s="151">
        <f>IF(N349="základní",J349,0)</f>
        <v>0</v>
      </c>
      <c r="BF349" s="151">
        <f>IF(N349="snížená",J349,0)</f>
        <v>0</v>
      </c>
      <c r="BG349" s="151">
        <f>IF(N349="zákl. přenesená",J349,0)</f>
        <v>0</v>
      </c>
      <c r="BH349" s="151">
        <f>IF(N349="sníž. přenesená",J349,0)</f>
        <v>0</v>
      </c>
      <c r="BI349" s="151">
        <f>IF(N349="nulová",J349,0)</f>
        <v>0</v>
      </c>
      <c r="BJ349" s="18" t="s">
        <v>80</v>
      </c>
      <c r="BK349" s="151">
        <f>ROUND(I349*H349,2)</f>
        <v>0</v>
      </c>
      <c r="BL349" s="18" t="s">
        <v>131</v>
      </c>
      <c r="BM349" s="150" t="s">
        <v>492</v>
      </c>
    </row>
    <row r="350" spans="1:65" s="2" customFormat="1">
      <c r="A350" s="33"/>
      <c r="B350" s="34"/>
      <c r="C350" s="33"/>
      <c r="D350" s="152" t="s">
        <v>125</v>
      </c>
      <c r="E350" s="33"/>
      <c r="F350" s="153" t="s">
        <v>493</v>
      </c>
      <c r="G350" s="33"/>
      <c r="H350" s="33"/>
      <c r="I350" s="154"/>
      <c r="J350" s="33"/>
      <c r="K350" s="33"/>
      <c r="L350" s="34"/>
      <c r="M350" s="155"/>
      <c r="N350" s="156"/>
      <c r="O350" s="54"/>
      <c r="P350" s="54"/>
      <c r="Q350" s="54"/>
      <c r="R350" s="54"/>
      <c r="S350" s="54"/>
      <c r="T350" s="55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8" t="s">
        <v>125</v>
      </c>
      <c r="AU350" s="18" t="s">
        <v>82</v>
      </c>
    </row>
    <row r="351" spans="1:65" s="13" customFormat="1">
      <c r="B351" s="159"/>
      <c r="D351" s="152" t="s">
        <v>128</v>
      </c>
      <c r="E351" s="160" t="s">
        <v>3</v>
      </c>
      <c r="F351" s="161" t="s">
        <v>208</v>
      </c>
      <c r="H351" s="160" t="s">
        <v>3</v>
      </c>
      <c r="I351" s="162"/>
      <c r="L351" s="159"/>
      <c r="M351" s="163"/>
      <c r="N351" s="164"/>
      <c r="O351" s="164"/>
      <c r="P351" s="164"/>
      <c r="Q351" s="164"/>
      <c r="R351" s="164"/>
      <c r="S351" s="164"/>
      <c r="T351" s="165"/>
      <c r="AT351" s="160" t="s">
        <v>128</v>
      </c>
      <c r="AU351" s="160" t="s">
        <v>82</v>
      </c>
      <c r="AV351" s="13" t="s">
        <v>80</v>
      </c>
      <c r="AW351" s="13" t="s">
        <v>33</v>
      </c>
      <c r="AX351" s="13" t="s">
        <v>72</v>
      </c>
      <c r="AY351" s="160" t="s">
        <v>115</v>
      </c>
    </row>
    <row r="352" spans="1:65" s="13" customFormat="1">
      <c r="B352" s="159"/>
      <c r="D352" s="152" t="s">
        <v>128</v>
      </c>
      <c r="E352" s="160" t="s">
        <v>3</v>
      </c>
      <c r="F352" s="161" t="s">
        <v>494</v>
      </c>
      <c r="H352" s="160" t="s">
        <v>3</v>
      </c>
      <c r="I352" s="162"/>
      <c r="L352" s="159"/>
      <c r="M352" s="163"/>
      <c r="N352" s="164"/>
      <c r="O352" s="164"/>
      <c r="P352" s="164"/>
      <c r="Q352" s="164"/>
      <c r="R352" s="164"/>
      <c r="S352" s="164"/>
      <c r="T352" s="165"/>
      <c r="AT352" s="160" t="s">
        <v>128</v>
      </c>
      <c r="AU352" s="160" t="s">
        <v>82</v>
      </c>
      <c r="AV352" s="13" t="s">
        <v>80</v>
      </c>
      <c r="AW352" s="13" t="s">
        <v>33</v>
      </c>
      <c r="AX352" s="13" t="s">
        <v>72</v>
      </c>
      <c r="AY352" s="160" t="s">
        <v>115</v>
      </c>
    </row>
    <row r="353" spans="1:65" s="13" customFormat="1" ht="22.5">
      <c r="B353" s="159"/>
      <c r="D353" s="152" t="s">
        <v>128</v>
      </c>
      <c r="E353" s="160" t="s">
        <v>3</v>
      </c>
      <c r="F353" s="161" t="s">
        <v>495</v>
      </c>
      <c r="H353" s="160" t="s">
        <v>3</v>
      </c>
      <c r="I353" s="162"/>
      <c r="L353" s="159"/>
      <c r="M353" s="163"/>
      <c r="N353" s="164"/>
      <c r="O353" s="164"/>
      <c r="P353" s="164"/>
      <c r="Q353" s="164"/>
      <c r="R353" s="164"/>
      <c r="S353" s="164"/>
      <c r="T353" s="165"/>
      <c r="AT353" s="160" t="s">
        <v>128</v>
      </c>
      <c r="AU353" s="160" t="s">
        <v>82</v>
      </c>
      <c r="AV353" s="13" t="s">
        <v>80</v>
      </c>
      <c r="AW353" s="13" t="s">
        <v>33</v>
      </c>
      <c r="AX353" s="13" t="s">
        <v>72</v>
      </c>
      <c r="AY353" s="160" t="s">
        <v>115</v>
      </c>
    </row>
    <row r="354" spans="1:65" s="13" customFormat="1">
      <c r="B354" s="159"/>
      <c r="D354" s="152" t="s">
        <v>128</v>
      </c>
      <c r="E354" s="160" t="s">
        <v>3</v>
      </c>
      <c r="F354" s="161" t="s">
        <v>496</v>
      </c>
      <c r="H354" s="160" t="s">
        <v>3</v>
      </c>
      <c r="I354" s="162"/>
      <c r="L354" s="159"/>
      <c r="M354" s="163"/>
      <c r="N354" s="164"/>
      <c r="O354" s="164"/>
      <c r="P354" s="164"/>
      <c r="Q354" s="164"/>
      <c r="R354" s="164"/>
      <c r="S354" s="164"/>
      <c r="T354" s="165"/>
      <c r="AT354" s="160" t="s">
        <v>128</v>
      </c>
      <c r="AU354" s="160" t="s">
        <v>82</v>
      </c>
      <c r="AV354" s="13" t="s">
        <v>80</v>
      </c>
      <c r="AW354" s="13" t="s">
        <v>33</v>
      </c>
      <c r="AX354" s="13" t="s">
        <v>72</v>
      </c>
      <c r="AY354" s="160" t="s">
        <v>115</v>
      </c>
    </row>
    <row r="355" spans="1:65" s="14" customFormat="1">
      <c r="B355" s="166"/>
      <c r="D355" s="152" t="s">
        <v>128</v>
      </c>
      <c r="E355" s="167" t="s">
        <v>3</v>
      </c>
      <c r="F355" s="168" t="s">
        <v>82</v>
      </c>
      <c r="H355" s="169">
        <v>2</v>
      </c>
      <c r="I355" s="170"/>
      <c r="L355" s="166"/>
      <c r="M355" s="171"/>
      <c r="N355" s="172"/>
      <c r="O355" s="172"/>
      <c r="P355" s="172"/>
      <c r="Q355" s="172"/>
      <c r="R355" s="172"/>
      <c r="S355" s="172"/>
      <c r="T355" s="173"/>
      <c r="AT355" s="167" t="s">
        <v>128</v>
      </c>
      <c r="AU355" s="167" t="s">
        <v>82</v>
      </c>
      <c r="AV355" s="14" t="s">
        <v>82</v>
      </c>
      <c r="AW355" s="14" t="s">
        <v>33</v>
      </c>
      <c r="AX355" s="14" t="s">
        <v>72</v>
      </c>
      <c r="AY355" s="167" t="s">
        <v>115</v>
      </c>
    </row>
    <row r="356" spans="1:65" s="15" customFormat="1">
      <c r="B356" s="174"/>
      <c r="D356" s="152" t="s">
        <v>128</v>
      </c>
      <c r="E356" s="175" t="s">
        <v>3</v>
      </c>
      <c r="F356" s="176" t="s">
        <v>130</v>
      </c>
      <c r="H356" s="177">
        <v>2</v>
      </c>
      <c r="I356" s="178"/>
      <c r="L356" s="174"/>
      <c r="M356" s="179"/>
      <c r="N356" s="180"/>
      <c r="O356" s="180"/>
      <c r="P356" s="180"/>
      <c r="Q356" s="180"/>
      <c r="R356" s="180"/>
      <c r="S356" s="180"/>
      <c r="T356" s="181"/>
      <c r="AT356" s="175" t="s">
        <v>128</v>
      </c>
      <c r="AU356" s="175" t="s">
        <v>82</v>
      </c>
      <c r="AV356" s="15" t="s">
        <v>131</v>
      </c>
      <c r="AW356" s="15" t="s">
        <v>33</v>
      </c>
      <c r="AX356" s="15" t="s">
        <v>80</v>
      </c>
      <c r="AY356" s="175" t="s">
        <v>115</v>
      </c>
    </row>
    <row r="357" spans="1:65" s="12" customFormat="1" ht="22.9" customHeight="1">
      <c r="B357" s="125"/>
      <c r="D357" s="126" t="s">
        <v>71</v>
      </c>
      <c r="E357" s="136" t="s">
        <v>497</v>
      </c>
      <c r="F357" s="136" t="s">
        <v>498</v>
      </c>
      <c r="I357" s="128"/>
      <c r="J357" s="137">
        <f>BK357</f>
        <v>0</v>
      </c>
      <c r="L357" s="125"/>
      <c r="M357" s="130"/>
      <c r="N357" s="131"/>
      <c r="O357" s="131"/>
      <c r="P357" s="132">
        <f>SUM(P358:P385)</f>
        <v>0</v>
      </c>
      <c r="Q357" s="131"/>
      <c r="R357" s="132">
        <f>SUM(R358:R385)</f>
        <v>0</v>
      </c>
      <c r="S357" s="131"/>
      <c r="T357" s="133">
        <f>SUM(T358:T385)</f>
        <v>0</v>
      </c>
      <c r="AR357" s="126" t="s">
        <v>80</v>
      </c>
      <c r="AT357" s="134" t="s">
        <v>71</v>
      </c>
      <c r="AU357" s="134" t="s">
        <v>80</v>
      </c>
      <c r="AY357" s="126" t="s">
        <v>115</v>
      </c>
      <c r="BK357" s="135">
        <f>SUM(BK358:BK385)</f>
        <v>0</v>
      </c>
    </row>
    <row r="358" spans="1:65" s="2" customFormat="1" ht="21.75" customHeight="1">
      <c r="A358" s="33"/>
      <c r="B358" s="138"/>
      <c r="C358" s="139" t="s">
        <v>499</v>
      </c>
      <c r="D358" s="139" t="s">
        <v>118</v>
      </c>
      <c r="E358" s="140" t="s">
        <v>500</v>
      </c>
      <c r="F358" s="141" t="s">
        <v>501</v>
      </c>
      <c r="G358" s="142" t="s">
        <v>289</v>
      </c>
      <c r="H358" s="143">
        <v>363.654</v>
      </c>
      <c r="I358" s="144"/>
      <c r="J358" s="145">
        <f>ROUND(I358*H358,2)</f>
        <v>0</v>
      </c>
      <c r="K358" s="141" t="s">
        <v>122</v>
      </c>
      <c r="L358" s="34"/>
      <c r="M358" s="146" t="s">
        <v>3</v>
      </c>
      <c r="N358" s="147" t="s">
        <v>43</v>
      </c>
      <c r="O358" s="54"/>
      <c r="P358" s="148">
        <f>O358*H358</f>
        <v>0</v>
      </c>
      <c r="Q358" s="148">
        <v>0</v>
      </c>
      <c r="R358" s="148">
        <f>Q358*H358</f>
        <v>0</v>
      </c>
      <c r="S358" s="148">
        <v>0</v>
      </c>
      <c r="T358" s="149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50" t="s">
        <v>131</v>
      </c>
      <c r="AT358" s="150" t="s">
        <v>118</v>
      </c>
      <c r="AU358" s="150" t="s">
        <v>82</v>
      </c>
      <c r="AY358" s="18" t="s">
        <v>115</v>
      </c>
      <c r="BE358" s="151">
        <f>IF(N358="základní",J358,0)</f>
        <v>0</v>
      </c>
      <c r="BF358" s="151">
        <f>IF(N358="snížená",J358,0)</f>
        <v>0</v>
      </c>
      <c r="BG358" s="151">
        <f>IF(N358="zákl. přenesená",J358,0)</f>
        <v>0</v>
      </c>
      <c r="BH358" s="151">
        <f>IF(N358="sníž. přenesená",J358,0)</f>
        <v>0</v>
      </c>
      <c r="BI358" s="151">
        <f>IF(N358="nulová",J358,0)</f>
        <v>0</v>
      </c>
      <c r="BJ358" s="18" t="s">
        <v>80</v>
      </c>
      <c r="BK358" s="151">
        <f>ROUND(I358*H358,2)</f>
        <v>0</v>
      </c>
      <c r="BL358" s="18" t="s">
        <v>131</v>
      </c>
      <c r="BM358" s="150" t="s">
        <v>502</v>
      </c>
    </row>
    <row r="359" spans="1:65" s="2" customFormat="1" ht="19.5">
      <c r="A359" s="33"/>
      <c r="B359" s="34"/>
      <c r="C359" s="33"/>
      <c r="D359" s="152" t="s">
        <v>125</v>
      </c>
      <c r="E359" s="33"/>
      <c r="F359" s="153" t="s">
        <v>503</v>
      </c>
      <c r="G359" s="33"/>
      <c r="H359" s="33"/>
      <c r="I359" s="154"/>
      <c r="J359" s="33"/>
      <c r="K359" s="33"/>
      <c r="L359" s="34"/>
      <c r="M359" s="155"/>
      <c r="N359" s="156"/>
      <c r="O359" s="54"/>
      <c r="P359" s="54"/>
      <c r="Q359" s="54"/>
      <c r="R359" s="54"/>
      <c r="S359" s="54"/>
      <c r="T359" s="55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125</v>
      </c>
      <c r="AU359" s="18" t="s">
        <v>82</v>
      </c>
    </row>
    <row r="360" spans="1:65" s="2" customFormat="1">
      <c r="A360" s="33"/>
      <c r="B360" s="34"/>
      <c r="C360" s="33"/>
      <c r="D360" s="157" t="s">
        <v>126</v>
      </c>
      <c r="E360" s="33"/>
      <c r="F360" s="158" t="s">
        <v>504</v>
      </c>
      <c r="G360" s="33"/>
      <c r="H360" s="33"/>
      <c r="I360" s="154"/>
      <c r="J360" s="33"/>
      <c r="K360" s="33"/>
      <c r="L360" s="34"/>
      <c r="M360" s="155"/>
      <c r="N360" s="156"/>
      <c r="O360" s="54"/>
      <c r="P360" s="54"/>
      <c r="Q360" s="54"/>
      <c r="R360" s="54"/>
      <c r="S360" s="54"/>
      <c r="T360" s="55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T360" s="18" t="s">
        <v>126</v>
      </c>
      <c r="AU360" s="18" t="s">
        <v>82</v>
      </c>
    </row>
    <row r="361" spans="1:65" s="2" customFormat="1" ht="16.5" customHeight="1">
      <c r="A361" s="33"/>
      <c r="B361" s="138"/>
      <c r="C361" s="139" t="s">
        <v>505</v>
      </c>
      <c r="D361" s="139" t="s">
        <v>118</v>
      </c>
      <c r="E361" s="140" t="s">
        <v>506</v>
      </c>
      <c r="F361" s="141" t="s">
        <v>507</v>
      </c>
      <c r="G361" s="142" t="s">
        <v>289</v>
      </c>
      <c r="H361" s="143">
        <v>363.654</v>
      </c>
      <c r="I361" s="144"/>
      <c r="J361" s="145">
        <f>ROUND(I361*H361,2)</f>
        <v>0</v>
      </c>
      <c r="K361" s="141" t="s">
        <v>122</v>
      </c>
      <c r="L361" s="34"/>
      <c r="M361" s="146" t="s">
        <v>3</v>
      </c>
      <c r="N361" s="147" t="s">
        <v>43</v>
      </c>
      <c r="O361" s="54"/>
      <c r="P361" s="148">
        <f>O361*H361</f>
        <v>0</v>
      </c>
      <c r="Q361" s="148">
        <v>0</v>
      </c>
      <c r="R361" s="148">
        <f>Q361*H361</f>
        <v>0</v>
      </c>
      <c r="S361" s="148">
        <v>0</v>
      </c>
      <c r="T361" s="149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50" t="s">
        <v>131</v>
      </c>
      <c r="AT361" s="150" t="s">
        <v>118</v>
      </c>
      <c r="AU361" s="150" t="s">
        <v>82</v>
      </c>
      <c r="AY361" s="18" t="s">
        <v>115</v>
      </c>
      <c r="BE361" s="151">
        <f>IF(N361="základní",J361,0)</f>
        <v>0</v>
      </c>
      <c r="BF361" s="151">
        <f>IF(N361="snížená",J361,0)</f>
        <v>0</v>
      </c>
      <c r="BG361" s="151">
        <f>IF(N361="zákl. přenesená",J361,0)</f>
        <v>0</v>
      </c>
      <c r="BH361" s="151">
        <f>IF(N361="sníž. přenesená",J361,0)</f>
        <v>0</v>
      </c>
      <c r="BI361" s="151">
        <f>IF(N361="nulová",J361,0)</f>
        <v>0</v>
      </c>
      <c r="BJ361" s="18" t="s">
        <v>80</v>
      </c>
      <c r="BK361" s="151">
        <f>ROUND(I361*H361,2)</f>
        <v>0</v>
      </c>
      <c r="BL361" s="18" t="s">
        <v>131</v>
      </c>
      <c r="BM361" s="150" t="s">
        <v>508</v>
      </c>
    </row>
    <row r="362" spans="1:65" s="2" customFormat="1" ht="19.5">
      <c r="A362" s="33"/>
      <c r="B362" s="34"/>
      <c r="C362" s="33"/>
      <c r="D362" s="152" t="s">
        <v>125</v>
      </c>
      <c r="E362" s="33"/>
      <c r="F362" s="153" t="s">
        <v>509</v>
      </c>
      <c r="G362" s="33"/>
      <c r="H362" s="33"/>
      <c r="I362" s="154"/>
      <c r="J362" s="33"/>
      <c r="K362" s="33"/>
      <c r="L362" s="34"/>
      <c r="M362" s="155"/>
      <c r="N362" s="156"/>
      <c r="O362" s="54"/>
      <c r="P362" s="54"/>
      <c r="Q362" s="54"/>
      <c r="R362" s="54"/>
      <c r="S362" s="54"/>
      <c r="T362" s="55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8" t="s">
        <v>125</v>
      </c>
      <c r="AU362" s="18" t="s">
        <v>82</v>
      </c>
    </row>
    <row r="363" spans="1:65" s="2" customFormat="1">
      <c r="A363" s="33"/>
      <c r="B363" s="34"/>
      <c r="C363" s="33"/>
      <c r="D363" s="157" t="s">
        <v>126</v>
      </c>
      <c r="E363" s="33"/>
      <c r="F363" s="158" t="s">
        <v>510</v>
      </c>
      <c r="G363" s="33"/>
      <c r="H363" s="33"/>
      <c r="I363" s="154"/>
      <c r="J363" s="33"/>
      <c r="K363" s="33"/>
      <c r="L363" s="34"/>
      <c r="M363" s="155"/>
      <c r="N363" s="156"/>
      <c r="O363" s="54"/>
      <c r="P363" s="54"/>
      <c r="Q363" s="54"/>
      <c r="R363" s="54"/>
      <c r="S363" s="54"/>
      <c r="T363" s="55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T363" s="18" t="s">
        <v>126</v>
      </c>
      <c r="AU363" s="18" t="s">
        <v>82</v>
      </c>
    </row>
    <row r="364" spans="1:65" s="2" customFormat="1" ht="16.5" customHeight="1">
      <c r="A364" s="33"/>
      <c r="B364" s="138"/>
      <c r="C364" s="139" t="s">
        <v>511</v>
      </c>
      <c r="D364" s="139" t="s">
        <v>118</v>
      </c>
      <c r="E364" s="140" t="s">
        <v>512</v>
      </c>
      <c r="F364" s="141" t="s">
        <v>513</v>
      </c>
      <c r="G364" s="142" t="s">
        <v>289</v>
      </c>
      <c r="H364" s="143">
        <v>363.654</v>
      </c>
      <c r="I364" s="144"/>
      <c r="J364" s="145">
        <f>ROUND(I364*H364,2)</f>
        <v>0</v>
      </c>
      <c r="K364" s="141" t="s">
        <v>122</v>
      </c>
      <c r="L364" s="34"/>
      <c r="M364" s="146" t="s">
        <v>3</v>
      </c>
      <c r="N364" s="147" t="s">
        <v>43</v>
      </c>
      <c r="O364" s="54"/>
      <c r="P364" s="148">
        <f>O364*H364</f>
        <v>0</v>
      </c>
      <c r="Q364" s="148">
        <v>0</v>
      </c>
      <c r="R364" s="148">
        <f>Q364*H364</f>
        <v>0</v>
      </c>
      <c r="S364" s="148">
        <v>0</v>
      </c>
      <c r="T364" s="149">
        <f>S364*H364</f>
        <v>0</v>
      </c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R364" s="150" t="s">
        <v>131</v>
      </c>
      <c r="AT364" s="150" t="s">
        <v>118</v>
      </c>
      <c r="AU364" s="150" t="s">
        <v>82</v>
      </c>
      <c r="AY364" s="18" t="s">
        <v>115</v>
      </c>
      <c r="BE364" s="151">
        <f>IF(N364="základní",J364,0)</f>
        <v>0</v>
      </c>
      <c r="BF364" s="151">
        <f>IF(N364="snížená",J364,0)</f>
        <v>0</v>
      </c>
      <c r="BG364" s="151">
        <f>IF(N364="zákl. přenesená",J364,0)</f>
        <v>0</v>
      </c>
      <c r="BH364" s="151">
        <f>IF(N364="sníž. přenesená",J364,0)</f>
        <v>0</v>
      </c>
      <c r="BI364" s="151">
        <f>IF(N364="nulová",J364,0)</f>
        <v>0</v>
      </c>
      <c r="BJ364" s="18" t="s">
        <v>80</v>
      </c>
      <c r="BK364" s="151">
        <f>ROUND(I364*H364,2)</f>
        <v>0</v>
      </c>
      <c r="BL364" s="18" t="s">
        <v>131</v>
      </c>
      <c r="BM364" s="150" t="s">
        <v>514</v>
      </c>
    </row>
    <row r="365" spans="1:65" s="2" customFormat="1">
      <c r="A365" s="33"/>
      <c r="B365" s="34"/>
      <c r="C365" s="33"/>
      <c r="D365" s="152" t="s">
        <v>125</v>
      </c>
      <c r="E365" s="33"/>
      <c r="F365" s="153" t="s">
        <v>515</v>
      </c>
      <c r="G365" s="33"/>
      <c r="H365" s="33"/>
      <c r="I365" s="154"/>
      <c r="J365" s="33"/>
      <c r="K365" s="33"/>
      <c r="L365" s="34"/>
      <c r="M365" s="155"/>
      <c r="N365" s="156"/>
      <c r="O365" s="54"/>
      <c r="P365" s="54"/>
      <c r="Q365" s="54"/>
      <c r="R365" s="54"/>
      <c r="S365" s="54"/>
      <c r="T365" s="55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T365" s="18" t="s">
        <v>125</v>
      </c>
      <c r="AU365" s="18" t="s">
        <v>82</v>
      </c>
    </row>
    <row r="366" spans="1:65" s="2" customFormat="1">
      <c r="A366" s="33"/>
      <c r="B366" s="34"/>
      <c r="C366" s="33"/>
      <c r="D366" s="157" t="s">
        <v>126</v>
      </c>
      <c r="E366" s="33"/>
      <c r="F366" s="158" t="s">
        <v>516</v>
      </c>
      <c r="G366" s="33"/>
      <c r="H366" s="33"/>
      <c r="I366" s="154"/>
      <c r="J366" s="33"/>
      <c r="K366" s="33"/>
      <c r="L366" s="34"/>
      <c r="M366" s="155"/>
      <c r="N366" s="156"/>
      <c r="O366" s="54"/>
      <c r="P366" s="54"/>
      <c r="Q366" s="54"/>
      <c r="R366" s="54"/>
      <c r="S366" s="54"/>
      <c r="T366" s="55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126</v>
      </c>
      <c r="AU366" s="18" t="s">
        <v>82</v>
      </c>
    </row>
    <row r="367" spans="1:65" s="2" customFormat="1" ht="16.5" customHeight="1">
      <c r="A367" s="33"/>
      <c r="B367" s="138"/>
      <c r="C367" s="139" t="s">
        <v>517</v>
      </c>
      <c r="D367" s="139" t="s">
        <v>118</v>
      </c>
      <c r="E367" s="140" t="s">
        <v>518</v>
      </c>
      <c r="F367" s="141" t="s">
        <v>519</v>
      </c>
      <c r="G367" s="142" t="s">
        <v>289</v>
      </c>
      <c r="H367" s="143">
        <v>6909.4260000000004</v>
      </c>
      <c r="I367" s="144"/>
      <c r="J367" s="145">
        <f>ROUND(I367*H367,2)</f>
        <v>0</v>
      </c>
      <c r="K367" s="141" t="s">
        <v>122</v>
      </c>
      <c r="L367" s="34"/>
      <c r="M367" s="146" t="s">
        <v>3</v>
      </c>
      <c r="N367" s="147" t="s">
        <v>43</v>
      </c>
      <c r="O367" s="54"/>
      <c r="P367" s="148">
        <f>O367*H367</f>
        <v>0</v>
      </c>
      <c r="Q367" s="148">
        <v>0</v>
      </c>
      <c r="R367" s="148">
        <f>Q367*H367</f>
        <v>0</v>
      </c>
      <c r="S367" s="148">
        <v>0</v>
      </c>
      <c r="T367" s="149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50" t="s">
        <v>131</v>
      </c>
      <c r="AT367" s="150" t="s">
        <v>118</v>
      </c>
      <c r="AU367" s="150" t="s">
        <v>82</v>
      </c>
      <c r="AY367" s="18" t="s">
        <v>115</v>
      </c>
      <c r="BE367" s="151">
        <f>IF(N367="základní",J367,0)</f>
        <v>0</v>
      </c>
      <c r="BF367" s="151">
        <f>IF(N367="snížená",J367,0)</f>
        <v>0</v>
      </c>
      <c r="BG367" s="151">
        <f>IF(N367="zákl. přenesená",J367,0)</f>
        <v>0</v>
      </c>
      <c r="BH367" s="151">
        <f>IF(N367="sníž. přenesená",J367,0)</f>
        <v>0</v>
      </c>
      <c r="BI367" s="151">
        <f>IF(N367="nulová",J367,0)</f>
        <v>0</v>
      </c>
      <c r="BJ367" s="18" t="s">
        <v>80</v>
      </c>
      <c r="BK367" s="151">
        <f>ROUND(I367*H367,2)</f>
        <v>0</v>
      </c>
      <c r="BL367" s="18" t="s">
        <v>131</v>
      </c>
      <c r="BM367" s="150" t="s">
        <v>520</v>
      </c>
    </row>
    <row r="368" spans="1:65" s="2" customFormat="1" ht="19.5">
      <c r="A368" s="33"/>
      <c r="B368" s="34"/>
      <c r="C368" s="33"/>
      <c r="D368" s="152" t="s">
        <v>125</v>
      </c>
      <c r="E368" s="33"/>
      <c r="F368" s="153" t="s">
        <v>521</v>
      </c>
      <c r="G368" s="33"/>
      <c r="H368" s="33"/>
      <c r="I368" s="154"/>
      <c r="J368" s="33"/>
      <c r="K368" s="33"/>
      <c r="L368" s="34"/>
      <c r="M368" s="155"/>
      <c r="N368" s="156"/>
      <c r="O368" s="54"/>
      <c r="P368" s="54"/>
      <c r="Q368" s="54"/>
      <c r="R368" s="54"/>
      <c r="S368" s="54"/>
      <c r="T368" s="55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125</v>
      </c>
      <c r="AU368" s="18" t="s">
        <v>82</v>
      </c>
    </row>
    <row r="369" spans="1:65" s="2" customFormat="1">
      <c r="A369" s="33"/>
      <c r="B369" s="34"/>
      <c r="C369" s="33"/>
      <c r="D369" s="157" t="s">
        <v>126</v>
      </c>
      <c r="E369" s="33"/>
      <c r="F369" s="158" t="s">
        <v>522</v>
      </c>
      <c r="G369" s="33"/>
      <c r="H369" s="33"/>
      <c r="I369" s="154"/>
      <c r="J369" s="33"/>
      <c r="K369" s="33"/>
      <c r="L369" s="34"/>
      <c r="M369" s="155"/>
      <c r="N369" s="156"/>
      <c r="O369" s="54"/>
      <c r="P369" s="54"/>
      <c r="Q369" s="54"/>
      <c r="R369" s="54"/>
      <c r="S369" s="54"/>
      <c r="T369" s="55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T369" s="18" t="s">
        <v>126</v>
      </c>
      <c r="AU369" s="18" t="s">
        <v>82</v>
      </c>
    </row>
    <row r="370" spans="1:65" s="14" customFormat="1">
      <c r="B370" s="166"/>
      <c r="D370" s="152" t="s">
        <v>128</v>
      </c>
      <c r="F370" s="168" t="s">
        <v>523</v>
      </c>
      <c r="H370" s="169">
        <v>6909.4260000000004</v>
      </c>
      <c r="I370" s="170"/>
      <c r="L370" s="166"/>
      <c r="M370" s="171"/>
      <c r="N370" s="172"/>
      <c r="O370" s="172"/>
      <c r="P370" s="172"/>
      <c r="Q370" s="172"/>
      <c r="R370" s="172"/>
      <c r="S370" s="172"/>
      <c r="T370" s="173"/>
      <c r="AT370" s="167" t="s">
        <v>128</v>
      </c>
      <c r="AU370" s="167" t="s">
        <v>82</v>
      </c>
      <c r="AV370" s="14" t="s">
        <v>82</v>
      </c>
      <c r="AW370" s="14" t="s">
        <v>4</v>
      </c>
      <c r="AX370" s="14" t="s">
        <v>80</v>
      </c>
      <c r="AY370" s="167" t="s">
        <v>115</v>
      </c>
    </row>
    <row r="371" spans="1:65" s="2" customFormat="1" ht="21.75" customHeight="1">
      <c r="A371" s="33"/>
      <c r="B371" s="138"/>
      <c r="C371" s="139" t="s">
        <v>524</v>
      </c>
      <c r="D371" s="139" t="s">
        <v>118</v>
      </c>
      <c r="E371" s="140" t="s">
        <v>525</v>
      </c>
      <c r="F371" s="141" t="s">
        <v>526</v>
      </c>
      <c r="G371" s="142" t="s">
        <v>289</v>
      </c>
      <c r="H371" s="143">
        <v>221.72300000000001</v>
      </c>
      <c r="I371" s="144"/>
      <c r="J371" s="145">
        <f>ROUND(I371*H371,2)</f>
        <v>0</v>
      </c>
      <c r="K371" s="141" t="s">
        <v>122</v>
      </c>
      <c r="L371" s="34"/>
      <c r="M371" s="146" t="s">
        <v>3</v>
      </c>
      <c r="N371" s="147" t="s">
        <v>43</v>
      </c>
      <c r="O371" s="54"/>
      <c r="P371" s="148">
        <f>O371*H371</f>
        <v>0</v>
      </c>
      <c r="Q371" s="148">
        <v>0</v>
      </c>
      <c r="R371" s="148">
        <f>Q371*H371</f>
        <v>0</v>
      </c>
      <c r="S371" s="148">
        <v>0</v>
      </c>
      <c r="T371" s="149">
        <f>S371*H371</f>
        <v>0</v>
      </c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R371" s="150" t="s">
        <v>131</v>
      </c>
      <c r="AT371" s="150" t="s">
        <v>118</v>
      </c>
      <c r="AU371" s="150" t="s">
        <v>82</v>
      </c>
      <c r="AY371" s="18" t="s">
        <v>115</v>
      </c>
      <c r="BE371" s="151">
        <f>IF(N371="základní",J371,0)</f>
        <v>0</v>
      </c>
      <c r="BF371" s="151">
        <f>IF(N371="snížená",J371,0)</f>
        <v>0</v>
      </c>
      <c r="BG371" s="151">
        <f>IF(N371="zákl. přenesená",J371,0)</f>
        <v>0</v>
      </c>
      <c r="BH371" s="151">
        <f>IF(N371="sníž. přenesená",J371,0)</f>
        <v>0</v>
      </c>
      <c r="BI371" s="151">
        <f>IF(N371="nulová",J371,0)</f>
        <v>0</v>
      </c>
      <c r="BJ371" s="18" t="s">
        <v>80</v>
      </c>
      <c r="BK371" s="151">
        <f>ROUND(I371*H371,2)</f>
        <v>0</v>
      </c>
      <c r="BL371" s="18" t="s">
        <v>131</v>
      </c>
      <c r="BM371" s="150" t="s">
        <v>527</v>
      </c>
    </row>
    <row r="372" spans="1:65" s="2" customFormat="1">
      <c r="A372" s="33"/>
      <c r="B372" s="34"/>
      <c r="C372" s="33"/>
      <c r="D372" s="152" t="s">
        <v>125</v>
      </c>
      <c r="E372" s="33"/>
      <c r="F372" s="153" t="s">
        <v>528</v>
      </c>
      <c r="G372" s="33"/>
      <c r="H372" s="33"/>
      <c r="I372" s="154"/>
      <c r="J372" s="33"/>
      <c r="K372" s="33"/>
      <c r="L372" s="34"/>
      <c r="M372" s="155"/>
      <c r="N372" s="156"/>
      <c r="O372" s="54"/>
      <c r="P372" s="54"/>
      <c r="Q372" s="54"/>
      <c r="R372" s="54"/>
      <c r="S372" s="54"/>
      <c r="T372" s="55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T372" s="18" t="s">
        <v>125</v>
      </c>
      <c r="AU372" s="18" t="s">
        <v>82</v>
      </c>
    </row>
    <row r="373" spans="1:65" s="2" customFormat="1">
      <c r="A373" s="33"/>
      <c r="B373" s="34"/>
      <c r="C373" s="33"/>
      <c r="D373" s="157" t="s">
        <v>126</v>
      </c>
      <c r="E373" s="33"/>
      <c r="F373" s="158" t="s">
        <v>529</v>
      </c>
      <c r="G373" s="33"/>
      <c r="H373" s="33"/>
      <c r="I373" s="154"/>
      <c r="J373" s="33"/>
      <c r="K373" s="33"/>
      <c r="L373" s="34"/>
      <c r="M373" s="155"/>
      <c r="N373" s="156"/>
      <c r="O373" s="54"/>
      <c r="P373" s="54"/>
      <c r="Q373" s="54"/>
      <c r="R373" s="54"/>
      <c r="S373" s="54"/>
      <c r="T373" s="55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126</v>
      </c>
      <c r="AU373" s="18" t="s">
        <v>82</v>
      </c>
    </row>
    <row r="374" spans="1:65" s="14" customFormat="1">
      <c r="B374" s="166"/>
      <c r="D374" s="152" t="s">
        <v>128</v>
      </c>
      <c r="E374" s="167" t="s">
        <v>3</v>
      </c>
      <c r="F374" s="168" t="s">
        <v>530</v>
      </c>
      <c r="H374" s="169">
        <v>221.72300000000001</v>
      </c>
      <c r="I374" s="170"/>
      <c r="L374" s="166"/>
      <c r="M374" s="171"/>
      <c r="N374" s="172"/>
      <c r="O374" s="172"/>
      <c r="P374" s="172"/>
      <c r="Q374" s="172"/>
      <c r="R374" s="172"/>
      <c r="S374" s="172"/>
      <c r="T374" s="173"/>
      <c r="AT374" s="167" t="s">
        <v>128</v>
      </c>
      <c r="AU374" s="167" t="s">
        <v>82</v>
      </c>
      <c r="AV374" s="14" t="s">
        <v>82</v>
      </c>
      <c r="AW374" s="14" t="s">
        <v>33</v>
      </c>
      <c r="AX374" s="14" t="s">
        <v>72</v>
      </c>
      <c r="AY374" s="167" t="s">
        <v>115</v>
      </c>
    </row>
    <row r="375" spans="1:65" s="15" customFormat="1">
      <c r="B375" s="174"/>
      <c r="D375" s="152" t="s">
        <v>128</v>
      </c>
      <c r="E375" s="175" t="s">
        <v>3</v>
      </c>
      <c r="F375" s="176" t="s">
        <v>130</v>
      </c>
      <c r="H375" s="177">
        <v>221.72300000000001</v>
      </c>
      <c r="I375" s="178"/>
      <c r="L375" s="174"/>
      <c r="M375" s="179"/>
      <c r="N375" s="180"/>
      <c r="O375" s="180"/>
      <c r="P375" s="180"/>
      <c r="Q375" s="180"/>
      <c r="R375" s="180"/>
      <c r="S375" s="180"/>
      <c r="T375" s="181"/>
      <c r="AT375" s="175" t="s">
        <v>128</v>
      </c>
      <c r="AU375" s="175" t="s">
        <v>82</v>
      </c>
      <c r="AV375" s="15" t="s">
        <v>131</v>
      </c>
      <c r="AW375" s="15" t="s">
        <v>33</v>
      </c>
      <c r="AX375" s="15" t="s">
        <v>80</v>
      </c>
      <c r="AY375" s="175" t="s">
        <v>115</v>
      </c>
    </row>
    <row r="376" spans="1:65" s="2" customFormat="1" ht="21.75" customHeight="1">
      <c r="A376" s="33"/>
      <c r="B376" s="138"/>
      <c r="C376" s="139" t="s">
        <v>531</v>
      </c>
      <c r="D376" s="139" t="s">
        <v>118</v>
      </c>
      <c r="E376" s="140" t="s">
        <v>532</v>
      </c>
      <c r="F376" s="141" t="s">
        <v>533</v>
      </c>
      <c r="G376" s="142" t="s">
        <v>289</v>
      </c>
      <c r="H376" s="143">
        <v>2.4E-2</v>
      </c>
      <c r="I376" s="144"/>
      <c r="J376" s="145">
        <f>ROUND(I376*H376,2)</f>
        <v>0</v>
      </c>
      <c r="K376" s="141" t="s">
        <v>122</v>
      </c>
      <c r="L376" s="34"/>
      <c r="M376" s="146" t="s">
        <v>3</v>
      </c>
      <c r="N376" s="147" t="s">
        <v>43</v>
      </c>
      <c r="O376" s="54"/>
      <c r="P376" s="148">
        <f>O376*H376</f>
        <v>0</v>
      </c>
      <c r="Q376" s="148">
        <v>0</v>
      </c>
      <c r="R376" s="148">
        <f>Q376*H376</f>
        <v>0</v>
      </c>
      <c r="S376" s="148">
        <v>0</v>
      </c>
      <c r="T376" s="149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50" t="s">
        <v>131</v>
      </c>
      <c r="AT376" s="150" t="s">
        <v>118</v>
      </c>
      <c r="AU376" s="150" t="s">
        <v>82</v>
      </c>
      <c r="AY376" s="18" t="s">
        <v>115</v>
      </c>
      <c r="BE376" s="151">
        <f>IF(N376="základní",J376,0)</f>
        <v>0</v>
      </c>
      <c r="BF376" s="151">
        <f>IF(N376="snížená",J376,0)</f>
        <v>0</v>
      </c>
      <c r="BG376" s="151">
        <f>IF(N376="zákl. přenesená",J376,0)</f>
        <v>0</v>
      </c>
      <c r="BH376" s="151">
        <f>IF(N376="sníž. přenesená",J376,0)</f>
        <v>0</v>
      </c>
      <c r="BI376" s="151">
        <f>IF(N376="nulová",J376,0)</f>
        <v>0</v>
      </c>
      <c r="BJ376" s="18" t="s">
        <v>80</v>
      </c>
      <c r="BK376" s="151">
        <f>ROUND(I376*H376,2)</f>
        <v>0</v>
      </c>
      <c r="BL376" s="18" t="s">
        <v>131</v>
      </c>
      <c r="BM376" s="150" t="s">
        <v>534</v>
      </c>
    </row>
    <row r="377" spans="1:65" s="2" customFormat="1" ht="19.5">
      <c r="A377" s="33"/>
      <c r="B377" s="34"/>
      <c r="C377" s="33"/>
      <c r="D377" s="152" t="s">
        <v>125</v>
      </c>
      <c r="E377" s="33"/>
      <c r="F377" s="153" t="s">
        <v>535</v>
      </c>
      <c r="G377" s="33"/>
      <c r="H377" s="33"/>
      <c r="I377" s="154"/>
      <c r="J377" s="33"/>
      <c r="K377" s="33"/>
      <c r="L377" s="34"/>
      <c r="M377" s="155"/>
      <c r="N377" s="156"/>
      <c r="O377" s="54"/>
      <c r="P377" s="54"/>
      <c r="Q377" s="54"/>
      <c r="R377" s="54"/>
      <c r="S377" s="54"/>
      <c r="T377" s="55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8" t="s">
        <v>125</v>
      </c>
      <c r="AU377" s="18" t="s">
        <v>82</v>
      </c>
    </row>
    <row r="378" spans="1:65" s="2" customFormat="1">
      <c r="A378" s="33"/>
      <c r="B378" s="34"/>
      <c r="C378" s="33"/>
      <c r="D378" s="157" t="s">
        <v>126</v>
      </c>
      <c r="E378" s="33"/>
      <c r="F378" s="158" t="s">
        <v>536</v>
      </c>
      <c r="G378" s="33"/>
      <c r="H378" s="33"/>
      <c r="I378" s="154"/>
      <c r="J378" s="33"/>
      <c r="K378" s="33"/>
      <c r="L378" s="34"/>
      <c r="M378" s="155"/>
      <c r="N378" s="156"/>
      <c r="O378" s="54"/>
      <c r="P378" s="54"/>
      <c r="Q378" s="54"/>
      <c r="R378" s="54"/>
      <c r="S378" s="54"/>
      <c r="T378" s="55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T378" s="18" t="s">
        <v>126</v>
      </c>
      <c r="AU378" s="18" t="s">
        <v>82</v>
      </c>
    </row>
    <row r="379" spans="1:65" s="14" customFormat="1">
      <c r="B379" s="166"/>
      <c r="D379" s="152" t="s">
        <v>128</v>
      </c>
      <c r="E379" s="167" t="s">
        <v>3</v>
      </c>
      <c r="F379" s="168" t="s">
        <v>537</v>
      </c>
      <c r="H379" s="169">
        <v>2.4E-2</v>
      </c>
      <c r="I379" s="170"/>
      <c r="L379" s="166"/>
      <c r="M379" s="171"/>
      <c r="N379" s="172"/>
      <c r="O379" s="172"/>
      <c r="P379" s="172"/>
      <c r="Q379" s="172"/>
      <c r="R379" s="172"/>
      <c r="S379" s="172"/>
      <c r="T379" s="173"/>
      <c r="AT379" s="167" t="s">
        <v>128</v>
      </c>
      <c r="AU379" s="167" t="s">
        <v>82</v>
      </c>
      <c r="AV379" s="14" t="s">
        <v>82</v>
      </c>
      <c r="AW379" s="14" t="s">
        <v>33</v>
      </c>
      <c r="AX379" s="14" t="s">
        <v>72</v>
      </c>
      <c r="AY379" s="167" t="s">
        <v>115</v>
      </c>
    </row>
    <row r="380" spans="1:65" s="15" customFormat="1">
      <c r="B380" s="174"/>
      <c r="D380" s="152" t="s">
        <v>128</v>
      </c>
      <c r="E380" s="175" t="s">
        <v>3</v>
      </c>
      <c r="F380" s="176" t="s">
        <v>130</v>
      </c>
      <c r="H380" s="177">
        <v>2.4E-2</v>
      </c>
      <c r="I380" s="178"/>
      <c r="L380" s="174"/>
      <c r="M380" s="179"/>
      <c r="N380" s="180"/>
      <c r="O380" s="180"/>
      <c r="P380" s="180"/>
      <c r="Q380" s="180"/>
      <c r="R380" s="180"/>
      <c r="S380" s="180"/>
      <c r="T380" s="181"/>
      <c r="AT380" s="175" t="s">
        <v>128</v>
      </c>
      <c r="AU380" s="175" t="s">
        <v>82</v>
      </c>
      <c r="AV380" s="15" t="s">
        <v>131</v>
      </c>
      <c r="AW380" s="15" t="s">
        <v>33</v>
      </c>
      <c r="AX380" s="15" t="s">
        <v>80</v>
      </c>
      <c r="AY380" s="175" t="s">
        <v>115</v>
      </c>
    </row>
    <row r="381" spans="1:65" s="2" customFormat="1" ht="16.5" customHeight="1">
      <c r="A381" s="33"/>
      <c r="B381" s="138"/>
      <c r="C381" s="139" t="s">
        <v>538</v>
      </c>
      <c r="D381" s="139" t="s">
        <v>118</v>
      </c>
      <c r="E381" s="140" t="s">
        <v>539</v>
      </c>
      <c r="F381" s="141" t="s">
        <v>540</v>
      </c>
      <c r="G381" s="142" t="s">
        <v>289</v>
      </c>
      <c r="H381" s="143">
        <v>141.90799999999999</v>
      </c>
      <c r="I381" s="144"/>
      <c r="J381" s="145">
        <f>ROUND(I381*H381,2)</f>
        <v>0</v>
      </c>
      <c r="K381" s="141" t="s">
        <v>122</v>
      </c>
      <c r="L381" s="34"/>
      <c r="M381" s="146" t="s">
        <v>3</v>
      </c>
      <c r="N381" s="147" t="s">
        <v>43</v>
      </c>
      <c r="O381" s="54"/>
      <c r="P381" s="148">
        <f>O381*H381</f>
        <v>0</v>
      </c>
      <c r="Q381" s="148">
        <v>0</v>
      </c>
      <c r="R381" s="148">
        <f>Q381*H381</f>
        <v>0</v>
      </c>
      <c r="S381" s="148">
        <v>0</v>
      </c>
      <c r="T381" s="149">
        <f>S381*H381</f>
        <v>0</v>
      </c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R381" s="150" t="s">
        <v>131</v>
      </c>
      <c r="AT381" s="150" t="s">
        <v>118</v>
      </c>
      <c r="AU381" s="150" t="s">
        <v>82</v>
      </c>
      <c r="AY381" s="18" t="s">
        <v>115</v>
      </c>
      <c r="BE381" s="151">
        <f>IF(N381="základní",J381,0)</f>
        <v>0</v>
      </c>
      <c r="BF381" s="151">
        <f>IF(N381="snížená",J381,0)</f>
        <v>0</v>
      </c>
      <c r="BG381" s="151">
        <f>IF(N381="zákl. přenesená",J381,0)</f>
        <v>0</v>
      </c>
      <c r="BH381" s="151">
        <f>IF(N381="sníž. přenesená",J381,0)</f>
        <v>0</v>
      </c>
      <c r="BI381" s="151">
        <f>IF(N381="nulová",J381,0)</f>
        <v>0</v>
      </c>
      <c r="BJ381" s="18" t="s">
        <v>80</v>
      </c>
      <c r="BK381" s="151">
        <f>ROUND(I381*H381,2)</f>
        <v>0</v>
      </c>
      <c r="BL381" s="18" t="s">
        <v>131</v>
      </c>
      <c r="BM381" s="150" t="s">
        <v>541</v>
      </c>
    </row>
    <row r="382" spans="1:65" s="2" customFormat="1">
      <c r="A382" s="33"/>
      <c r="B382" s="34"/>
      <c r="C382" s="33"/>
      <c r="D382" s="152" t="s">
        <v>125</v>
      </c>
      <c r="E382" s="33"/>
      <c r="F382" s="153" t="s">
        <v>542</v>
      </c>
      <c r="G382" s="33"/>
      <c r="H382" s="33"/>
      <c r="I382" s="154"/>
      <c r="J382" s="33"/>
      <c r="K382" s="33"/>
      <c r="L382" s="34"/>
      <c r="M382" s="155"/>
      <c r="N382" s="156"/>
      <c r="O382" s="54"/>
      <c r="P382" s="54"/>
      <c r="Q382" s="54"/>
      <c r="R382" s="54"/>
      <c r="S382" s="54"/>
      <c r="T382" s="55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T382" s="18" t="s">
        <v>125</v>
      </c>
      <c r="AU382" s="18" t="s">
        <v>82</v>
      </c>
    </row>
    <row r="383" spans="1:65" s="2" customFormat="1">
      <c r="A383" s="33"/>
      <c r="B383" s="34"/>
      <c r="C383" s="33"/>
      <c r="D383" s="157" t="s">
        <v>126</v>
      </c>
      <c r="E383" s="33"/>
      <c r="F383" s="158" t="s">
        <v>543</v>
      </c>
      <c r="G383" s="33"/>
      <c r="H383" s="33"/>
      <c r="I383" s="154"/>
      <c r="J383" s="33"/>
      <c r="K383" s="33"/>
      <c r="L383" s="34"/>
      <c r="M383" s="155"/>
      <c r="N383" s="156"/>
      <c r="O383" s="54"/>
      <c r="P383" s="54"/>
      <c r="Q383" s="54"/>
      <c r="R383" s="54"/>
      <c r="S383" s="54"/>
      <c r="T383" s="55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T383" s="18" t="s">
        <v>126</v>
      </c>
      <c r="AU383" s="18" t="s">
        <v>82</v>
      </c>
    </row>
    <row r="384" spans="1:65" s="14" customFormat="1">
      <c r="B384" s="166"/>
      <c r="D384" s="152" t="s">
        <v>128</v>
      </c>
      <c r="E384" s="167" t="s">
        <v>3</v>
      </c>
      <c r="F384" s="168" t="s">
        <v>544</v>
      </c>
      <c r="H384" s="169">
        <v>141.90799999999999</v>
      </c>
      <c r="I384" s="170"/>
      <c r="L384" s="166"/>
      <c r="M384" s="171"/>
      <c r="N384" s="172"/>
      <c r="O384" s="172"/>
      <c r="P384" s="172"/>
      <c r="Q384" s="172"/>
      <c r="R384" s="172"/>
      <c r="S384" s="172"/>
      <c r="T384" s="173"/>
      <c r="AT384" s="167" t="s">
        <v>128</v>
      </c>
      <c r="AU384" s="167" t="s">
        <v>82</v>
      </c>
      <c r="AV384" s="14" t="s">
        <v>82</v>
      </c>
      <c r="AW384" s="14" t="s">
        <v>33</v>
      </c>
      <c r="AX384" s="14" t="s">
        <v>72</v>
      </c>
      <c r="AY384" s="167" t="s">
        <v>115</v>
      </c>
    </row>
    <row r="385" spans="1:65" s="15" customFormat="1">
      <c r="B385" s="174"/>
      <c r="D385" s="152" t="s">
        <v>128</v>
      </c>
      <c r="E385" s="175" t="s">
        <v>3</v>
      </c>
      <c r="F385" s="176" t="s">
        <v>130</v>
      </c>
      <c r="H385" s="177">
        <v>141.90799999999999</v>
      </c>
      <c r="I385" s="178"/>
      <c r="L385" s="174"/>
      <c r="M385" s="179"/>
      <c r="N385" s="180"/>
      <c r="O385" s="180"/>
      <c r="P385" s="180"/>
      <c r="Q385" s="180"/>
      <c r="R385" s="180"/>
      <c r="S385" s="180"/>
      <c r="T385" s="181"/>
      <c r="AT385" s="175" t="s">
        <v>128</v>
      </c>
      <c r="AU385" s="175" t="s">
        <v>82</v>
      </c>
      <c r="AV385" s="15" t="s">
        <v>131</v>
      </c>
      <c r="AW385" s="15" t="s">
        <v>33</v>
      </c>
      <c r="AX385" s="15" t="s">
        <v>80</v>
      </c>
      <c r="AY385" s="175" t="s">
        <v>115</v>
      </c>
    </row>
    <row r="386" spans="1:65" s="12" customFormat="1" ht="22.9" customHeight="1">
      <c r="B386" s="125"/>
      <c r="D386" s="126" t="s">
        <v>71</v>
      </c>
      <c r="E386" s="136" t="s">
        <v>545</v>
      </c>
      <c r="F386" s="136" t="s">
        <v>546</v>
      </c>
      <c r="I386" s="128"/>
      <c r="J386" s="137">
        <f>BK386</f>
        <v>0</v>
      </c>
      <c r="L386" s="125"/>
      <c r="M386" s="130"/>
      <c r="N386" s="131"/>
      <c r="O386" s="131"/>
      <c r="P386" s="132">
        <f>SUM(P387:P389)</f>
        <v>0</v>
      </c>
      <c r="Q386" s="131"/>
      <c r="R386" s="132">
        <f>SUM(R387:R389)</f>
        <v>0</v>
      </c>
      <c r="S386" s="131"/>
      <c r="T386" s="133">
        <f>SUM(T387:T389)</f>
        <v>0</v>
      </c>
      <c r="AR386" s="126" t="s">
        <v>80</v>
      </c>
      <c r="AT386" s="134" t="s">
        <v>71</v>
      </c>
      <c r="AU386" s="134" t="s">
        <v>80</v>
      </c>
      <c r="AY386" s="126" t="s">
        <v>115</v>
      </c>
      <c r="BK386" s="135">
        <f>SUM(BK387:BK389)</f>
        <v>0</v>
      </c>
    </row>
    <row r="387" spans="1:65" s="2" customFormat="1" ht="16.5" customHeight="1">
      <c r="A387" s="33"/>
      <c r="B387" s="138"/>
      <c r="C387" s="139" t="s">
        <v>390</v>
      </c>
      <c r="D387" s="139" t="s">
        <v>118</v>
      </c>
      <c r="E387" s="140" t="s">
        <v>547</v>
      </c>
      <c r="F387" s="141" t="s">
        <v>548</v>
      </c>
      <c r="G387" s="142" t="s">
        <v>289</v>
      </c>
      <c r="H387" s="143">
        <v>880.45699999999999</v>
      </c>
      <c r="I387" s="144"/>
      <c r="J387" s="145">
        <f>ROUND(I387*H387,2)</f>
        <v>0</v>
      </c>
      <c r="K387" s="141" t="s">
        <v>122</v>
      </c>
      <c r="L387" s="34"/>
      <c r="M387" s="146" t="s">
        <v>3</v>
      </c>
      <c r="N387" s="147" t="s">
        <v>43</v>
      </c>
      <c r="O387" s="54"/>
      <c r="P387" s="148">
        <f>O387*H387</f>
        <v>0</v>
      </c>
      <c r="Q387" s="148">
        <v>0</v>
      </c>
      <c r="R387" s="148">
        <f>Q387*H387</f>
        <v>0</v>
      </c>
      <c r="S387" s="148">
        <v>0</v>
      </c>
      <c r="T387" s="149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50" t="s">
        <v>131</v>
      </c>
      <c r="AT387" s="150" t="s">
        <v>118</v>
      </c>
      <c r="AU387" s="150" t="s">
        <v>82</v>
      </c>
      <c r="AY387" s="18" t="s">
        <v>115</v>
      </c>
      <c r="BE387" s="151">
        <f>IF(N387="základní",J387,0)</f>
        <v>0</v>
      </c>
      <c r="BF387" s="151">
        <f>IF(N387="snížená",J387,0)</f>
        <v>0</v>
      </c>
      <c r="BG387" s="151">
        <f>IF(N387="zákl. přenesená",J387,0)</f>
        <v>0</v>
      </c>
      <c r="BH387" s="151">
        <f>IF(N387="sníž. přenesená",J387,0)</f>
        <v>0</v>
      </c>
      <c r="BI387" s="151">
        <f>IF(N387="nulová",J387,0)</f>
        <v>0</v>
      </c>
      <c r="BJ387" s="18" t="s">
        <v>80</v>
      </c>
      <c r="BK387" s="151">
        <f>ROUND(I387*H387,2)</f>
        <v>0</v>
      </c>
      <c r="BL387" s="18" t="s">
        <v>131</v>
      </c>
      <c r="BM387" s="150" t="s">
        <v>549</v>
      </c>
    </row>
    <row r="388" spans="1:65" s="2" customFormat="1">
      <c r="A388" s="33"/>
      <c r="B388" s="34"/>
      <c r="C388" s="33"/>
      <c r="D388" s="152" t="s">
        <v>125</v>
      </c>
      <c r="E388" s="33"/>
      <c r="F388" s="153" t="s">
        <v>550</v>
      </c>
      <c r="G388" s="33"/>
      <c r="H388" s="33"/>
      <c r="I388" s="154"/>
      <c r="J388" s="33"/>
      <c r="K388" s="33"/>
      <c r="L388" s="34"/>
      <c r="M388" s="155"/>
      <c r="N388" s="156"/>
      <c r="O388" s="54"/>
      <c r="P388" s="54"/>
      <c r="Q388" s="54"/>
      <c r="R388" s="54"/>
      <c r="S388" s="54"/>
      <c r="T388" s="55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8" t="s">
        <v>125</v>
      </c>
      <c r="AU388" s="18" t="s">
        <v>82</v>
      </c>
    </row>
    <row r="389" spans="1:65" s="2" customFormat="1">
      <c r="A389" s="33"/>
      <c r="B389" s="34"/>
      <c r="C389" s="33"/>
      <c r="D389" s="157" t="s">
        <v>126</v>
      </c>
      <c r="E389" s="33"/>
      <c r="F389" s="158" t="s">
        <v>551</v>
      </c>
      <c r="G389" s="33"/>
      <c r="H389" s="33"/>
      <c r="I389" s="154"/>
      <c r="J389" s="33"/>
      <c r="K389" s="33"/>
      <c r="L389" s="34"/>
      <c r="M389" s="195"/>
      <c r="N389" s="196"/>
      <c r="O389" s="197"/>
      <c r="P389" s="197"/>
      <c r="Q389" s="197"/>
      <c r="R389" s="197"/>
      <c r="S389" s="197"/>
      <c r="T389" s="198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T389" s="18" t="s">
        <v>126</v>
      </c>
      <c r="AU389" s="18" t="s">
        <v>82</v>
      </c>
    </row>
    <row r="390" spans="1:65" s="2" customFormat="1" ht="6.95" customHeight="1">
      <c r="A390" s="33"/>
      <c r="B390" s="43"/>
      <c r="C390" s="44"/>
      <c r="D390" s="44"/>
      <c r="E390" s="44"/>
      <c r="F390" s="44"/>
      <c r="G390" s="44"/>
      <c r="H390" s="44"/>
      <c r="I390" s="44"/>
      <c r="J390" s="44"/>
      <c r="K390" s="44"/>
      <c r="L390" s="34"/>
      <c r="M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</row>
  </sheetData>
  <autoFilter ref="C88:K389"/>
  <mergeCells count="10">
    <mergeCell ref="E50:H50"/>
    <mergeCell ref="E79:H79"/>
    <mergeCell ref="E81:H81"/>
    <mergeCell ref="L2:V2"/>
    <mergeCell ref="E7:H7"/>
    <mergeCell ref="E9:H9"/>
    <mergeCell ref="E18:H18"/>
    <mergeCell ref="E27:H27"/>
    <mergeCell ref="E48:H48"/>
    <mergeCell ref="E10:F10"/>
  </mergeCells>
  <hyperlinks>
    <hyperlink ref="F94" r:id="rId1"/>
    <hyperlink ref="F101" r:id="rId2"/>
    <hyperlink ref="F108" r:id="rId3"/>
    <hyperlink ref="F115" r:id="rId4"/>
    <hyperlink ref="F121" r:id="rId5"/>
    <hyperlink ref="F127" r:id="rId6"/>
    <hyperlink ref="F133" r:id="rId7"/>
    <hyperlink ref="F140" r:id="rId8"/>
    <hyperlink ref="F143" r:id="rId9"/>
    <hyperlink ref="F154" r:id="rId10"/>
    <hyperlink ref="F165" r:id="rId11"/>
    <hyperlink ref="F168" r:id="rId12"/>
    <hyperlink ref="F171" r:id="rId13"/>
    <hyperlink ref="F193" r:id="rId14"/>
    <hyperlink ref="F201" r:id="rId15"/>
    <hyperlink ref="F210" r:id="rId16"/>
    <hyperlink ref="F213" r:id="rId17"/>
    <hyperlink ref="F220" r:id="rId18"/>
    <hyperlink ref="F232" r:id="rId19"/>
    <hyperlink ref="F242" r:id="rId20"/>
    <hyperlink ref="F253" r:id="rId21"/>
    <hyperlink ref="F266" r:id="rId22"/>
    <hyperlink ref="F273" r:id="rId23"/>
    <hyperlink ref="F280" r:id="rId24"/>
    <hyperlink ref="F291" r:id="rId25"/>
    <hyperlink ref="F303" r:id="rId26"/>
    <hyperlink ref="F310" r:id="rId27"/>
    <hyperlink ref="F315" r:id="rId28"/>
    <hyperlink ref="F324" r:id="rId29"/>
    <hyperlink ref="F331" r:id="rId30"/>
    <hyperlink ref="F338" r:id="rId31"/>
    <hyperlink ref="F344" r:id="rId32"/>
    <hyperlink ref="F360" r:id="rId33"/>
    <hyperlink ref="F363" r:id="rId34"/>
    <hyperlink ref="F366" r:id="rId35"/>
    <hyperlink ref="F369" r:id="rId36"/>
    <hyperlink ref="F373" r:id="rId37"/>
    <hyperlink ref="F378" r:id="rId38"/>
    <hyperlink ref="F383" r:id="rId39"/>
    <hyperlink ref="F389" r:id="rId40"/>
  </hyperlinks>
  <pageMargins left="0.39374999999999999" right="0.39374999999999999" top="0.39374999999999999" bottom="0.39374999999999999" header="0" footer="0"/>
  <pageSetup paperSize="9" fitToHeight="100" orientation="landscape" blackAndWhite="1" r:id="rId41"/>
  <headerFooter>
    <oddFooter>&amp;CStrana &amp;P z &amp;N</oddFooter>
  </headerFooter>
  <drawing r:id="rId4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199" customWidth="1"/>
    <col min="2" max="2" width="1.6640625" style="199" customWidth="1"/>
    <col min="3" max="4" width="5" style="199" customWidth="1"/>
    <col min="5" max="5" width="11.6640625" style="199" customWidth="1"/>
    <col min="6" max="6" width="9.1640625" style="199" customWidth="1"/>
    <col min="7" max="7" width="5" style="199" customWidth="1"/>
    <col min="8" max="8" width="77.83203125" style="199" customWidth="1"/>
    <col min="9" max="10" width="20" style="199" customWidth="1"/>
    <col min="11" max="11" width="1.6640625" style="199" customWidth="1"/>
  </cols>
  <sheetData>
    <row r="1" spans="2:11" s="1" customFormat="1" ht="37.5" customHeight="1"/>
    <row r="2" spans="2:11" s="1" customFormat="1" ht="7.5" customHeight="1">
      <c r="B2" s="200"/>
      <c r="C2" s="201"/>
      <c r="D2" s="201"/>
      <c r="E2" s="201"/>
      <c r="F2" s="201"/>
      <c r="G2" s="201"/>
      <c r="H2" s="201"/>
      <c r="I2" s="201"/>
      <c r="J2" s="201"/>
      <c r="K2" s="202"/>
    </row>
    <row r="3" spans="2:11" s="16" customFormat="1" ht="45" customHeight="1">
      <c r="B3" s="203"/>
      <c r="C3" s="323" t="s">
        <v>552</v>
      </c>
      <c r="D3" s="323"/>
      <c r="E3" s="323"/>
      <c r="F3" s="323"/>
      <c r="G3" s="323"/>
      <c r="H3" s="323"/>
      <c r="I3" s="323"/>
      <c r="J3" s="323"/>
      <c r="K3" s="204"/>
    </row>
    <row r="4" spans="2:11" s="1" customFormat="1" ht="25.5" customHeight="1">
      <c r="B4" s="205"/>
      <c r="C4" s="324" t="s">
        <v>553</v>
      </c>
      <c r="D4" s="324"/>
      <c r="E4" s="324"/>
      <c r="F4" s="324"/>
      <c r="G4" s="324"/>
      <c r="H4" s="324"/>
      <c r="I4" s="324"/>
      <c r="J4" s="324"/>
      <c r="K4" s="206"/>
    </row>
    <row r="5" spans="2:11" s="1" customFormat="1" ht="5.25" customHeight="1">
      <c r="B5" s="205"/>
      <c r="C5" s="207"/>
      <c r="D5" s="207"/>
      <c r="E5" s="207"/>
      <c r="F5" s="207"/>
      <c r="G5" s="207"/>
      <c r="H5" s="207"/>
      <c r="I5" s="207"/>
      <c r="J5" s="207"/>
      <c r="K5" s="206"/>
    </row>
    <row r="6" spans="2:11" s="1" customFormat="1" ht="15" customHeight="1">
      <c r="B6" s="205"/>
      <c r="C6" s="322" t="s">
        <v>554</v>
      </c>
      <c r="D6" s="322"/>
      <c r="E6" s="322"/>
      <c r="F6" s="322"/>
      <c r="G6" s="322"/>
      <c r="H6" s="322"/>
      <c r="I6" s="322"/>
      <c r="J6" s="322"/>
      <c r="K6" s="206"/>
    </row>
    <row r="7" spans="2:11" s="1" customFormat="1" ht="15" customHeight="1">
      <c r="B7" s="209"/>
      <c r="C7" s="322" t="s">
        <v>555</v>
      </c>
      <c r="D7" s="322"/>
      <c r="E7" s="322"/>
      <c r="F7" s="322"/>
      <c r="G7" s="322"/>
      <c r="H7" s="322"/>
      <c r="I7" s="322"/>
      <c r="J7" s="322"/>
      <c r="K7" s="206"/>
    </row>
    <row r="8" spans="2:11" s="1" customFormat="1" ht="12.75" customHeight="1">
      <c r="B8" s="209"/>
      <c r="C8" s="208"/>
      <c r="D8" s="208"/>
      <c r="E8" s="208"/>
      <c r="F8" s="208"/>
      <c r="G8" s="208"/>
      <c r="H8" s="208"/>
      <c r="I8" s="208"/>
      <c r="J8" s="208"/>
      <c r="K8" s="206"/>
    </row>
    <row r="9" spans="2:11" s="1" customFormat="1" ht="15" customHeight="1">
      <c r="B9" s="209"/>
      <c r="C9" s="322" t="s">
        <v>556</v>
      </c>
      <c r="D9" s="322"/>
      <c r="E9" s="322"/>
      <c r="F9" s="322"/>
      <c r="G9" s="322"/>
      <c r="H9" s="322"/>
      <c r="I9" s="322"/>
      <c r="J9" s="322"/>
      <c r="K9" s="206"/>
    </row>
    <row r="10" spans="2:11" s="1" customFormat="1" ht="15" customHeight="1">
      <c r="B10" s="209"/>
      <c r="C10" s="208"/>
      <c r="D10" s="322" t="s">
        <v>557</v>
      </c>
      <c r="E10" s="322"/>
      <c r="F10" s="322"/>
      <c r="G10" s="322"/>
      <c r="H10" s="322"/>
      <c r="I10" s="322"/>
      <c r="J10" s="322"/>
      <c r="K10" s="206"/>
    </row>
    <row r="11" spans="2:11" s="1" customFormat="1" ht="15" customHeight="1">
      <c r="B11" s="209"/>
      <c r="C11" s="210"/>
      <c r="D11" s="322" t="s">
        <v>558</v>
      </c>
      <c r="E11" s="322"/>
      <c r="F11" s="322"/>
      <c r="G11" s="322"/>
      <c r="H11" s="322"/>
      <c r="I11" s="322"/>
      <c r="J11" s="322"/>
      <c r="K11" s="206"/>
    </row>
    <row r="12" spans="2:11" s="1" customFormat="1" ht="15" customHeight="1">
      <c r="B12" s="209"/>
      <c r="C12" s="210"/>
      <c r="D12" s="208"/>
      <c r="E12" s="208"/>
      <c r="F12" s="208"/>
      <c r="G12" s="208"/>
      <c r="H12" s="208"/>
      <c r="I12" s="208"/>
      <c r="J12" s="208"/>
      <c r="K12" s="206"/>
    </row>
    <row r="13" spans="2:11" s="1" customFormat="1" ht="15" customHeight="1">
      <c r="B13" s="209"/>
      <c r="C13" s="210"/>
      <c r="D13" s="211" t="s">
        <v>559</v>
      </c>
      <c r="E13" s="208"/>
      <c r="F13" s="208"/>
      <c r="G13" s="208"/>
      <c r="H13" s="208"/>
      <c r="I13" s="208"/>
      <c r="J13" s="208"/>
      <c r="K13" s="206"/>
    </row>
    <row r="14" spans="2:11" s="1" customFormat="1" ht="12.75" customHeight="1">
      <c r="B14" s="209"/>
      <c r="C14" s="210"/>
      <c r="D14" s="210"/>
      <c r="E14" s="210"/>
      <c r="F14" s="210"/>
      <c r="G14" s="210"/>
      <c r="H14" s="210"/>
      <c r="I14" s="210"/>
      <c r="J14" s="210"/>
      <c r="K14" s="206"/>
    </row>
    <row r="15" spans="2:11" s="1" customFormat="1" ht="15" customHeight="1">
      <c r="B15" s="209"/>
      <c r="C15" s="210"/>
      <c r="D15" s="322" t="s">
        <v>560</v>
      </c>
      <c r="E15" s="322"/>
      <c r="F15" s="322"/>
      <c r="G15" s="322"/>
      <c r="H15" s="322"/>
      <c r="I15" s="322"/>
      <c r="J15" s="322"/>
      <c r="K15" s="206"/>
    </row>
    <row r="16" spans="2:11" s="1" customFormat="1" ht="15" customHeight="1">
      <c r="B16" s="209"/>
      <c r="C16" s="210"/>
      <c r="D16" s="322" t="s">
        <v>561</v>
      </c>
      <c r="E16" s="322"/>
      <c r="F16" s="322"/>
      <c r="G16" s="322"/>
      <c r="H16" s="322"/>
      <c r="I16" s="322"/>
      <c r="J16" s="322"/>
      <c r="K16" s="206"/>
    </row>
    <row r="17" spans="2:11" s="1" customFormat="1" ht="15" customHeight="1">
      <c r="B17" s="209"/>
      <c r="C17" s="210"/>
      <c r="D17" s="322" t="s">
        <v>562</v>
      </c>
      <c r="E17" s="322"/>
      <c r="F17" s="322"/>
      <c r="G17" s="322"/>
      <c r="H17" s="322"/>
      <c r="I17" s="322"/>
      <c r="J17" s="322"/>
      <c r="K17" s="206"/>
    </row>
    <row r="18" spans="2:11" s="1" customFormat="1" ht="15" customHeight="1">
      <c r="B18" s="209"/>
      <c r="C18" s="210"/>
      <c r="D18" s="210"/>
      <c r="E18" s="212" t="s">
        <v>85</v>
      </c>
      <c r="F18" s="322" t="s">
        <v>563</v>
      </c>
      <c r="G18" s="322"/>
      <c r="H18" s="322"/>
      <c r="I18" s="322"/>
      <c r="J18" s="322"/>
      <c r="K18" s="206"/>
    </row>
    <row r="19" spans="2:11" s="1" customFormat="1" ht="15" customHeight="1">
      <c r="B19" s="209"/>
      <c r="C19" s="210"/>
      <c r="D19" s="210"/>
      <c r="E19" s="212" t="s">
        <v>564</v>
      </c>
      <c r="F19" s="322" t="s">
        <v>565</v>
      </c>
      <c r="G19" s="322"/>
      <c r="H19" s="322"/>
      <c r="I19" s="322"/>
      <c r="J19" s="322"/>
      <c r="K19" s="206"/>
    </row>
    <row r="20" spans="2:11" s="1" customFormat="1" ht="15" customHeight="1">
      <c r="B20" s="209"/>
      <c r="C20" s="210"/>
      <c r="D20" s="210"/>
      <c r="E20" s="212" t="s">
        <v>566</v>
      </c>
      <c r="F20" s="322" t="s">
        <v>567</v>
      </c>
      <c r="G20" s="322"/>
      <c r="H20" s="322"/>
      <c r="I20" s="322"/>
      <c r="J20" s="322"/>
      <c r="K20" s="206"/>
    </row>
    <row r="21" spans="2:11" s="1" customFormat="1" ht="15" customHeight="1">
      <c r="B21" s="209"/>
      <c r="C21" s="210"/>
      <c r="D21" s="210"/>
      <c r="E21" s="212" t="s">
        <v>79</v>
      </c>
      <c r="F21" s="322" t="s">
        <v>78</v>
      </c>
      <c r="G21" s="322"/>
      <c r="H21" s="322"/>
      <c r="I21" s="322"/>
      <c r="J21" s="322"/>
      <c r="K21" s="206"/>
    </row>
    <row r="22" spans="2:11" s="1" customFormat="1" ht="15" customHeight="1">
      <c r="B22" s="209"/>
      <c r="C22" s="210"/>
      <c r="D22" s="210"/>
      <c r="E22" s="212" t="s">
        <v>568</v>
      </c>
      <c r="F22" s="322" t="s">
        <v>569</v>
      </c>
      <c r="G22" s="322"/>
      <c r="H22" s="322"/>
      <c r="I22" s="322"/>
      <c r="J22" s="322"/>
      <c r="K22" s="206"/>
    </row>
    <row r="23" spans="2:11" s="1" customFormat="1" ht="15" customHeight="1">
      <c r="B23" s="209"/>
      <c r="C23" s="210"/>
      <c r="D23" s="210"/>
      <c r="E23" s="212" t="s">
        <v>570</v>
      </c>
      <c r="F23" s="322" t="s">
        <v>571</v>
      </c>
      <c r="G23" s="322"/>
      <c r="H23" s="322"/>
      <c r="I23" s="322"/>
      <c r="J23" s="322"/>
      <c r="K23" s="206"/>
    </row>
    <row r="24" spans="2:11" s="1" customFormat="1" ht="12.75" customHeight="1">
      <c r="B24" s="209"/>
      <c r="C24" s="210"/>
      <c r="D24" s="210"/>
      <c r="E24" s="210"/>
      <c r="F24" s="210"/>
      <c r="G24" s="210"/>
      <c r="H24" s="210"/>
      <c r="I24" s="210"/>
      <c r="J24" s="210"/>
      <c r="K24" s="206"/>
    </row>
    <row r="25" spans="2:11" s="1" customFormat="1" ht="15" customHeight="1">
      <c r="B25" s="209"/>
      <c r="C25" s="322" t="s">
        <v>572</v>
      </c>
      <c r="D25" s="322"/>
      <c r="E25" s="322"/>
      <c r="F25" s="322"/>
      <c r="G25" s="322"/>
      <c r="H25" s="322"/>
      <c r="I25" s="322"/>
      <c r="J25" s="322"/>
      <c r="K25" s="206"/>
    </row>
    <row r="26" spans="2:11" s="1" customFormat="1" ht="15" customHeight="1">
      <c r="B26" s="209"/>
      <c r="C26" s="322" t="s">
        <v>573</v>
      </c>
      <c r="D26" s="322"/>
      <c r="E26" s="322"/>
      <c r="F26" s="322"/>
      <c r="G26" s="322"/>
      <c r="H26" s="322"/>
      <c r="I26" s="322"/>
      <c r="J26" s="322"/>
      <c r="K26" s="206"/>
    </row>
    <row r="27" spans="2:11" s="1" customFormat="1" ht="15" customHeight="1">
      <c r="B27" s="209"/>
      <c r="C27" s="208"/>
      <c r="D27" s="322" t="s">
        <v>574</v>
      </c>
      <c r="E27" s="322"/>
      <c r="F27" s="322"/>
      <c r="G27" s="322"/>
      <c r="H27" s="322"/>
      <c r="I27" s="322"/>
      <c r="J27" s="322"/>
      <c r="K27" s="206"/>
    </row>
    <row r="28" spans="2:11" s="1" customFormat="1" ht="15" customHeight="1">
      <c r="B28" s="209"/>
      <c r="C28" s="210"/>
      <c r="D28" s="322" t="s">
        <v>575</v>
      </c>
      <c r="E28" s="322"/>
      <c r="F28" s="322"/>
      <c r="G28" s="322"/>
      <c r="H28" s="322"/>
      <c r="I28" s="322"/>
      <c r="J28" s="322"/>
      <c r="K28" s="206"/>
    </row>
    <row r="29" spans="2:11" s="1" customFormat="1" ht="12.75" customHeight="1">
      <c r="B29" s="209"/>
      <c r="C29" s="210"/>
      <c r="D29" s="210"/>
      <c r="E29" s="210"/>
      <c r="F29" s="210"/>
      <c r="G29" s="210"/>
      <c r="H29" s="210"/>
      <c r="I29" s="210"/>
      <c r="J29" s="210"/>
      <c r="K29" s="206"/>
    </row>
    <row r="30" spans="2:11" s="1" customFormat="1" ht="15" customHeight="1">
      <c r="B30" s="209"/>
      <c r="C30" s="210"/>
      <c r="D30" s="322" t="s">
        <v>576</v>
      </c>
      <c r="E30" s="322"/>
      <c r="F30" s="322"/>
      <c r="G30" s="322"/>
      <c r="H30" s="322"/>
      <c r="I30" s="322"/>
      <c r="J30" s="322"/>
      <c r="K30" s="206"/>
    </row>
    <row r="31" spans="2:11" s="1" customFormat="1" ht="15" customHeight="1">
      <c r="B31" s="209"/>
      <c r="C31" s="210"/>
      <c r="D31" s="322" t="s">
        <v>577</v>
      </c>
      <c r="E31" s="322"/>
      <c r="F31" s="322"/>
      <c r="G31" s="322"/>
      <c r="H31" s="322"/>
      <c r="I31" s="322"/>
      <c r="J31" s="322"/>
      <c r="K31" s="206"/>
    </row>
    <row r="32" spans="2:11" s="1" customFormat="1" ht="12.75" customHeight="1">
      <c r="B32" s="209"/>
      <c r="C32" s="210"/>
      <c r="D32" s="210"/>
      <c r="E32" s="210"/>
      <c r="F32" s="210"/>
      <c r="G32" s="210"/>
      <c r="H32" s="210"/>
      <c r="I32" s="210"/>
      <c r="J32" s="210"/>
      <c r="K32" s="206"/>
    </row>
    <row r="33" spans="2:11" s="1" customFormat="1" ht="15" customHeight="1">
      <c r="B33" s="209"/>
      <c r="C33" s="210"/>
      <c r="D33" s="322" t="s">
        <v>578</v>
      </c>
      <c r="E33" s="322"/>
      <c r="F33" s="322"/>
      <c r="G33" s="322"/>
      <c r="H33" s="322"/>
      <c r="I33" s="322"/>
      <c r="J33" s="322"/>
      <c r="K33" s="206"/>
    </row>
    <row r="34" spans="2:11" s="1" customFormat="1" ht="15" customHeight="1">
      <c r="B34" s="209"/>
      <c r="C34" s="210"/>
      <c r="D34" s="322" t="s">
        <v>579</v>
      </c>
      <c r="E34" s="322"/>
      <c r="F34" s="322"/>
      <c r="G34" s="322"/>
      <c r="H34" s="322"/>
      <c r="I34" s="322"/>
      <c r="J34" s="322"/>
      <c r="K34" s="206"/>
    </row>
    <row r="35" spans="2:11" s="1" customFormat="1" ht="15" customHeight="1">
      <c r="B35" s="209"/>
      <c r="C35" s="210"/>
      <c r="D35" s="322" t="s">
        <v>580</v>
      </c>
      <c r="E35" s="322"/>
      <c r="F35" s="322"/>
      <c r="G35" s="322"/>
      <c r="H35" s="322"/>
      <c r="I35" s="322"/>
      <c r="J35" s="322"/>
      <c r="K35" s="206"/>
    </row>
    <row r="36" spans="2:11" s="1" customFormat="1" ht="15" customHeight="1">
      <c r="B36" s="209"/>
      <c r="C36" s="210"/>
      <c r="D36" s="208"/>
      <c r="E36" s="211" t="s">
        <v>100</v>
      </c>
      <c r="F36" s="208"/>
      <c r="G36" s="322" t="s">
        <v>581</v>
      </c>
      <c r="H36" s="322"/>
      <c r="I36" s="322"/>
      <c r="J36" s="322"/>
      <c r="K36" s="206"/>
    </row>
    <row r="37" spans="2:11" s="1" customFormat="1" ht="30.75" customHeight="1">
      <c r="B37" s="209"/>
      <c r="C37" s="210"/>
      <c r="D37" s="208"/>
      <c r="E37" s="211" t="s">
        <v>582</v>
      </c>
      <c r="F37" s="208"/>
      <c r="G37" s="322" t="s">
        <v>583</v>
      </c>
      <c r="H37" s="322"/>
      <c r="I37" s="322"/>
      <c r="J37" s="322"/>
      <c r="K37" s="206"/>
    </row>
    <row r="38" spans="2:11" s="1" customFormat="1" ht="15" customHeight="1">
      <c r="B38" s="209"/>
      <c r="C38" s="210"/>
      <c r="D38" s="208"/>
      <c r="E38" s="211" t="s">
        <v>53</v>
      </c>
      <c r="F38" s="208"/>
      <c r="G38" s="322" t="s">
        <v>584</v>
      </c>
      <c r="H38" s="322"/>
      <c r="I38" s="322"/>
      <c r="J38" s="322"/>
      <c r="K38" s="206"/>
    </row>
    <row r="39" spans="2:11" s="1" customFormat="1" ht="15" customHeight="1">
      <c r="B39" s="209"/>
      <c r="C39" s="210"/>
      <c r="D39" s="208"/>
      <c r="E39" s="211" t="s">
        <v>54</v>
      </c>
      <c r="F39" s="208"/>
      <c r="G39" s="322" t="s">
        <v>585</v>
      </c>
      <c r="H39" s="322"/>
      <c r="I39" s="322"/>
      <c r="J39" s="322"/>
      <c r="K39" s="206"/>
    </row>
    <row r="40" spans="2:11" s="1" customFormat="1" ht="15" customHeight="1">
      <c r="B40" s="209"/>
      <c r="C40" s="210"/>
      <c r="D40" s="208"/>
      <c r="E40" s="211" t="s">
        <v>101</v>
      </c>
      <c r="F40" s="208"/>
      <c r="G40" s="322" t="s">
        <v>586</v>
      </c>
      <c r="H40" s="322"/>
      <c r="I40" s="322"/>
      <c r="J40" s="322"/>
      <c r="K40" s="206"/>
    </row>
    <row r="41" spans="2:11" s="1" customFormat="1" ht="15" customHeight="1">
      <c r="B41" s="209"/>
      <c r="C41" s="210"/>
      <c r="D41" s="208"/>
      <c r="E41" s="211" t="s">
        <v>102</v>
      </c>
      <c r="F41" s="208"/>
      <c r="G41" s="322" t="s">
        <v>587</v>
      </c>
      <c r="H41" s="322"/>
      <c r="I41" s="322"/>
      <c r="J41" s="322"/>
      <c r="K41" s="206"/>
    </row>
    <row r="42" spans="2:11" s="1" customFormat="1" ht="15" customHeight="1">
      <c r="B42" s="209"/>
      <c r="C42" s="210"/>
      <c r="D42" s="208"/>
      <c r="E42" s="211" t="s">
        <v>588</v>
      </c>
      <c r="F42" s="208"/>
      <c r="G42" s="322" t="s">
        <v>589</v>
      </c>
      <c r="H42" s="322"/>
      <c r="I42" s="322"/>
      <c r="J42" s="322"/>
      <c r="K42" s="206"/>
    </row>
    <row r="43" spans="2:11" s="1" customFormat="1" ht="15" customHeight="1">
      <c r="B43" s="209"/>
      <c r="C43" s="210"/>
      <c r="D43" s="208"/>
      <c r="E43" s="211"/>
      <c r="F43" s="208"/>
      <c r="G43" s="322" t="s">
        <v>590</v>
      </c>
      <c r="H43" s="322"/>
      <c r="I43" s="322"/>
      <c r="J43" s="322"/>
      <c r="K43" s="206"/>
    </row>
    <row r="44" spans="2:11" s="1" customFormat="1" ht="15" customHeight="1">
      <c r="B44" s="209"/>
      <c r="C44" s="210"/>
      <c r="D44" s="208"/>
      <c r="E44" s="211" t="s">
        <v>591</v>
      </c>
      <c r="F44" s="208"/>
      <c r="G44" s="322" t="s">
        <v>592</v>
      </c>
      <c r="H44" s="322"/>
      <c r="I44" s="322"/>
      <c r="J44" s="322"/>
      <c r="K44" s="206"/>
    </row>
    <row r="45" spans="2:11" s="1" customFormat="1" ht="15" customHeight="1">
      <c r="B45" s="209"/>
      <c r="C45" s="210"/>
      <c r="D45" s="208"/>
      <c r="E45" s="211" t="s">
        <v>104</v>
      </c>
      <c r="F45" s="208"/>
      <c r="G45" s="322" t="s">
        <v>593</v>
      </c>
      <c r="H45" s="322"/>
      <c r="I45" s="322"/>
      <c r="J45" s="322"/>
      <c r="K45" s="206"/>
    </row>
    <row r="46" spans="2:11" s="1" customFormat="1" ht="12.75" customHeight="1">
      <c r="B46" s="209"/>
      <c r="C46" s="210"/>
      <c r="D46" s="208"/>
      <c r="E46" s="208"/>
      <c r="F46" s="208"/>
      <c r="G46" s="208"/>
      <c r="H46" s="208"/>
      <c r="I46" s="208"/>
      <c r="J46" s="208"/>
      <c r="K46" s="206"/>
    </row>
    <row r="47" spans="2:11" s="1" customFormat="1" ht="15" customHeight="1">
      <c r="B47" s="209"/>
      <c r="C47" s="210"/>
      <c r="D47" s="322" t="s">
        <v>594</v>
      </c>
      <c r="E47" s="322"/>
      <c r="F47" s="322"/>
      <c r="G47" s="322"/>
      <c r="H47" s="322"/>
      <c r="I47" s="322"/>
      <c r="J47" s="322"/>
      <c r="K47" s="206"/>
    </row>
    <row r="48" spans="2:11" s="1" customFormat="1" ht="15" customHeight="1">
      <c r="B48" s="209"/>
      <c r="C48" s="210"/>
      <c r="D48" s="210"/>
      <c r="E48" s="322" t="s">
        <v>595</v>
      </c>
      <c r="F48" s="322"/>
      <c r="G48" s="322"/>
      <c r="H48" s="322"/>
      <c r="I48" s="322"/>
      <c r="J48" s="322"/>
      <c r="K48" s="206"/>
    </row>
    <row r="49" spans="2:11" s="1" customFormat="1" ht="15" customHeight="1">
      <c r="B49" s="209"/>
      <c r="C49" s="210"/>
      <c r="D49" s="210"/>
      <c r="E49" s="322" t="s">
        <v>596</v>
      </c>
      <c r="F49" s="322"/>
      <c r="G49" s="322"/>
      <c r="H49" s="322"/>
      <c r="I49" s="322"/>
      <c r="J49" s="322"/>
      <c r="K49" s="206"/>
    </row>
    <row r="50" spans="2:11" s="1" customFormat="1" ht="15" customHeight="1">
      <c r="B50" s="209"/>
      <c r="C50" s="210"/>
      <c r="D50" s="210"/>
      <c r="E50" s="322" t="s">
        <v>597</v>
      </c>
      <c r="F50" s="322"/>
      <c r="G50" s="322"/>
      <c r="H50" s="322"/>
      <c r="I50" s="322"/>
      <c r="J50" s="322"/>
      <c r="K50" s="206"/>
    </row>
    <row r="51" spans="2:11" s="1" customFormat="1" ht="15" customHeight="1">
      <c r="B51" s="209"/>
      <c r="C51" s="210"/>
      <c r="D51" s="322" t="s">
        <v>598</v>
      </c>
      <c r="E51" s="322"/>
      <c r="F51" s="322"/>
      <c r="G51" s="322"/>
      <c r="H51" s="322"/>
      <c r="I51" s="322"/>
      <c r="J51" s="322"/>
      <c r="K51" s="206"/>
    </row>
    <row r="52" spans="2:11" s="1" customFormat="1" ht="25.5" customHeight="1">
      <c r="B52" s="205"/>
      <c r="C52" s="324" t="s">
        <v>599</v>
      </c>
      <c r="D52" s="324"/>
      <c r="E52" s="324"/>
      <c r="F52" s="324"/>
      <c r="G52" s="324"/>
      <c r="H52" s="324"/>
      <c r="I52" s="324"/>
      <c r="J52" s="324"/>
      <c r="K52" s="206"/>
    </row>
    <row r="53" spans="2:11" s="1" customFormat="1" ht="5.25" customHeight="1">
      <c r="B53" s="205"/>
      <c r="C53" s="207"/>
      <c r="D53" s="207"/>
      <c r="E53" s="207"/>
      <c r="F53" s="207"/>
      <c r="G53" s="207"/>
      <c r="H53" s="207"/>
      <c r="I53" s="207"/>
      <c r="J53" s="207"/>
      <c r="K53" s="206"/>
    </row>
    <row r="54" spans="2:11" s="1" customFormat="1" ht="15" customHeight="1">
      <c r="B54" s="205"/>
      <c r="C54" s="322" t="s">
        <v>600</v>
      </c>
      <c r="D54" s="322"/>
      <c r="E54" s="322"/>
      <c r="F54" s="322"/>
      <c r="G54" s="322"/>
      <c r="H54" s="322"/>
      <c r="I54" s="322"/>
      <c r="J54" s="322"/>
      <c r="K54" s="206"/>
    </row>
    <row r="55" spans="2:11" s="1" customFormat="1" ht="15" customHeight="1">
      <c r="B55" s="205"/>
      <c r="C55" s="322" t="s">
        <v>601</v>
      </c>
      <c r="D55" s="322"/>
      <c r="E55" s="322"/>
      <c r="F55" s="322"/>
      <c r="G55" s="322"/>
      <c r="H55" s="322"/>
      <c r="I55" s="322"/>
      <c r="J55" s="322"/>
      <c r="K55" s="206"/>
    </row>
    <row r="56" spans="2:11" s="1" customFormat="1" ht="12.75" customHeight="1">
      <c r="B56" s="205"/>
      <c r="C56" s="208"/>
      <c r="D56" s="208"/>
      <c r="E56" s="208"/>
      <c r="F56" s="208"/>
      <c r="G56" s="208"/>
      <c r="H56" s="208"/>
      <c r="I56" s="208"/>
      <c r="J56" s="208"/>
      <c r="K56" s="206"/>
    </row>
    <row r="57" spans="2:11" s="1" customFormat="1" ht="15" customHeight="1">
      <c r="B57" s="205"/>
      <c r="C57" s="322" t="s">
        <v>602</v>
      </c>
      <c r="D57" s="322"/>
      <c r="E57" s="322"/>
      <c r="F57" s="322"/>
      <c r="G57" s="322"/>
      <c r="H57" s="322"/>
      <c r="I57" s="322"/>
      <c r="J57" s="322"/>
      <c r="K57" s="206"/>
    </row>
    <row r="58" spans="2:11" s="1" customFormat="1" ht="15" customHeight="1">
      <c r="B58" s="205"/>
      <c r="C58" s="210"/>
      <c r="D58" s="322" t="s">
        <v>603</v>
      </c>
      <c r="E58" s="322"/>
      <c r="F58" s="322"/>
      <c r="G58" s="322"/>
      <c r="H58" s="322"/>
      <c r="I58" s="322"/>
      <c r="J58" s="322"/>
      <c r="K58" s="206"/>
    </row>
    <row r="59" spans="2:11" s="1" customFormat="1" ht="15" customHeight="1">
      <c r="B59" s="205"/>
      <c r="C59" s="210"/>
      <c r="D59" s="322" t="s">
        <v>604</v>
      </c>
      <c r="E59" s="322"/>
      <c r="F59" s="322"/>
      <c r="G59" s="322"/>
      <c r="H59" s="322"/>
      <c r="I59" s="322"/>
      <c r="J59" s="322"/>
      <c r="K59" s="206"/>
    </row>
    <row r="60" spans="2:11" s="1" customFormat="1" ht="15" customHeight="1">
      <c r="B60" s="205"/>
      <c r="C60" s="210"/>
      <c r="D60" s="322" t="s">
        <v>605</v>
      </c>
      <c r="E60" s="322"/>
      <c r="F60" s="322"/>
      <c r="G60" s="322"/>
      <c r="H60" s="322"/>
      <c r="I60" s="322"/>
      <c r="J60" s="322"/>
      <c r="K60" s="206"/>
    </row>
    <row r="61" spans="2:11" s="1" customFormat="1" ht="15" customHeight="1">
      <c r="B61" s="205"/>
      <c r="C61" s="210"/>
      <c r="D61" s="322" t="s">
        <v>606</v>
      </c>
      <c r="E61" s="322"/>
      <c r="F61" s="322"/>
      <c r="G61" s="322"/>
      <c r="H61" s="322"/>
      <c r="I61" s="322"/>
      <c r="J61" s="322"/>
      <c r="K61" s="206"/>
    </row>
    <row r="62" spans="2:11" s="1" customFormat="1" ht="15" customHeight="1">
      <c r="B62" s="205"/>
      <c r="C62" s="210"/>
      <c r="D62" s="326" t="s">
        <v>607</v>
      </c>
      <c r="E62" s="326"/>
      <c r="F62" s="326"/>
      <c r="G62" s="326"/>
      <c r="H62" s="326"/>
      <c r="I62" s="326"/>
      <c r="J62" s="326"/>
      <c r="K62" s="206"/>
    </row>
    <row r="63" spans="2:11" s="1" customFormat="1" ht="15" customHeight="1">
      <c r="B63" s="205"/>
      <c r="C63" s="210"/>
      <c r="D63" s="322" t="s">
        <v>608</v>
      </c>
      <c r="E63" s="322"/>
      <c r="F63" s="322"/>
      <c r="G63" s="322"/>
      <c r="H63" s="322"/>
      <c r="I63" s="322"/>
      <c r="J63" s="322"/>
      <c r="K63" s="206"/>
    </row>
    <row r="64" spans="2:11" s="1" customFormat="1" ht="12.75" customHeight="1">
      <c r="B64" s="205"/>
      <c r="C64" s="210"/>
      <c r="D64" s="210"/>
      <c r="E64" s="213"/>
      <c r="F64" s="210"/>
      <c r="G64" s="210"/>
      <c r="H64" s="210"/>
      <c r="I64" s="210"/>
      <c r="J64" s="210"/>
      <c r="K64" s="206"/>
    </row>
    <row r="65" spans="2:11" s="1" customFormat="1" ht="15" customHeight="1">
      <c r="B65" s="205"/>
      <c r="C65" s="210"/>
      <c r="D65" s="322" t="s">
        <v>609</v>
      </c>
      <c r="E65" s="322"/>
      <c r="F65" s="322"/>
      <c r="G65" s="322"/>
      <c r="H65" s="322"/>
      <c r="I65" s="322"/>
      <c r="J65" s="322"/>
      <c r="K65" s="206"/>
    </row>
    <row r="66" spans="2:11" s="1" customFormat="1" ht="15" customHeight="1">
      <c r="B66" s="205"/>
      <c r="C66" s="210"/>
      <c r="D66" s="326" t="s">
        <v>610</v>
      </c>
      <c r="E66" s="326"/>
      <c r="F66" s="326"/>
      <c r="G66" s="326"/>
      <c r="H66" s="326"/>
      <c r="I66" s="326"/>
      <c r="J66" s="326"/>
      <c r="K66" s="206"/>
    </row>
    <row r="67" spans="2:11" s="1" customFormat="1" ht="15" customHeight="1">
      <c r="B67" s="205"/>
      <c r="C67" s="210"/>
      <c r="D67" s="322" t="s">
        <v>611</v>
      </c>
      <c r="E67" s="322"/>
      <c r="F67" s="322"/>
      <c r="G67" s="322"/>
      <c r="H67" s="322"/>
      <c r="I67" s="322"/>
      <c r="J67" s="322"/>
      <c r="K67" s="206"/>
    </row>
    <row r="68" spans="2:11" s="1" customFormat="1" ht="15" customHeight="1">
      <c r="B68" s="205"/>
      <c r="C68" s="210"/>
      <c r="D68" s="322" t="s">
        <v>612</v>
      </c>
      <c r="E68" s="322"/>
      <c r="F68" s="322"/>
      <c r="G68" s="322"/>
      <c r="H68" s="322"/>
      <c r="I68" s="322"/>
      <c r="J68" s="322"/>
      <c r="K68" s="206"/>
    </row>
    <row r="69" spans="2:11" s="1" customFormat="1" ht="15" customHeight="1">
      <c r="B69" s="205"/>
      <c r="C69" s="210"/>
      <c r="D69" s="322" t="s">
        <v>613</v>
      </c>
      <c r="E69" s="322"/>
      <c r="F69" s="322"/>
      <c r="G69" s="322"/>
      <c r="H69" s="322"/>
      <c r="I69" s="322"/>
      <c r="J69" s="322"/>
      <c r="K69" s="206"/>
    </row>
    <row r="70" spans="2:11" s="1" customFormat="1" ht="15" customHeight="1">
      <c r="B70" s="205"/>
      <c r="C70" s="210"/>
      <c r="D70" s="322" t="s">
        <v>614</v>
      </c>
      <c r="E70" s="322"/>
      <c r="F70" s="322"/>
      <c r="G70" s="322"/>
      <c r="H70" s="322"/>
      <c r="I70" s="322"/>
      <c r="J70" s="322"/>
      <c r="K70" s="206"/>
    </row>
    <row r="71" spans="2:11" s="1" customFormat="1" ht="12.75" customHeight="1">
      <c r="B71" s="214"/>
      <c r="C71" s="215"/>
      <c r="D71" s="215"/>
      <c r="E71" s="215"/>
      <c r="F71" s="215"/>
      <c r="G71" s="215"/>
      <c r="H71" s="215"/>
      <c r="I71" s="215"/>
      <c r="J71" s="215"/>
      <c r="K71" s="216"/>
    </row>
    <row r="72" spans="2:11" s="1" customFormat="1" ht="18.75" customHeight="1">
      <c r="B72" s="217"/>
      <c r="C72" s="217"/>
      <c r="D72" s="217"/>
      <c r="E72" s="217"/>
      <c r="F72" s="217"/>
      <c r="G72" s="217"/>
      <c r="H72" s="217"/>
      <c r="I72" s="217"/>
      <c r="J72" s="217"/>
      <c r="K72" s="218"/>
    </row>
    <row r="73" spans="2:11" s="1" customFormat="1" ht="18.75" customHeight="1">
      <c r="B73" s="218"/>
      <c r="C73" s="218"/>
      <c r="D73" s="218"/>
      <c r="E73" s="218"/>
      <c r="F73" s="218"/>
      <c r="G73" s="218"/>
      <c r="H73" s="218"/>
      <c r="I73" s="218"/>
      <c r="J73" s="218"/>
      <c r="K73" s="218"/>
    </row>
    <row r="74" spans="2:11" s="1" customFormat="1" ht="7.5" customHeight="1">
      <c r="B74" s="219"/>
      <c r="C74" s="220"/>
      <c r="D74" s="220"/>
      <c r="E74" s="220"/>
      <c r="F74" s="220"/>
      <c r="G74" s="220"/>
      <c r="H74" s="220"/>
      <c r="I74" s="220"/>
      <c r="J74" s="220"/>
      <c r="K74" s="221"/>
    </row>
    <row r="75" spans="2:11" s="1" customFormat="1" ht="45" customHeight="1">
      <c r="B75" s="222"/>
      <c r="C75" s="325" t="s">
        <v>615</v>
      </c>
      <c r="D75" s="325"/>
      <c r="E75" s="325"/>
      <c r="F75" s="325"/>
      <c r="G75" s="325"/>
      <c r="H75" s="325"/>
      <c r="I75" s="325"/>
      <c r="J75" s="325"/>
      <c r="K75" s="223"/>
    </row>
    <row r="76" spans="2:11" s="1" customFormat="1" ht="17.25" customHeight="1">
      <c r="B76" s="222"/>
      <c r="C76" s="224" t="s">
        <v>616</v>
      </c>
      <c r="D76" s="224"/>
      <c r="E76" s="224"/>
      <c r="F76" s="224" t="s">
        <v>617</v>
      </c>
      <c r="G76" s="225"/>
      <c r="H76" s="224" t="s">
        <v>54</v>
      </c>
      <c r="I76" s="224" t="s">
        <v>57</v>
      </c>
      <c r="J76" s="224" t="s">
        <v>618</v>
      </c>
      <c r="K76" s="223"/>
    </row>
    <row r="77" spans="2:11" s="1" customFormat="1" ht="17.25" customHeight="1">
      <c r="B77" s="222"/>
      <c r="C77" s="226" t="s">
        <v>619</v>
      </c>
      <c r="D77" s="226"/>
      <c r="E77" s="226"/>
      <c r="F77" s="227" t="s">
        <v>620</v>
      </c>
      <c r="G77" s="228"/>
      <c r="H77" s="226"/>
      <c r="I77" s="226"/>
      <c r="J77" s="226" t="s">
        <v>621</v>
      </c>
      <c r="K77" s="223"/>
    </row>
    <row r="78" spans="2:11" s="1" customFormat="1" ht="5.25" customHeight="1">
      <c r="B78" s="222"/>
      <c r="C78" s="229"/>
      <c r="D78" s="229"/>
      <c r="E78" s="229"/>
      <c r="F78" s="229"/>
      <c r="G78" s="230"/>
      <c r="H78" s="229"/>
      <c r="I78" s="229"/>
      <c r="J78" s="229"/>
      <c r="K78" s="223"/>
    </row>
    <row r="79" spans="2:11" s="1" customFormat="1" ht="15" customHeight="1">
      <c r="B79" s="222"/>
      <c r="C79" s="211" t="s">
        <v>53</v>
      </c>
      <c r="D79" s="231"/>
      <c r="E79" s="231"/>
      <c r="F79" s="232" t="s">
        <v>622</v>
      </c>
      <c r="G79" s="233"/>
      <c r="H79" s="211" t="s">
        <v>623</v>
      </c>
      <c r="I79" s="211" t="s">
        <v>624</v>
      </c>
      <c r="J79" s="211">
        <v>20</v>
      </c>
      <c r="K79" s="223"/>
    </row>
    <row r="80" spans="2:11" s="1" customFormat="1" ht="15" customHeight="1">
      <c r="B80" s="222"/>
      <c r="C80" s="211" t="s">
        <v>625</v>
      </c>
      <c r="D80" s="211"/>
      <c r="E80" s="211"/>
      <c r="F80" s="232" t="s">
        <v>622</v>
      </c>
      <c r="G80" s="233"/>
      <c r="H80" s="211" t="s">
        <v>626</v>
      </c>
      <c r="I80" s="211" t="s">
        <v>624</v>
      </c>
      <c r="J80" s="211">
        <v>120</v>
      </c>
      <c r="K80" s="223"/>
    </row>
    <row r="81" spans="2:11" s="1" customFormat="1" ht="15" customHeight="1">
      <c r="B81" s="234"/>
      <c r="C81" s="211" t="s">
        <v>627</v>
      </c>
      <c r="D81" s="211"/>
      <c r="E81" s="211"/>
      <c r="F81" s="232" t="s">
        <v>628</v>
      </c>
      <c r="G81" s="233"/>
      <c r="H81" s="211" t="s">
        <v>629</v>
      </c>
      <c r="I81" s="211" t="s">
        <v>624</v>
      </c>
      <c r="J81" s="211">
        <v>50</v>
      </c>
      <c r="K81" s="223"/>
    </row>
    <row r="82" spans="2:11" s="1" customFormat="1" ht="15" customHeight="1">
      <c r="B82" s="234"/>
      <c r="C82" s="211" t="s">
        <v>630</v>
      </c>
      <c r="D82" s="211"/>
      <c r="E82" s="211"/>
      <c r="F82" s="232" t="s">
        <v>622</v>
      </c>
      <c r="G82" s="233"/>
      <c r="H82" s="211" t="s">
        <v>631</v>
      </c>
      <c r="I82" s="211" t="s">
        <v>632</v>
      </c>
      <c r="J82" s="211"/>
      <c r="K82" s="223"/>
    </row>
    <row r="83" spans="2:11" s="1" customFormat="1" ht="15" customHeight="1">
      <c r="B83" s="234"/>
      <c r="C83" s="235" t="s">
        <v>633</v>
      </c>
      <c r="D83" s="235"/>
      <c r="E83" s="235"/>
      <c r="F83" s="236" t="s">
        <v>628</v>
      </c>
      <c r="G83" s="235"/>
      <c r="H83" s="235" t="s">
        <v>634</v>
      </c>
      <c r="I83" s="235" t="s">
        <v>624</v>
      </c>
      <c r="J83" s="235">
        <v>15</v>
      </c>
      <c r="K83" s="223"/>
    </row>
    <row r="84" spans="2:11" s="1" customFormat="1" ht="15" customHeight="1">
      <c r="B84" s="234"/>
      <c r="C84" s="235" t="s">
        <v>635</v>
      </c>
      <c r="D84" s="235"/>
      <c r="E84" s="235"/>
      <c r="F84" s="236" t="s">
        <v>628</v>
      </c>
      <c r="G84" s="235"/>
      <c r="H84" s="235" t="s">
        <v>636</v>
      </c>
      <c r="I84" s="235" t="s">
        <v>624</v>
      </c>
      <c r="J84" s="235">
        <v>15</v>
      </c>
      <c r="K84" s="223"/>
    </row>
    <row r="85" spans="2:11" s="1" customFormat="1" ht="15" customHeight="1">
      <c r="B85" s="234"/>
      <c r="C85" s="235" t="s">
        <v>637</v>
      </c>
      <c r="D85" s="235"/>
      <c r="E85" s="235"/>
      <c r="F85" s="236" t="s">
        <v>628</v>
      </c>
      <c r="G85" s="235"/>
      <c r="H85" s="235" t="s">
        <v>638</v>
      </c>
      <c r="I85" s="235" t="s">
        <v>624</v>
      </c>
      <c r="J85" s="235">
        <v>20</v>
      </c>
      <c r="K85" s="223"/>
    </row>
    <row r="86" spans="2:11" s="1" customFormat="1" ht="15" customHeight="1">
      <c r="B86" s="234"/>
      <c r="C86" s="235" t="s">
        <v>639</v>
      </c>
      <c r="D86" s="235"/>
      <c r="E86" s="235"/>
      <c r="F86" s="236" t="s">
        <v>628</v>
      </c>
      <c r="G86" s="235"/>
      <c r="H86" s="235" t="s">
        <v>640</v>
      </c>
      <c r="I86" s="235" t="s">
        <v>624</v>
      </c>
      <c r="J86" s="235">
        <v>20</v>
      </c>
      <c r="K86" s="223"/>
    </row>
    <row r="87" spans="2:11" s="1" customFormat="1" ht="15" customHeight="1">
      <c r="B87" s="234"/>
      <c r="C87" s="211" t="s">
        <v>641</v>
      </c>
      <c r="D87" s="211"/>
      <c r="E87" s="211"/>
      <c r="F87" s="232" t="s">
        <v>628</v>
      </c>
      <c r="G87" s="233"/>
      <c r="H87" s="211" t="s">
        <v>642</v>
      </c>
      <c r="I87" s="211" t="s">
        <v>624</v>
      </c>
      <c r="J87" s="211">
        <v>50</v>
      </c>
      <c r="K87" s="223"/>
    </row>
    <row r="88" spans="2:11" s="1" customFormat="1" ht="15" customHeight="1">
      <c r="B88" s="234"/>
      <c r="C88" s="211" t="s">
        <v>643</v>
      </c>
      <c r="D88" s="211"/>
      <c r="E88" s="211"/>
      <c r="F88" s="232" t="s">
        <v>628</v>
      </c>
      <c r="G88" s="233"/>
      <c r="H88" s="211" t="s">
        <v>644</v>
      </c>
      <c r="I88" s="211" t="s">
        <v>624</v>
      </c>
      <c r="J88" s="211">
        <v>20</v>
      </c>
      <c r="K88" s="223"/>
    </row>
    <row r="89" spans="2:11" s="1" customFormat="1" ht="15" customHeight="1">
      <c r="B89" s="234"/>
      <c r="C89" s="211" t="s">
        <v>645</v>
      </c>
      <c r="D89" s="211"/>
      <c r="E89" s="211"/>
      <c r="F89" s="232" t="s">
        <v>628</v>
      </c>
      <c r="G89" s="233"/>
      <c r="H89" s="211" t="s">
        <v>646</v>
      </c>
      <c r="I89" s="211" t="s">
        <v>624</v>
      </c>
      <c r="J89" s="211">
        <v>20</v>
      </c>
      <c r="K89" s="223"/>
    </row>
    <row r="90" spans="2:11" s="1" customFormat="1" ht="15" customHeight="1">
      <c r="B90" s="234"/>
      <c r="C90" s="211" t="s">
        <v>647</v>
      </c>
      <c r="D90" s="211"/>
      <c r="E90" s="211"/>
      <c r="F90" s="232" t="s">
        <v>628</v>
      </c>
      <c r="G90" s="233"/>
      <c r="H90" s="211" t="s">
        <v>648</v>
      </c>
      <c r="I90" s="211" t="s">
        <v>624</v>
      </c>
      <c r="J90" s="211">
        <v>50</v>
      </c>
      <c r="K90" s="223"/>
    </row>
    <row r="91" spans="2:11" s="1" customFormat="1" ht="15" customHeight="1">
      <c r="B91" s="234"/>
      <c r="C91" s="211" t="s">
        <v>649</v>
      </c>
      <c r="D91" s="211"/>
      <c r="E91" s="211"/>
      <c r="F91" s="232" t="s">
        <v>628</v>
      </c>
      <c r="G91" s="233"/>
      <c r="H91" s="211" t="s">
        <v>649</v>
      </c>
      <c r="I91" s="211" t="s">
        <v>624</v>
      </c>
      <c r="J91" s="211">
        <v>50</v>
      </c>
      <c r="K91" s="223"/>
    </row>
    <row r="92" spans="2:11" s="1" customFormat="1" ht="15" customHeight="1">
      <c r="B92" s="234"/>
      <c r="C92" s="211" t="s">
        <v>650</v>
      </c>
      <c r="D92" s="211"/>
      <c r="E92" s="211"/>
      <c r="F92" s="232" t="s">
        <v>628</v>
      </c>
      <c r="G92" s="233"/>
      <c r="H92" s="211" t="s">
        <v>651</v>
      </c>
      <c r="I92" s="211" t="s">
        <v>624</v>
      </c>
      <c r="J92" s="211">
        <v>255</v>
      </c>
      <c r="K92" s="223"/>
    </row>
    <row r="93" spans="2:11" s="1" customFormat="1" ht="15" customHeight="1">
      <c r="B93" s="234"/>
      <c r="C93" s="211" t="s">
        <v>652</v>
      </c>
      <c r="D93" s="211"/>
      <c r="E93" s="211"/>
      <c r="F93" s="232" t="s">
        <v>622</v>
      </c>
      <c r="G93" s="233"/>
      <c r="H93" s="211" t="s">
        <v>653</v>
      </c>
      <c r="I93" s="211" t="s">
        <v>654</v>
      </c>
      <c r="J93" s="211"/>
      <c r="K93" s="223"/>
    </row>
    <row r="94" spans="2:11" s="1" customFormat="1" ht="15" customHeight="1">
      <c r="B94" s="234"/>
      <c r="C94" s="211" t="s">
        <v>655</v>
      </c>
      <c r="D94" s="211"/>
      <c r="E94" s="211"/>
      <c r="F94" s="232" t="s">
        <v>622</v>
      </c>
      <c r="G94" s="233"/>
      <c r="H94" s="211" t="s">
        <v>656</v>
      </c>
      <c r="I94" s="211" t="s">
        <v>657</v>
      </c>
      <c r="J94" s="211"/>
      <c r="K94" s="223"/>
    </row>
    <row r="95" spans="2:11" s="1" customFormat="1" ht="15" customHeight="1">
      <c r="B95" s="234"/>
      <c r="C95" s="211" t="s">
        <v>658</v>
      </c>
      <c r="D95" s="211"/>
      <c r="E95" s="211"/>
      <c r="F95" s="232" t="s">
        <v>622</v>
      </c>
      <c r="G95" s="233"/>
      <c r="H95" s="211" t="s">
        <v>658</v>
      </c>
      <c r="I95" s="211" t="s">
        <v>657</v>
      </c>
      <c r="J95" s="211"/>
      <c r="K95" s="223"/>
    </row>
    <row r="96" spans="2:11" s="1" customFormat="1" ht="15" customHeight="1">
      <c r="B96" s="234"/>
      <c r="C96" s="211" t="s">
        <v>38</v>
      </c>
      <c r="D96" s="211"/>
      <c r="E96" s="211"/>
      <c r="F96" s="232" t="s">
        <v>622</v>
      </c>
      <c r="G96" s="233"/>
      <c r="H96" s="211" t="s">
        <v>659</v>
      </c>
      <c r="I96" s="211" t="s">
        <v>657</v>
      </c>
      <c r="J96" s="211"/>
      <c r="K96" s="223"/>
    </row>
    <row r="97" spans="2:11" s="1" customFormat="1" ht="15" customHeight="1">
      <c r="B97" s="234"/>
      <c r="C97" s="211" t="s">
        <v>48</v>
      </c>
      <c r="D97" s="211"/>
      <c r="E97" s="211"/>
      <c r="F97" s="232" t="s">
        <v>622</v>
      </c>
      <c r="G97" s="233"/>
      <c r="H97" s="211" t="s">
        <v>660</v>
      </c>
      <c r="I97" s="211" t="s">
        <v>657</v>
      </c>
      <c r="J97" s="211"/>
      <c r="K97" s="223"/>
    </row>
    <row r="98" spans="2:11" s="1" customFormat="1" ht="1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pans="2:11" s="1" customFormat="1" ht="18.7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pans="2:11" s="1" customFormat="1" ht="18.75" customHeight="1">
      <c r="B100" s="218"/>
      <c r="C100" s="218"/>
      <c r="D100" s="218"/>
      <c r="E100" s="218"/>
      <c r="F100" s="218"/>
      <c r="G100" s="218"/>
      <c r="H100" s="218"/>
      <c r="I100" s="218"/>
      <c r="J100" s="218"/>
      <c r="K100" s="218"/>
    </row>
    <row r="101" spans="2:11" s="1" customFormat="1" ht="7.5" customHeight="1">
      <c r="B101" s="219"/>
      <c r="C101" s="220"/>
      <c r="D101" s="220"/>
      <c r="E101" s="220"/>
      <c r="F101" s="220"/>
      <c r="G101" s="220"/>
      <c r="H101" s="220"/>
      <c r="I101" s="220"/>
      <c r="J101" s="220"/>
      <c r="K101" s="221"/>
    </row>
    <row r="102" spans="2:11" s="1" customFormat="1" ht="45" customHeight="1">
      <c r="B102" s="222"/>
      <c r="C102" s="325" t="s">
        <v>661</v>
      </c>
      <c r="D102" s="325"/>
      <c r="E102" s="325"/>
      <c r="F102" s="325"/>
      <c r="G102" s="325"/>
      <c r="H102" s="325"/>
      <c r="I102" s="325"/>
      <c r="J102" s="325"/>
      <c r="K102" s="223"/>
    </row>
    <row r="103" spans="2:11" s="1" customFormat="1" ht="17.25" customHeight="1">
      <c r="B103" s="222"/>
      <c r="C103" s="224" t="s">
        <v>616</v>
      </c>
      <c r="D103" s="224"/>
      <c r="E103" s="224"/>
      <c r="F103" s="224" t="s">
        <v>617</v>
      </c>
      <c r="G103" s="225"/>
      <c r="H103" s="224" t="s">
        <v>54</v>
      </c>
      <c r="I103" s="224" t="s">
        <v>57</v>
      </c>
      <c r="J103" s="224" t="s">
        <v>618</v>
      </c>
      <c r="K103" s="223"/>
    </row>
    <row r="104" spans="2:11" s="1" customFormat="1" ht="17.25" customHeight="1">
      <c r="B104" s="222"/>
      <c r="C104" s="226" t="s">
        <v>619</v>
      </c>
      <c r="D104" s="226"/>
      <c r="E104" s="226"/>
      <c r="F104" s="227" t="s">
        <v>620</v>
      </c>
      <c r="G104" s="228"/>
      <c r="H104" s="226"/>
      <c r="I104" s="226"/>
      <c r="J104" s="226" t="s">
        <v>621</v>
      </c>
      <c r="K104" s="223"/>
    </row>
    <row r="105" spans="2:11" s="1" customFormat="1" ht="5.25" customHeight="1">
      <c r="B105" s="222"/>
      <c r="C105" s="224"/>
      <c r="D105" s="224"/>
      <c r="E105" s="224"/>
      <c r="F105" s="224"/>
      <c r="G105" s="242"/>
      <c r="H105" s="224"/>
      <c r="I105" s="224"/>
      <c r="J105" s="224"/>
      <c r="K105" s="223"/>
    </row>
    <row r="106" spans="2:11" s="1" customFormat="1" ht="15" customHeight="1">
      <c r="B106" s="222"/>
      <c r="C106" s="211" t="s">
        <v>53</v>
      </c>
      <c r="D106" s="231"/>
      <c r="E106" s="231"/>
      <c r="F106" s="232" t="s">
        <v>622</v>
      </c>
      <c r="G106" s="211"/>
      <c r="H106" s="211" t="s">
        <v>662</v>
      </c>
      <c r="I106" s="211" t="s">
        <v>624</v>
      </c>
      <c r="J106" s="211">
        <v>20</v>
      </c>
      <c r="K106" s="223"/>
    </row>
    <row r="107" spans="2:11" s="1" customFormat="1" ht="15" customHeight="1">
      <c r="B107" s="222"/>
      <c r="C107" s="211" t="s">
        <v>625</v>
      </c>
      <c r="D107" s="211"/>
      <c r="E107" s="211"/>
      <c r="F107" s="232" t="s">
        <v>622</v>
      </c>
      <c r="G107" s="211"/>
      <c r="H107" s="211" t="s">
        <v>662</v>
      </c>
      <c r="I107" s="211" t="s">
        <v>624</v>
      </c>
      <c r="J107" s="211">
        <v>120</v>
      </c>
      <c r="K107" s="223"/>
    </row>
    <row r="108" spans="2:11" s="1" customFormat="1" ht="15" customHeight="1">
      <c r="B108" s="234"/>
      <c r="C108" s="211" t="s">
        <v>627</v>
      </c>
      <c r="D108" s="211"/>
      <c r="E108" s="211"/>
      <c r="F108" s="232" t="s">
        <v>628</v>
      </c>
      <c r="G108" s="211"/>
      <c r="H108" s="211" t="s">
        <v>662</v>
      </c>
      <c r="I108" s="211" t="s">
        <v>624</v>
      </c>
      <c r="J108" s="211">
        <v>50</v>
      </c>
      <c r="K108" s="223"/>
    </row>
    <row r="109" spans="2:11" s="1" customFormat="1" ht="15" customHeight="1">
      <c r="B109" s="234"/>
      <c r="C109" s="211" t="s">
        <v>630</v>
      </c>
      <c r="D109" s="211"/>
      <c r="E109" s="211"/>
      <c r="F109" s="232" t="s">
        <v>622</v>
      </c>
      <c r="G109" s="211"/>
      <c r="H109" s="211" t="s">
        <v>662</v>
      </c>
      <c r="I109" s="211" t="s">
        <v>632</v>
      </c>
      <c r="J109" s="211"/>
      <c r="K109" s="223"/>
    </row>
    <row r="110" spans="2:11" s="1" customFormat="1" ht="15" customHeight="1">
      <c r="B110" s="234"/>
      <c r="C110" s="211" t="s">
        <v>641</v>
      </c>
      <c r="D110" s="211"/>
      <c r="E110" s="211"/>
      <c r="F110" s="232" t="s">
        <v>628</v>
      </c>
      <c r="G110" s="211"/>
      <c r="H110" s="211" t="s">
        <v>662</v>
      </c>
      <c r="I110" s="211" t="s">
        <v>624</v>
      </c>
      <c r="J110" s="211">
        <v>50</v>
      </c>
      <c r="K110" s="223"/>
    </row>
    <row r="111" spans="2:11" s="1" customFormat="1" ht="15" customHeight="1">
      <c r="B111" s="234"/>
      <c r="C111" s="211" t="s">
        <v>649</v>
      </c>
      <c r="D111" s="211"/>
      <c r="E111" s="211"/>
      <c r="F111" s="232" t="s">
        <v>628</v>
      </c>
      <c r="G111" s="211"/>
      <c r="H111" s="211" t="s">
        <v>662</v>
      </c>
      <c r="I111" s="211" t="s">
        <v>624</v>
      </c>
      <c r="J111" s="211">
        <v>50</v>
      </c>
      <c r="K111" s="223"/>
    </row>
    <row r="112" spans="2:11" s="1" customFormat="1" ht="15" customHeight="1">
      <c r="B112" s="234"/>
      <c r="C112" s="211" t="s">
        <v>647</v>
      </c>
      <c r="D112" s="211"/>
      <c r="E112" s="211"/>
      <c r="F112" s="232" t="s">
        <v>628</v>
      </c>
      <c r="G112" s="211"/>
      <c r="H112" s="211" t="s">
        <v>662</v>
      </c>
      <c r="I112" s="211" t="s">
        <v>624</v>
      </c>
      <c r="J112" s="211">
        <v>50</v>
      </c>
      <c r="K112" s="223"/>
    </row>
    <row r="113" spans="2:11" s="1" customFormat="1" ht="15" customHeight="1">
      <c r="B113" s="234"/>
      <c r="C113" s="211" t="s">
        <v>53</v>
      </c>
      <c r="D113" s="211"/>
      <c r="E113" s="211"/>
      <c r="F113" s="232" t="s">
        <v>622</v>
      </c>
      <c r="G113" s="211"/>
      <c r="H113" s="211" t="s">
        <v>663</v>
      </c>
      <c r="I113" s="211" t="s">
        <v>624</v>
      </c>
      <c r="J113" s="211">
        <v>20</v>
      </c>
      <c r="K113" s="223"/>
    </row>
    <row r="114" spans="2:11" s="1" customFormat="1" ht="15" customHeight="1">
      <c r="B114" s="234"/>
      <c r="C114" s="211" t="s">
        <v>664</v>
      </c>
      <c r="D114" s="211"/>
      <c r="E114" s="211"/>
      <c r="F114" s="232" t="s">
        <v>622</v>
      </c>
      <c r="G114" s="211"/>
      <c r="H114" s="211" t="s">
        <v>665</v>
      </c>
      <c r="I114" s="211" t="s">
        <v>624</v>
      </c>
      <c r="J114" s="211">
        <v>120</v>
      </c>
      <c r="K114" s="223"/>
    </row>
    <row r="115" spans="2:11" s="1" customFormat="1" ht="15" customHeight="1">
      <c r="B115" s="234"/>
      <c r="C115" s="211" t="s">
        <v>38</v>
      </c>
      <c r="D115" s="211"/>
      <c r="E115" s="211"/>
      <c r="F115" s="232" t="s">
        <v>622</v>
      </c>
      <c r="G115" s="211"/>
      <c r="H115" s="211" t="s">
        <v>666</v>
      </c>
      <c r="I115" s="211" t="s">
        <v>657</v>
      </c>
      <c r="J115" s="211"/>
      <c r="K115" s="223"/>
    </row>
    <row r="116" spans="2:11" s="1" customFormat="1" ht="15" customHeight="1">
      <c r="B116" s="234"/>
      <c r="C116" s="211" t="s">
        <v>48</v>
      </c>
      <c r="D116" s="211"/>
      <c r="E116" s="211"/>
      <c r="F116" s="232" t="s">
        <v>622</v>
      </c>
      <c r="G116" s="211"/>
      <c r="H116" s="211" t="s">
        <v>667</v>
      </c>
      <c r="I116" s="211" t="s">
        <v>657</v>
      </c>
      <c r="J116" s="211"/>
      <c r="K116" s="223"/>
    </row>
    <row r="117" spans="2:11" s="1" customFormat="1" ht="15" customHeight="1">
      <c r="B117" s="234"/>
      <c r="C117" s="211" t="s">
        <v>57</v>
      </c>
      <c r="D117" s="211"/>
      <c r="E117" s="211"/>
      <c r="F117" s="232" t="s">
        <v>622</v>
      </c>
      <c r="G117" s="211"/>
      <c r="H117" s="211" t="s">
        <v>668</v>
      </c>
      <c r="I117" s="211" t="s">
        <v>669</v>
      </c>
      <c r="J117" s="211"/>
      <c r="K117" s="223"/>
    </row>
    <row r="118" spans="2:11" s="1" customFormat="1" ht="15" customHeight="1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pans="2:11" s="1" customFormat="1" ht="18.75" customHeight="1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pans="2:11" s="1" customFormat="1" ht="18.75" customHeight="1">
      <c r="B120" s="218"/>
      <c r="C120" s="218"/>
      <c r="D120" s="218"/>
      <c r="E120" s="218"/>
      <c r="F120" s="218"/>
      <c r="G120" s="218"/>
      <c r="H120" s="218"/>
      <c r="I120" s="218"/>
      <c r="J120" s="218"/>
      <c r="K120" s="218"/>
    </row>
    <row r="121" spans="2:11" s="1" customFormat="1" ht="7.5" customHeight="1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pans="2:11" s="1" customFormat="1" ht="45" customHeight="1">
      <c r="B122" s="250"/>
      <c r="C122" s="323" t="s">
        <v>670</v>
      </c>
      <c r="D122" s="323"/>
      <c r="E122" s="323"/>
      <c r="F122" s="323"/>
      <c r="G122" s="323"/>
      <c r="H122" s="323"/>
      <c r="I122" s="323"/>
      <c r="J122" s="323"/>
      <c r="K122" s="251"/>
    </row>
    <row r="123" spans="2:11" s="1" customFormat="1" ht="17.25" customHeight="1">
      <c r="B123" s="252"/>
      <c r="C123" s="224" t="s">
        <v>616</v>
      </c>
      <c r="D123" s="224"/>
      <c r="E123" s="224"/>
      <c r="F123" s="224" t="s">
        <v>617</v>
      </c>
      <c r="G123" s="225"/>
      <c r="H123" s="224" t="s">
        <v>54</v>
      </c>
      <c r="I123" s="224" t="s">
        <v>57</v>
      </c>
      <c r="J123" s="224" t="s">
        <v>618</v>
      </c>
      <c r="K123" s="253"/>
    </row>
    <row r="124" spans="2:11" s="1" customFormat="1" ht="17.25" customHeight="1">
      <c r="B124" s="252"/>
      <c r="C124" s="226" t="s">
        <v>619</v>
      </c>
      <c r="D124" s="226"/>
      <c r="E124" s="226"/>
      <c r="F124" s="227" t="s">
        <v>620</v>
      </c>
      <c r="G124" s="228"/>
      <c r="H124" s="226"/>
      <c r="I124" s="226"/>
      <c r="J124" s="226" t="s">
        <v>621</v>
      </c>
      <c r="K124" s="253"/>
    </row>
    <row r="125" spans="2:11" s="1" customFormat="1" ht="5.25" customHeight="1">
      <c r="B125" s="254"/>
      <c r="C125" s="229"/>
      <c r="D125" s="229"/>
      <c r="E125" s="229"/>
      <c r="F125" s="229"/>
      <c r="G125" s="255"/>
      <c r="H125" s="229"/>
      <c r="I125" s="229"/>
      <c r="J125" s="229"/>
      <c r="K125" s="256"/>
    </row>
    <row r="126" spans="2:11" s="1" customFormat="1" ht="15" customHeight="1">
      <c r="B126" s="254"/>
      <c r="C126" s="211" t="s">
        <v>625</v>
      </c>
      <c r="D126" s="231"/>
      <c r="E126" s="231"/>
      <c r="F126" s="232" t="s">
        <v>622</v>
      </c>
      <c r="G126" s="211"/>
      <c r="H126" s="211" t="s">
        <v>662</v>
      </c>
      <c r="I126" s="211" t="s">
        <v>624</v>
      </c>
      <c r="J126" s="211">
        <v>120</v>
      </c>
      <c r="K126" s="257"/>
    </row>
    <row r="127" spans="2:11" s="1" customFormat="1" ht="15" customHeight="1">
      <c r="B127" s="254"/>
      <c r="C127" s="211" t="s">
        <v>671</v>
      </c>
      <c r="D127" s="211"/>
      <c r="E127" s="211"/>
      <c r="F127" s="232" t="s">
        <v>622</v>
      </c>
      <c r="G127" s="211"/>
      <c r="H127" s="211" t="s">
        <v>672</v>
      </c>
      <c r="I127" s="211" t="s">
        <v>624</v>
      </c>
      <c r="J127" s="211" t="s">
        <v>673</v>
      </c>
      <c r="K127" s="257"/>
    </row>
    <row r="128" spans="2:11" s="1" customFormat="1" ht="15" customHeight="1">
      <c r="B128" s="254"/>
      <c r="C128" s="211" t="s">
        <v>570</v>
      </c>
      <c r="D128" s="211"/>
      <c r="E128" s="211"/>
      <c r="F128" s="232" t="s">
        <v>622</v>
      </c>
      <c r="G128" s="211"/>
      <c r="H128" s="211" t="s">
        <v>674</v>
      </c>
      <c r="I128" s="211" t="s">
        <v>624</v>
      </c>
      <c r="J128" s="211" t="s">
        <v>673</v>
      </c>
      <c r="K128" s="257"/>
    </row>
    <row r="129" spans="2:11" s="1" customFormat="1" ht="15" customHeight="1">
      <c r="B129" s="254"/>
      <c r="C129" s="211" t="s">
        <v>633</v>
      </c>
      <c r="D129" s="211"/>
      <c r="E129" s="211"/>
      <c r="F129" s="232" t="s">
        <v>628</v>
      </c>
      <c r="G129" s="211"/>
      <c r="H129" s="211" t="s">
        <v>634</v>
      </c>
      <c r="I129" s="211" t="s">
        <v>624</v>
      </c>
      <c r="J129" s="211">
        <v>15</v>
      </c>
      <c r="K129" s="257"/>
    </row>
    <row r="130" spans="2:11" s="1" customFormat="1" ht="15" customHeight="1">
      <c r="B130" s="254"/>
      <c r="C130" s="235" t="s">
        <v>635</v>
      </c>
      <c r="D130" s="235"/>
      <c r="E130" s="235"/>
      <c r="F130" s="236" t="s">
        <v>628</v>
      </c>
      <c r="G130" s="235"/>
      <c r="H130" s="235" t="s">
        <v>636</v>
      </c>
      <c r="I130" s="235" t="s">
        <v>624</v>
      </c>
      <c r="J130" s="235">
        <v>15</v>
      </c>
      <c r="K130" s="257"/>
    </row>
    <row r="131" spans="2:11" s="1" customFormat="1" ht="15" customHeight="1">
      <c r="B131" s="254"/>
      <c r="C131" s="235" t="s">
        <v>637</v>
      </c>
      <c r="D131" s="235"/>
      <c r="E131" s="235"/>
      <c r="F131" s="236" t="s">
        <v>628</v>
      </c>
      <c r="G131" s="235"/>
      <c r="H131" s="235" t="s">
        <v>638</v>
      </c>
      <c r="I131" s="235" t="s">
        <v>624</v>
      </c>
      <c r="J131" s="235">
        <v>20</v>
      </c>
      <c r="K131" s="257"/>
    </row>
    <row r="132" spans="2:11" s="1" customFormat="1" ht="15" customHeight="1">
      <c r="B132" s="254"/>
      <c r="C132" s="235" t="s">
        <v>639</v>
      </c>
      <c r="D132" s="235"/>
      <c r="E132" s="235"/>
      <c r="F132" s="236" t="s">
        <v>628</v>
      </c>
      <c r="G132" s="235"/>
      <c r="H132" s="235" t="s">
        <v>640</v>
      </c>
      <c r="I132" s="235" t="s">
        <v>624</v>
      </c>
      <c r="J132" s="235">
        <v>20</v>
      </c>
      <c r="K132" s="257"/>
    </row>
    <row r="133" spans="2:11" s="1" customFormat="1" ht="15" customHeight="1">
      <c r="B133" s="254"/>
      <c r="C133" s="211" t="s">
        <v>627</v>
      </c>
      <c r="D133" s="211"/>
      <c r="E133" s="211"/>
      <c r="F133" s="232" t="s">
        <v>628</v>
      </c>
      <c r="G133" s="211"/>
      <c r="H133" s="211" t="s">
        <v>662</v>
      </c>
      <c r="I133" s="211" t="s">
        <v>624</v>
      </c>
      <c r="J133" s="211">
        <v>50</v>
      </c>
      <c r="K133" s="257"/>
    </row>
    <row r="134" spans="2:11" s="1" customFormat="1" ht="15" customHeight="1">
      <c r="B134" s="254"/>
      <c r="C134" s="211" t="s">
        <v>641</v>
      </c>
      <c r="D134" s="211"/>
      <c r="E134" s="211"/>
      <c r="F134" s="232" t="s">
        <v>628</v>
      </c>
      <c r="G134" s="211"/>
      <c r="H134" s="211" t="s">
        <v>662</v>
      </c>
      <c r="I134" s="211" t="s">
        <v>624</v>
      </c>
      <c r="J134" s="211">
        <v>50</v>
      </c>
      <c r="K134" s="257"/>
    </row>
    <row r="135" spans="2:11" s="1" customFormat="1" ht="15" customHeight="1">
      <c r="B135" s="254"/>
      <c r="C135" s="211" t="s">
        <v>647</v>
      </c>
      <c r="D135" s="211"/>
      <c r="E135" s="211"/>
      <c r="F135" s="232" t="s">
        <v>628</v>
      </c>
      <c r="G135" s="211"/>
      <c r="H135" s="211" t="s">
        <v>662</v>
      </c>
      <c r="I135" s="211" t="s">
        <v>624</v>
      </c>
      <c r="J135" s="211">
        <v>50</v>
      </c>
      <c r="K135" s="257"/>
    </row>
    <row r="136" spans="2:11" s="1" customFormat="1" ht="15" customHeight="1">
      <c r="B136" s="254"/>
      <c r="C136" s="211" t="s">
        <v>649</v>
      </c>
      <c r="D136" s="211"/>
      <c r="E136" s="211"/>
      <c r="F136" s="232" t="s">
        <v>628</v>
      </c>
      <c r="G136" s="211"/>
      <c r="H136" s="211" t="s">
        <v>662</v>
      </c>
      <c r="I136" s="211" t="s">
        <v>624</v>
      </c>
      <c r="J136" s="211">
        <v>50</v>
      </c>
      <c r="K136" s="257"/>
    </row>
    <row r="137" spans="2:11" s="1" customFormat="1" ht="15" customHeight="1">
      <c r="B137" s="254"/>
      <c r="C137" s="211" t="s">
        <v>650</v>
      </c>
      <c r="D137" s="211"/>
      <c r="E137" s="211"/>
      <c r="F137" s="232" t="s">
        <v>628</v>
      </c>
      <c r="G137" s="211"/>
      <c r="H137" s="211" t="s">
        <v>675</v>
      </c>
      <c r="I137" s="211" t="s">
        <v>624</v>
      </c>
      <c r="J137" s="211">
        <v>255</v>
      </c>
      <c r="K137" s="257"/>
    </row>
    <row r="138" spans="2:11" s="1" customFormat="1" ht="15" customHeight="1">
      <c r="B138" s="254"/>
      <c r="C138" s="211" t="s">
        <v>652</v>
      </c>
      <c r="D138" s="211"/>
      <c r="E138" s="211"/>
      <c r="F138" s="232" t="s">
        <v>622</v>
      </c>
      <c r="G138" s="211"/>
      <c r="H138" s="211" t="s">
        <v>676</v>
      </c>
      <c r="I138" s="211" t="s">
        <v>654</v>
      </c>
      <c r="J138" s="211"/>
      <c r="K138" s="257"/>
    </row>
    <row r="139" spans="2:11" s="1" customFormat="1" ht="15" customHeight="1">
      <c r="B139" s="254"/>
      <c r="C139" s="211" t="s">
        <v>655</v>
      </c>
      <c r="D139" s="211"/>
      <c r="E139" s="211"/>
      <c r="F139" s="232" t="s">
        <v>622</v>
      </c>
      <c r="G139" s="211"/>
      <c r="H139" s="211" t="s">
        <v>677</v>
      </c>
      <c r="I139" s="211" t="s">
        <v>657</v>
      </c>
      <c r="J139" s="211"/>
      <c r="K139" s="257"/>
    </row>
    <row r="140" spans="2:11" s="1" customFormat="1" ht="15" customHeight="1">
      <c r="B140" s="254"/>
      <c r="C140" s="211" t="s">
        <v>658</v>
      </c>
      <c r="D140" s="211"/>
      <c r="E140" s="211"/>
      <c r="F140" s="232" t="s">
        <v>622</v>
      </c>
      <c r="G140" s="211"/>
      <c r="H140" s="211" t="s">
        <v>658</v>
      </c>
      <c r="I140" s="211" t="s">
        <v>657</v>
      </c>
      <c r="J140" s="211"/>
      <c r="K140" s="257"/>
    </row>
    <row r="141" spans="2:11" s="1" customFormat="1" ht="15" customHeight="1">
      <c r="B141" s="254"/>
      <c r="C141" s="211" t="s">
        <v>38</v>
      </c>
      <c r="D141" s="211"/>
      <c r="E141" s="211"/>
      <c r="F141" s="232" t="s">
        <v>622</v>
      </c>
      <c r="G141" s="211"/>
      <c r="H141" s="211" t="s">
        <v>678</v>
      </c>
      <c r="I141" s="211" t="s">
        <v>657</v>
      </c>
      <c r="J141" s="211"/>
      <c r="K141" s="257"/>
    </row>
    <row r="142" spans="2:11" s="1" customFormat="1" ht="15" customHeight="1">
      <c r="B142" s="254"/>
      <c r="C142" s="211" t="s">
        <v>679</v>
      </c>
      <c r="D142" s="211"/>
      <c r="E142" s="211"/>
      <c r="F142" s="232" t="s">
        <v>622</v>
      </c>
      <c r="G142" s="211"/>
      <c r="H142" s="211" t="s">
        <v>680</v>
      </c>
      <c r="I142" s="211" t="s">
        <v>657</v>
      </c>
      <c r="J142" s="211"/>
      <c r="K142" s="257"/>
    </row>
    <row r="143" spans="2:11" s="1" customFormat="1" ht="15" customHeight="1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pans="2:11" s="1" customFormat="1" ht="18.75" customHeight="1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pans="2:11" s="1" customFormat="1" ht="18.75" customHeight="1">
      <c r="B145" s="218"/>
      <c r="C145" s="218"/>
      <c r="D145" s="218"/>
      <c r="E145" s="218"/>
      <c r="F145" s="218"/>
      <c r="G145" s="218"/>
      <c r="H145" s="218"/>
      <c r="I145" s="218"/>
      <c r="J145" s="218"/>
      <c r="K145" s="218"/>
    </row>
    <row r="146" spans="2:11" s="1" customFormat="1" ht="7.5" customHeight="1">
      <c r="B146" s="219"/>
      <c r="C146" s="220"/>
      <c r="D146" s="220"/>
      <c r="E146" s="220"/>
      <c r="F146" s="220"/>
      <c r="G146" s="220"/>
      <c r="H146" s="220"/>
      <c r="I146" s="220"/>
      <c r="J146" s="220"/>
      <c r="K146" s="221"/>
    </row>
    <row r="147" spans="2:11" s="1" customFormat="1" ht="45" customHeight="1">
      <c r="B147" s="222"/>
      <c r="C147" s="325" t="s">
        <v>681</v>
      </c>
      <c r="D147" s="325"/>
      <c r="E147" s="325"/>
      <c r="F147" s="325"/>
      <c r="G147" s="325"/>
      <c r="H147" s="325"/>
      <c r="I147" s="325"/>
      <c r="J147" s="325"/>
      <c r="K147" s="223"/>
    </row>
    <row r="148" spans="2:11" s="1" customFormat="1" ht="17.25" customHeight="1">
      <c r="B148" s="222"/>
      <c r="C148" s="224" t="s">
        <v>616</v>
      </c>
      <c r="D148" s="224"/>
      <c r="E148" s="224"/>
      <c r="F148" s="224" t="s">
        <v>617</v>
      </c>
      <c r="G148" s="225"/>
      <c r="H148" s="224" t="s">
        <v>54</v>
      </c>
      <c r="I148" s="224" t="s">
        <v>57</v>
      </c>
      <c r="J148" s="224" t="s">
        <v>618</v>
      </c>
      <c r="K148" s="223"/>
    </row>
    <row r="149" spans="2:11" s="1" customFormat="1" ht="17.25" customHeight="1">
      <c r="B149" s="222"/>
      <c r="C149" s="226" t="s">
        <v>619</v>
      </c>
      <c r="D149" s="226"/>
      <c r="E149" s="226"/>
      <c r="F149" s="227" t="s">
        <v>620</v>
      </c>
      <c r="G149" s="228"/>
      <c r="H149" s="226"/>
      <c r="I149" s="226"/>
      <c r="J149" s="226" t="s">
        <v>621</v>
      </c>
      <c r="K149" s="223"/>
    </row>
    <row r="150" spans="2:11" s="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7"/>
    </row>
    <row r="151" spans="2:11" s="1" customFormat="1" ht="15" customHeight="1">
      <c r="B151" s="234"/>
      <c r="C151" s="261" t="s">
        <v>625</v>
      </c>
      <c r="D151" s="211"/>
      <c r="E151" s="211"/>
      <c r="F151" s="262" t="s">
        <v>622</v>
      </c>
      <c r="G151" s="211"/>
      <c r="H151" s="261" t="s">
        <v>662</v>
      </c>
      <c r="I151" s="261" t="s">
        <v>624</v>
      </c>
      <c r="J151" s="261">
        <v>120</v>
      </c>
      <c r="K151" s="257"/>
    </row>
    <row r="152" spans="2:11" s="1" customFormat="1" ht="15" customHeight="1">
      <c r="B152" s="234"/>
      <c r="C152" s="261" t="s">
        <v>671</v>
      </c>
      <c r="D152" s="211"/>
      <c r="E152" s="211"/>
      <c r="F152" s="262" t="s">
        <v>622</v>
      </c>
      <c r="G152" s="211"/>
      <c r="H152" s="261" t="s">
        <v>682</v>
      </c>
      <c r="I152" s="261" t="s">
        <v>624</v>
      </c>
      <c r="J152" s="261" t="s">
        <v>673</v>
      </c>
      <c r="K152" s="257"/>
    </row>
    <row r="153" spans="2:11" s="1" customFormat="1" ht="15" customHeight="1">
      <c r="B153" s="234"/>
      <c r="C153" s="261" t="s">
        <v>570</v>
      </c>
      <c r="D153" s="211"/>
      <c r="E153" s="211"/>
      <c r="F153" s="262" t="s">
        <v>622</v>
      </c>
      <c r="G153" s="211"/>
      <c r="H153" s="261" t="s">
        <v>683</v>
      </c>
      <c r="I153" s="261" t="s">
        <v>624</v>
      </c>
      <c r="J153" s="261" t="s">
        <v>673</v>
      </c>
      <c r="K153" s="257"/>
    </row>
    <row r="154" spans="2:11" s="1" customFormat="1" ht="15" customHeight="1">
      <c r="B154" s="234"/>
      <c r="C154" s="261" t="s">
        <v>627</v>
      </c>
      <c r="D154" s="211"/>
      <c r="E154" s="211"/>
      <c r="F154" s="262" t="s">
        <v>628</v>
      </c>
      <c r="G154" s="211"/>
      <c r="H154" s="261" t="s">
        <v>662</v>
      </c>
      <c r="I154" s="261" t="s">
        <v>624</v>
      </c>
      <c r="J154" s="261">
        <v>50</v>
      </c>
      <c r="K154" s="257"/>
    </row>
    <row r="155" spans="2:11" s="1" customFormat="1" ht="15" customHeight="1">
      <c r="B155" s="234"/>
      <c r="C155" s="261" t="s">
        <v>630</v>
      </c>
      <c r="D155" s="211"/>
      <c r="E155" s="211"/>
      <c r="F155" s="262" t="s">
        <v>622</v>
      </c>
      <c r="G155" s="211"/>
      <c r="H155" s="261" t="s">
        <v>662</v>
      </c>
      <c r="I155" s="261" t="s">
        <v>632</v>
      </c>
      <c r="J155" s="261"/>
      <c r="K155" s="257"/>
    </row>
    <row r="156" spans="2:11" s="1" customFormat="1" ht="15" customHeight="1">
      <c r="B156" s="234"/>
      <c r="C156" s="261" t="s">
        <v>641</v>
      </c>
      <c r="D156" s="211"/>
      <c r="E156" s="211"/>
      <c r="F156" s="262" t="s">
        <v>628</v>
      </c>
      <c r="G156" s="211"/>
      <c r="H156" s="261" t="s">
        <v>662</v>
      </c>
      <c r="I156" s="261" t="s">
        <v>624</v>
      </c>
      <c r="J156" s="261">
        <v>50</v>
      </c>
      <c r="K156" s="257"/>
    </row>
    <row r="157" spans="2:11" s="1" customFormat="1" ht="15" customHeight="1">
      <c r="B157" s="234"/>
      <c r="C157" s="261" t="s">
        <v>649</v>
      </c>
      <c r="D157" s="211"/>
      <c r="E157" s="211"/>
      <c r="F157" s="262" t="s">
        <v>628</v>
      </c>
      <c r="G157" s="211"/>
      <c r="H157" s="261" t="s">
        <v>662</v>
      </c>
      <c r="I157" s="261" t="s">
        <v>624</v>
      </c>
      <c r="J157" s="261">
        <v>50</v>
      </c>
      <c r="K157" s="257"/>
    </row>
    <row r="158" spans="2:11" s="1" customFormat="1" ht="15" customHeight="1">
      <c r="B158" s="234"/>
      <c r="C158" s="261" t="s">
        <v>647</v>
      </c>
      <c r="D158" s="211"/>
      <c r="E158" s="211"/>
      <c r="F158" s="262" t="s">
        <v>628</v>
      </c>
      <c r="G158" s="211"/>
      <c r="H158" s="261" t="s">
        <v>662</v>
      </c>
      <c r="I158" s="261" t="s">
        <v>624</v>
      </c>
      <c r="J158" s="261">
        <v>50</v>
      </c>
      <c r="K158" s="257"/>
    </row>
    <row r="159" spans="2:11" s="1" customFormat="1" ht="15" customHeight="1">
      <c r="B159" s="234"/>
      <c r="C159" s="261" t="s">
        <v>91</v>
      </c>
      <c r="D159" s="211"/>
      <c r="E159" s="211"/>
      <c r="F159" s="262" t="s">
        <v>622</v>
      </c>
      <c r="G159" s="211"/>
      <c r="H159" s="261" t="s">
        <v>684</v>
      </c>
      <c r="I159" s="261" t="s">
        <v>624</v>
      </c>
      <c r="J159" s="261" t="s">
        <v>685</v>
      </c>
      <c r="K159" s="257"/>
    </row>
    <row r="160" spans="2:11" s="1" customFormat="1" ht="15" customHeight="1">
      <c r="B160" s="234"/>
      <c r="C160" s="261" t="s">
        <v>686</v>
      </c>
      <c r="D160" s="211"/>
      <c r="E160" s="211"/>
      <c r="F160" s="262" t="s">
        <v>622</v>
      </c>
      <c r="G160" s="211"/>
      <c r="H160" s="261" t="s">
        <v>687</v>
      </c>
      <c r="I160" s="261" t="s">
        <v>657</v>
      </c>
      <c r="J160" s="261"/>
      <c r="K160" s="257"/>
    </row>
    <row r="161" spans="2:11" s="1" customFormat="1" ht="15" customHeight="1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pans="2:11" s="1" customFormat="1" ht="18.75" customHeight="1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pans="2:11" s="1" customFormat="1" ht="18.75" customHeight="1">
      <c r="B163" s="218"/>
      <c r="C163" s="218"/>
      <c r="D163" s="218"/>
      <c r="E163" s="218"/>
      <c r="F163" s="218"/>
      <c r="G163" s="218"/>
      <c r="H163" s="218"/>
      <c r="I163" s="218"/>
      <c r="J163" s="218"/>
      <c r="K163" s="218"/>
    </row>
    <row r="164" spans="2:11" s="1" customFormat="1" ht="7.5" customHeight="1">
      <c r="B164" s="200"/>
      <c r="C164" s="201"/>
      <c r="D164" s="201"/>
      <c r="E164" s="201"/>
      <c r="F164" s="201"/>
      <c r="G164" s="201"/>
      <c r="H164" s="201"/>
      <c r="I164" s="201"/>
      <c r="J164" s="201"/>
      <c r="K164" s="202"/>
    </row>
    <row r="165" spans="2:11" s="1" customFormat="1" ht="45" customHeight="1">
      <c r="B165" s="203"/>
      <c r="C165" s="323" t="s">
        <v>688</v>
      </c>
      <c r="D165" s="323"/>
      <c r="E165" s="323"/>
      <c r="F165" s="323"/>
      <c r="G165" s="323"/>
      <c r="H165" s="323"/>
      <c r="I165" s="323"/>
      <c r="J165" s="323"/>
      <c r="K165" s="204"/>
    </row>
    <row r="166" spans="2:11" s="1" customFormat="1" ht="17.25" customHeight="1">
      <c r="B166" s="203"/>
      <c r="C166" s="224" t="s">
        <v>616</v>
      </c>
      <c r="D166" s="224"/>
      <c r="E166" s="224"/>
      <c r="F166" s="224" t="s">
        <v>617</v>
      </c>
      <c r="G166" s="266"/>
      <c r="H166" s="267" t="s">
        <v>54</v>
      </c>
      <c r="I166" s="267" t="s">
        <v>57</v>
      </c>
      <c r="J166" s="224" t="s">
        <v>618</v>
      </c>
      <c r="K166" s="204"/>
    </row>
    <row r="167" spans="2:11" s="1" customFormat="1" ht="17.25" customHeight="1">
      <c r="B167" s="205"/>
      <c r="C167" s="226" t="s">
        <v>619</v>
      </c>
      <c r="D167" s="226"/>
      <c r="E167" s="226"/>
      <c r="F167" s="227" t="s">
        <v>620</v>
      </c>
      <c r="G167" s="268"/>
      <c r="H167" s="269"/>
      <c r="I167" s="269"/>
      <c r="J167" s="226" t="s">
        <v>621</v>
      </c>
      <c r="K167" s="206"/>
    </row>
    <row r="168" spans="2:11" s="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7"/>
    </row>
    <row r="169" spans="2:11" s="1" customFormat="1" ht="15" customHeight="1">
      <c r="B169" s="234"/>
      <c r="C169" s="211" t="s">
        <v>625</v>
      </c>
      <c r="D169" s="211"/>
      <c r="E169" s="211"/>
      <c r="F169" s="232" t="s">
        <v>622</v>
      </c>
      <c r="G169" s="211"/>
      <c r="H169" s="211" t="s">
        <v>662</v>
      </c>
      <c r="I169" s="211" t="s">
        <v>624</v>
      </c>
      <c r="J169" s="211">
        <v>120</v>
      </c>
      <c r="K169" s="257"/>
    </row>
    <row r="170" spans="2:11" s="1" customFormat="1" ht="15" customHeight="1">
      <c r="B170" s="234"/>
      <c r="C170" s="211" t="s">
        <v>671</v>
      </c>
      <c r="D170" s="211"/>
      <c r="E170" s="211"/>
      <c r="F170" s="232" t="s">
        <v>622</v>
      </c>
      <c r="G170" s="211"/>
      <c r="H170" s="211" t="s">
        <v>672</v>
      </c>
      <c r="I170" s="211" t="s">
        <v>624</v>
      </c>
      <c r="J170" s="211" t="s">
        <v>673</v>
      </c>
      <c r="K170" s="257"/>
    </row>
    <row r="171" spans="2:11" s="1" customFormat="1" ht="15" customHeight="1">
      <c r="B171" s="234"/>
      <c r="C171" s="211" t="s">
        <v>570</v>
      </c>
      <c r="D171" s="211"/>
      <c r="E171" s="211"/>
      <c r="F171" s="232" t="s">
        <v>622</v>
      </c>
      <c r="G171" s="211"/>
      <c r="H171" s="211" t="s">
        <v>689</v>
      </c>
      <c r="I171" s="211" t="s">
        <v>624</v>
      </c>
      <c r="J171" s="211" t="s">
        <v>673</v>
      </c>
      <c r="K171" s="257"/>
    </row>
    <row r="172" spans="2:11" s="1" customFormat="1" ht="15" customHeight="1">
      <c r="B172" s="234"/>
      <c r="C172" s="211" t="s">
        <v>627</v>
      </c>
      <c r="D172" s="211"/>
      <c r="E172" s="211"/>
      <c r="F172" s="232" t="s">
        <v>628</v>
      </c>
      <c r="G172" s="211"/>
      <c r="H172" s="211" t="s">
        <v>689</v>
      </c>
      <c r="I172" s="211" t="s">
        <v>624</v>
      </c>
      <c r="J172" s="211">
        <v>50</v>
      </c>
      <c r="K172" s="257"/>
    </row>
    <row r="173" spans="2:11" s="1" customFormat="1" ht="15" customHeight="1">
      <c r="B173" s="234"/>
      <c r="C173" s="211" t="s">
        <v>630</v>
      </c>
      <c r="D173" s="211"/>
      <c r="E173" s="211"/>
      <c r="F173" s="232" t="s">
        <v>622</v>
      </c>
      <c r="G173" s="211"/>
      <c r="H173" s="211" t="s">
        <v>689</v>
      </c>
      <c r="I173" s="211" t="s">
        <v>632</v>
      </c>
      <c r="J173" s="211"/>
      <c r="K173" s="257"/>
    </row>
    <row r="174" spans="2:11" s="1" customFormat="1" ht="15" customHeight="1">
      <c r="B174" s="234"/>
      <c r="C174" s="211" t="s">
        <v>641</v>
      </c>
      <c r="D174" s="211"/>
      <c r="E174" s="211"/>
      <c r="F174" s="232" t="s">
        <v>628</v>
      </c>
      <c r="G174" s="211"/>
      <c r="H174" s="211" t="s">
        <v>689</v>
      </c>
      <c r="I174" s="211" t="s">
        <v>624</v>
      </c>
      <c r="J174" s="211">
        <v>50</v>
      </c>
      <c r="K174" s="257"/>
    </row>
    <row r="175" spans="2:11" s="1" customFormat="1" ht="15" customHeight="1">
      <c r="B175" s="234"/>
      <c r="C175" s="211" t="s">
        <v>649</v>
      </c>
      <c r="D175" s="211"/>
      <c r="E175" s="211"/>
      <c r="F175" s="232" t="s">
        <v>628</v>
      </c>
      <c r="G175" s="211"/>
      <c r="H175" s="211" t="s">
        <v>689</v>
      </c>
      <c r="I175" s="211" t="s">
        <v>624</v>
      </c>
      <c r="J175" s="211">
        <v>50</v>
      </c>
      <c r="K175" s="257"/>
    </row>
    <row r="176" spans="2:11" s="1" customFormat="1" ht="15" customHeight="1">
      <c r="B176" s="234"/>
      <c r="C176" s="211" t="s">
        <v>647</v>
      </c>
      <c r="D176" s="211"/>
      <c r="E176" s="211"/>
      <c r="F176" s="232" t="s">
        <v>628</v>
      </c>
      <c r="G176" s="211"/>
      <c r="H176" s="211" t="s">
        <v>689</v>
      </c>
      <c r="I176" s="211" t="s">
        <v>624</v>
      </c>
      <c r="J176" s="211">
        <v>50</v>
      </c>
      <c r="K176" s="257"/>
    </row>
    <row r="177" spans="2:11" s="1" customFormat="1" ht="15" customHeight="1">
      <c r="B177" s="234"/>
      <c r="C177" s="211" t="s">
        <v>100</v>
      </c>
      <c r="D177" s="211"/>
      <c r="E177" s="211"/>
      <c r="F177" s="232" t="s">
        <v>622</v>
      </c>
      <c r="G177" s="211"/>
      <c r="H177" s="211" t="s">
        <v>690</v>
      </c>
      <c r="I177" s="211" t="s">
        <v>691</v>
      </c>
      <c r="J177" s="211"/>
      <c r="K177" s="257"/>
    </row>
    <row r="178" spans="2:11" s="1" customFormat="1" ht="15" customHeight="1">
      <c r="B178" s="234"/>
      <c r="C178" s="211" t="s">
        <v>57</v>
      </c>
      <c r="D178" s="211"/>
      <c r="E178" s="211"/>
      <c r="F178" s="232" t="s">
        <v>622</v>
      </c>
      <c r="G178" s="211"/>
      <c r="H178" s="211" t="s">
        <v>692</v>
      </c>
      <c r="I178" s="211" t="s">
        <v>693</v>
      </c>
      <c r="J178" s="211">
        <v>1</v>
      </c>
      <c r="K178" s="257"/>
    </row>
    <row r="179" spans="2:11" s="1" customFormat="1" ht="15" customHeight="1">
      <c r="B179" s="234"/>
      <c r="C179" s="211" t="s">
        <v>53</v>
      </c>
      <c r="D179" s="211"/>
      <c r="E179" s="211"/>
      <c r="F179" s="232" t="s">
        <v>622</v>
      </c>
      <c r="G179" s="211"/>
      <c r="H179" s="211" t="s">
        <v>694</v>
      </c>
      <c r="I179" s="211" t="s">
        <v>624</v>
      </c>
      <c r="J179" s="211">
        <v>20</v>
      </c>
      <c r="K179" s="257"/>
    </row>
    <row r="180" spans="2:11" s="1" customFormat="1" ht="15" customHeight="1">
      <c r="B180" s="234"/>
      <c r="C180" s="211" t="s">
        <v>54</v>
      </c>
      <c r="D180" s="211"/>
      <c r="E180" s="211"/>
      <c r="F180" s="232" t="s">
        <v>622</v>
      </c>
      <c r="G180" s="211"/>
      <c r="H180" s="211" t="s">
        <v>695</v>
      </c>
      <c r="I180" s="211" t="s">
        <v>624</v>
      </c>
      <c r="J180" s="211">
        <v>255</v>
      </c>
      <c r="K180" s="257"/>
    </row>
    <row r="181" spans="2:11" s="1" customFormat="1" ht="15" customHeight="1">
      <c r="B181" s="234"/>
      <c r="C181" s="211" t="s">
        <v>101</v>
      </c>
      <c r="D181" s="211"/>
      <c r="E181" s="211"/>
      <c r="F181" s="232" t="s">
        <v>622</v>
      </c>
      <c r="G181" s="211"/>
      <c r="H181" s="211" t="s">
        <v>586</v>
      </c>
      <c r="I181" s="211" t="s">
        <v>624</v>
      </c>
      <c r="J181" s="211">
        <v>10</v>
      </c>
      <c r="K181" s="257"/>
    </row>
    <row r="182" spans="2:11" s="1" customFormat="1" ht="15" customHeight="1">
      <c r="B182" s="234"/>
      <c r="C182" s="211" t="s">
        <v>102</v>
      </c>
      <c r="D182" s="211"/>
      <c r="E182" s="211"/>
      <c r="F182" s="232" t="s">
        <v>622</v>
      </c>
      <c r="G182" s="211"/>
      <c r="H182" s="211" t="s">
        <v>696</v>
      </c>
      <c r="I182" s="211" t="s">
        <v>657</v>
      </c>
      <c r="J182" s="211"/>
      <c r="K182" s="257"/>
    </row>
    <row r="183" spans="2:11" s="1" customFormat="1" ht="15" customHeight="1">
      <c r="B183" s="234"/>
      <c r="C183" s="211" t="s">
        <v>697</v>
      </c>
      <c r="D183" s="211"/>
      <c r="E183" s="211"/>
      <c r="F183" s="232" t="s">
        <v>622</v>
      </c>
      <c r="G183" s="211"/>
      <c r="H183" s="211" t="s">
        <v>698</v>
      </c>
      <c r="I183" s="211" t="s">
        <v>657</v>
      </c>
      <c r="J183" s="211"/>
      <c r="K183" s="257"/>
    </row>
    <row r="184" spans="2:11" s="1" customFormat="1" ht="15" customHeight="1">
      <c r="B184" s="234"/>
      <c r="C184" s="211" t="s">
        <v>686</v>
      </c>
      <c r="D184" s="211"/>
      <c r="E184" s="211"/>
      <c r="F184" s="232" t="s">
        <v>622</v>
      </c>
      <c r="G184" s="211"/>
      <c r="H184" s="211" t="s">
        <v>699</v>
      </c>
      <c r="I184" s="211" t="s">
        <v>657</v>
      </c>
      <c r="J184" s="211"/>
      <c r="K184" s="257"/>
    </row>
    <row r="185" spans="2:11" s="1" customFormat="1" ht="15" customHeight="1">
      <c r="B185" s="234"/>
      <c r="C185" s="211" t="s">
        <v>104</v>
      </c>
      <c r="D185" s="211"/>
      <c r="E185" s="211"/>
      <c r="F185" s="232" t="s">
        <v>628</v>
      </c>
      <c r="G185" s="211"/>
      <c r="H185" s="211" t="s">
        <v>700</v>
      </c>
      <c r="I185" s="211" t="s">
        <v>624</v>
      </c>
      <c r="J185" s="211">
        <v>50</v>
      </c>
      <c r="K185" s="257"/>
    </row>
    <row r="186" spans="2:11" s="1" customFormat="1" ht="15" customHeight="1">
      <c r="B186" s="234"/>
      <c r="C186" s="211" t="s">
        <v>701</v>
      </c>
      <c r="D186" s="211"/>
      <c r="E186" s="211"/>
      <c r="F186" s="232" t="s">
        <v>628</v>
      </c>
      <c r="G186" s="211"/>
      <c r="H186" s="211" t="s">
        <v>702</v>
      </c>
      <c r="I186" s="211" t="s">
        <v>703</v>
      </c>
      <c r="J186" s="211"/>
      <c r="K186" s="257"/>
    </row>
    <row r="187" spans="2:11" s="1" customFormat="1" ht="15" customHeight="1">
      <c r="B187" s="234"/>
      <c r="C187" s="211" t="s">
        <v>704</v>
      </c>
      <c r="D187" s="211"/>
      <c r="E187" s="211"/>
      <c r="F187" s="232" t="s">
        <v>628</v>
      </c>
      <c r="G187" s="211"/>
      <c r="H187" s="211" t="s">
        <v>705</v>
      </c>
      <c r="I187" s="211" t="s">
        <v>703</v>
      </c>
      <c r="J187" s="211"/>
      <c r="K187" s="257"/>
    </row>
    <row r="188" spans="2:11" s="1" customFormat="1" ht="15" customHeight="1">
      <c r="B188" s="234"/>
      <c r="C188" s="211" t="s">
        <v>706</v>
      </c>
      <c r="D188" s="211"/>
      <c r="E188" s="211"/>
      <c r="F188" s="232" t="s">
        <v>628</v>
      </c>
      <c r="G188" s="211"/>
      <c r="H188" s="211" t="s">
        <v>707</v>
      </c>
      <c r="I188" s="211" t="s">
        <v>703</v>
      </c>
      <c r="J188" s="211"/>
      <c r="K188" s="257"/>
    </row>
    <row r="189" spans="2:11" s="1" customFormat="1" ht="15" customHeight="1">
      <c r="B189" s="234"/>
      <c r="C189" s="270" t="s">
        <v>708</v>
      </c>
      <c r="D189" s="211"/>
      <c r="E189" s="211"/>
      <c r="F189" s="232" t="s">
        <v>628</v>
      </c>
      <c r="G189" s="211"/>
      <c r="H189" s="211" t="s">
        <v>709</v>
      </c>
      <c r="I189" s="211" t="s">
        <v>710</v>
      </c>
      <c r="J189" s="271" t="s">
        <v>711</v>
      </c>
      <c r="K189" s="257"/>
    </row>
    <row r="190" spans="2:11" s="1" customFormat="1" ht="15" customHeight="1">
      <c r="B190" s="234"/>
      <c r="C190" s="270" t="s">
        <v>42</v>
      </c>
      <c r="D190" s="211"/>
      <c r="E190" s="211"/>
      <c r="F190" s="232" t="s">
        <v>622</v>
      </c>
      <c r="G190" s="211"/>
      <c r="H190" s="208" t="s">
        <v>712</v>
      </c>
      <c r="I190" s="211" t="s">
        <v>713</v>
      </c>
      <c r="J190" s="211"/>
      <c r="K190" s="257"/>
    </row>
    <row r="191" spans="2:11" s="1" customFormat="1" ht="15" customHeight="1">
      <c r="B191" s="234"/>
      <c r="C191" s="270" t="s">
        <v>714</v>
      </c>
      <c r="D191" s="211"/>
      <c r="E191" s="211"/>
      <c r="F191" s="232" t="s">
        <v>622</v>
      </c>
      <c r="G191" s="211"/>
      <c r="H191" s="211" t="s">
        <v>715</v>
      </c>
      <c r="I191" s="211" t="s">
        <v>657</v>
      </c>
      <c r="J191" s="211"/>
      <c r="K191" s="257"/>
    </row>
    <row r="192" spans="2:11" s="1" customFormat="1" ht="15" customHeight="1">
      <c r="B192" s="234"/>
      <c r="C192" s="270" t="s">
        <v>716</v>
      </c>
      <c r="D192" s="211"/>
      <c r="E192" s="211"/>
      <c r="F192" s="232" t="s">
        <v>622</v>
      </c>
      <c r="G192" s="211"/>
      <c r="H192" s="211" t="s">
        <v>717</v>
      </c>
      <c r="I192" s="211" t="s">
        <v>657</v>
      </c>
      <c r="J192" s="211"/>
      <c r="K192" s="257"/>
    </row>
    <row r="193" spans="2:11" s="1" customFormat="1" ht="15" customHeight="1">
      <c r="B193" s="234"/>
      <c r="C193" s="270" t="s">
        <v>718</v>
      </c>
      <c r="D193" s="211"/>
      <c r="E193" s="211"/>
      <c r="F193" s="232" t="s">
        <v>628</v>
      </c>
      <c r="G193" s="211"/>
      <c r="H193" s="211" t="s">
        <v>719</v>
      </c>
      <c r="I193" s="211" t="s">
        <v>657</v>
      </c>
      <c r="J193" s="211"/>
      <c r="K193" s="257"/>
    </row>
    <row r="194" spans="2:11" s="1" customFormat="1" ht="15" customHeight="1">
      <c r="B194" s="263"/>
      <c r="C194" s="272"/>
      <c r="D194" s="243"/>
      <c r="E194" s="243"/>
      <c r="F194" s="243"/>
      <c r="G194" s="243"/>
      <c r="H194" s="243"/>
      <c r="I194" s="243"/>
      <c r="J194" s="243"/>
      <c r="K194" s="264"/>
    </row>
    <row r="195" spans="2:11" s="1" customFormat="1" ht="18.75" customHeight="1">
      <c r="B195" s="245"/>
      <c r="C195" s="255"/>
      <c r="D195" s="255"/>
      <c r="E195" s="255"/>
      <c r="F195" s="265"/>
      <c r="G195" s="255"/>
      <c r="H195" s="255"/>
      <c r="I195" s="255"/>
      <c r="J195" s="255"/>
      <c r="K195" s="245"/>
    </row>
    <row r="196" spans="2:11" s="1" customFormat="1" ht="18.75" customHeight="1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pans="2:11" s="1" customFormat="1" ht="18.75" customHeight="1">
      <c r="B197" s="218"/>
      <c r="C197" s="218"/>
      <c r="D197" s="218"/>
      <c r="E197" s="218"/>
      <c r="F197" s="218"/>
      <c r="G197" s="218"/>
      <c r="H197" s="218"/>
      <c r="I197" s="218"/>
      <c r="J197" s="218"/>
      <c r="K197" s="218"/>
    </row>
    <row r="198" spans="2:11" s="1" customFormat="1" ht="13.5">
      <c r="B198" s="200"/>
      <c r="C198" s="201"/>
      <c r="D198" s="201"/>
      <c r="E198" s="201"/>
      <c r="F198" s="201"/>
      <c r="G198" s="201"/>
      <c r="H198" s="201"/>
      <c r="I198" s="201"/>
      <c r="J198" s="201"/>
      <c r="K198" s="202"/>
    </row>
    <row r="199" spans="2:11" s="1" customFormat="1" ht="21">
      <c r="B199" s="203"/>
      <c r="C199" s="323" t="s">
        <v>720</v>
      </c>
      <c r="D199" s="323"/>
      <c r="E199" s="323"/>
      <c r="F199" s="323"/>
      <c r="G199" s="323"/>
      <c r="H199" s="323"/>
      <c r="I199" s="323"/>
      <c r="J199" s="323"/>
      <c r="K199" s="204"/>
    </row>
    <row r="200" spans="2:11" s="1" customFormat="1" ht="25.5" customHeight="1">
      <c r="B200" s="203"/>
      <c r="C200" s="273" t="s">
        <v>721</v>
      </c>
      <c r="D200" s="273"/>
      <c r="E200" s="273"/>
      <c r="F200" s="273" t="s">
        <v>722</v>
      </c>
      <c r="G200" s="274"/>
      <c r="H200" s="329" t="s">
        <v>723</v>
      </c>
      <c r="I200" s="329"/>
      <c r="J200" s="329"/>
      <c r="K200" s="204"/>
    </row>
    <row r="201" spans="2:11" s="1" customFormat="1" ht="5.25" customHeight="1">
      <c r="B201" s="234"/>
      <c r="C201" s="229"/>
      <c r="D201" s="229"/>
      <c r="E201" s="229"/>
      <c r="F201" s="229"/>
      <c r="G201" s="255"/>
      <c r="H201" s="229"/>
      <c r="I201" s="229"/>
      <c r="J201" s="229"/>
      <c r="K201" s="257"/>
    </row>
    <row r="202" spans="2:11" s="1" customFormat="1" ht="15" customHeight="1">
      <c r="B202" s="234"/>
      <c r="C202" s="211" t="s">
        <v>713</v>
      </c>
      <c r="D202" s="211"/>
      <c r="E202" s="211"/>
      <c r="F202" s="232" t="s">
        <v>43</v>
      </c>
      <c r="G202" s="211"/>
      <c r="H202" s="328" t="s">
        <v>724</v>
      </c>
      <c r="I202" s="328"/>
      <c r="J202" s="328"/>
      <c r="K202" s="257"/>
    </row>
    <row r="203" spans="2:11" s="1" customFormat="1" ht="15" customHeight="1">
      <c r="B203" s="234"/>
      <c r="C203" s="211"/>
      <c r="D203" s="211"/>
      <c r="E203" s="211"/>
      <c r="F203" s="232" t="s">
        <v>44</v>
      </c>
      <c r="G203" s="211"/>
      <c r="H203" s="328" t="s">
        <v>725</v>
      </c>
      <c r="I203" s="328"/>
      <c r="J203" s="328"/>
      <c r="K203" s="257"/>
    </row>
    <row r="204" spans="2:11" s="1" customFormat="1" ht="15" customHeight="1">
      <c r="B204" s="234"/>
      <c r="C204" s="211"/>
      <c r="D204" s="211"/>
      <c r="E204" s="211"/>
      <c r="F204" s="232" t="s">
        <v>47</v>
      </c>
      <c r="G204" s="211"/>
      <c r="H204" s="328" t="s">
        <v>726</v>
      </c>
      <c r="I204" s="328"/>
      <c r="J204" s="328"/>
      <c r="K204" s="257"/>
    </row>
    <row r="205" spans="2:11" s="1" customFormat="1" ht="15" customHeight="1">
      <c r="B205" s="234"/>
      <c r="C205" s="211"/>
      <c r="D205" s="211"/>
      <c r="E205" s="211"/>
      <c r="F205" s="232" t="s">
        <v>45</v>
      </c>
      <c r="G205" s="211"/>
      <c r="H205" s="328" t="s">
        <v>727</v>
      </c>
      <c r="I205" s="328"/>
      <c r="J205" s="328"/>
      <c r="K205" s="257"/>
    </row>
    <row r="206" spans="2:11" s="1" customFormat="1" ht="15" customHeight="1">
      <c r="B206" s="234"/>
      <c r="C206" s="211"/>
      <c r="D206" s="211"/>
      <c r="E206" s="211"/>
      <c r="F206" s="232" t="s">
        <v>46</v>
      </c>
      <c r="G206" s="211"/>
      <c r="H206" s="328" t="s">
        <v>728</v>
      </c>
      <c r="I206" s="328"/>
      <c r="J206" s="328"/>
      <c r="K206" s="257"/>
    </row>
    <row r="207" spans="2:11" s="1" customFormat="1" ht="15" customHeight="1">
      <c r="B207" s="234"/>
      <c r="C207" s="211"/>
      <c r="D207" s="211"/>
      <c r="E207" s="211"/>
      <c r="F207" s="232"/>
      <c r="G207" s="211"/>
      <c r="H207" s="211"/>
      <c r="I207" s="211"/>
      <c r="J207" s="211"/>
      <c r="K207" s="257"/>
    </row>
    <row r="208" spans="2:11" s="1" customFormat="1" ht="15" customHeight="1">
      <c r="B208" s="234"/>
      <c r="C208" s="211" t="s">
        <v>669</v>
      </c>
      <c r="D208" s="211"/>
      <c r="E208" s="211"/>
      <c r="F208" s="232" t="s">
        <v>85</v>
      </c>
      <c r="G208" s="211"/>
      <c r="H208" s="328" t="s">
        <v>729</v>
      </c>
      <c r="I208" s="328"/>
      <c r="J208" s="328"/>
      <c r="K208" s="257"/>
    </row>
    <row r="209" spans="2:11" s="1" customFormat="1" ht="15" customHeight="1">
      <c r="B209" s="234"/>
      <c r="C209" s="211"/>
      <c r="D209" s="211"/>
      <c r="E209" s="211"/>
      <c r="F209" s="232" t="s">
        <v>566</v>
      </c>
      <c r="G209" s="211"/>
      <c r="H209" s="328" t="s">
        <v>567</v>
      </c>
      <c r="I209" s="328"/>
      <c r="J209" s="328"/>
      <c r="K209" s="257"/>
    </row>
    <row r="210" spans="2:11" s="1" customFormat="1" ht="15" customHeight="1">
      <c r="B210" s="234"/>
      <c r="C210" s="211"/>
      <c r="D210" s="211"/>
      <c r="E210" s="211"/>
      <c r="F210" s="232" t="s">
        <v>564</v>
      </c>
      <c r="G210" s="211"/>
      <c r="H210" s="328" t="s">
        <v>730</v>
      </c>
      <c r="I210" s="328"/>
      <c r="J210" s="328"/>
      <c r="K210" s="257"/>
    </row>
    <row r="211" spans="2:11" s="1" customFormat="1" ht="15" customHeight="1">
      <c r="B211" s="275"/>
      <c r="C211" s="211"/>
      <c r="D211" s="211"/>
      <c r="E211" s="211"/>
      <c r="F211" s="232" t="s">
        <v>79</v>
      </c>
      <c r="G211" s="270"/>
      <c r="H211" s="327" t="s">
        <v>78</v>
      </c>
      <c r="I211" s="327"/>
      <c r="J211" s="327"/>
      <c r="K211" s="276"/>
    </row>
    <row r="212" spans="2:11" s="1" customFormat="1" ht="15" customHeight="1">
      <c r="B212" s="275"/>
      <c r="C212" s="211"/>
      <c r="D212" s="211"/>
      <c r="E212" s="211"/>
      <c r="F212" s="232" t="s">
        <v>568</v>
      </c>
      <c r="G212" s="270"/>
      <c r="H212" s="327" t="s">
        <v>167</v>
      </c>
      <c r="I212" s="327"/>
      <c r="J212" s="327"/>
      <c r="K212" s="276"/>
    </row>
    <row r="213" spans="2:11" s="1" customFormat="1" ht="15" customHeight="1">
      <c r="B213" s="275"/>
      <c r="C213" s="211"/>
      <c r="D213" s="211"/>
      <c r="E213" s="211"/>
      <c r="F213" s="232"/>
      <c r="G213" s="270"/>
      <c r="H213" s="261"/>
      <c r="I213" s="261"/>
      <c r="J213" s="261"/>
      <c r="K213" s="276"/>
    </row>
    <row r="214" spans="2:11" s="1" customFormat="1" ht="15" customHeight="1">
      <c r="B214" s="275"/>
      <c r="C214" s="211" t="s">
        <v>693</v>
      </c>
      <c r="D214" s="211"/>
      <c r="E214" s="211"/>
      <c r="F214" s="232">
        <v>1</v>
      </c>
      <c r="G214" s="270"/>
      <c r="H214" s="327" t="s">
        <v>731</v>
      </c>
      <c r="I214" s="327"/>
      <c r="J214" s="327"/>
      <c r="K214" s="276"/>
    </row>
    <row r="215" spans="2:11" s="1" customFormat="1" ht="15" customHeight="1">
      <c r="B215" s="275"/>
      <c r="C215" s="211"/>
      <c r="D215" s="211"/>
      <c r="E215" s="211"/>
      <c r="F215" s="232">
        <v>2</v>
      </c>
      <c r="G215" s="270"/>
      <c r="H215" s="327" t="s">
        <v>732</v>
      </c>
      <c r="I215" s="327"/>
      <c r="J215" s="327"/>
      <c r="K215" s="276"/>
    </row>
    <row r="216" spans="2:11" s="1" customFormat="1" ht="15" customHeight="1">
      <c r="B216" s="275"/>
      <c r="C216" s="211"/>
      <c r="D216" s="211"/>
      <c r="E216" s="211"/>
      <c r="F216" s="232">
        <v>3</v>
      </c>
      <c r="G216" s="270"/>
      <c r="H216" s="327" t="s">
        <v>733</v>
      </c>
      <c r="I216" s="327"/>
      <c r="J216" s="327"/>
      <c r="K216" s="276"/>
    </row>
    <row r="217" spans="2:11" s="1" customFormat="1" ht="15" customHeight="1">
      <c r="B217" s="275"/>
      <c r="C217" s="211"/>
      <c r="D217" s="211"/>
      <c r="E217" s="211"/>
      <c r="F217" s="232">
        <v>4</v>
      </c>
      <c r="G217" s="270"/>
      <c r="H217" s="327" t="s">
        <v>734</v>
      </c>
      <c r="I217" s="327"/>
      <c r="J217" s="327"/>
      <c r="K217" s="276"/>
    </row>
    <row r="218" spans="2:11" s="1" customFormat="1" ht="12.75" customHeight="1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000 - Vedlejší a ostatní ...</vt:lpstr>
      <vt:lpstr>001 - Stavební část</vt:lpstr>
      <vt:lpstr>Pokyny pro vyplnění</vt:lpstr>
      <vt:lpstr>'000 - Vedlejší a ostatní ...'!Názvy_tisku</vt:lpstr>
      <vt:lpstr>'001 - Stavební část'!Názvy_tisku</vt:lpstr>
      <vt:lpstr>'Rekapitulace stavby'!Názvy_tisku</vt:lpstr>
      <vt:lpstr>'000 - Vedlejší a ostatní ...'!Oblast_tisku</vt:lpstr>
      <vt:lpstr>'001 - Stavební část'!Oblast_tisku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JINDRA-NOTEBOOK\Jindra</dc:creator>
  <cp:lastModifiedBy>Kessler</cp:lastModifiedBy>
  <dcterms:created xsi:type="dcterms:W3CDTF">2023-04-03T08:19:42Z</dcterms:created>
  <dcterms:modified xsi:type="dcterms:W3CDTF">2023-04-12T05:29:18Z</dcterms:modified>
</cp:coreProperties>
</file>