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Martin_data\Martin_zakazky\Morávka_Dobrá\Projekt pro stavební úřad\"/>
    </mc:Choice>
  </mc:AlternateContent>
  <bookViews>
    <workbookView xWindow="0" yWindow="0" windowWidth="0" windowHeight="0"/>
  </bookViews>
  <sheets>
    <sheet name="Rekapitulace stavby" sheetId="1" r:id="rId1"/>
    <sheet name="SO 01 - Příprava staveniště" sheetId="2" r:id="rId2"/>
    <sheet name="SO 02 - Balvanitý skluz" sheetId="3" r:id="rId3"/>
    <sheet name="VON - Vedlejší a ostatní 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Příprava staveniště'!$C$89:$K$300</definedName>
    <definedName name="_xlnm.Print_Area" localSheetId="1">'SO 01 - Příprava staveniště'!$C$4:$J$39,'SO 01 - Příprava staveniště'!$C$45:$J$71,'SO 01 - Příprava staveniště'!$C$77:$J$300</definedName>
    <definedName name="_xlnm.Print_Titles" localSheetId="1">'SO 01 - Příprava staveniště'!$89:$89</definedName>
    <definedName name="_xlnm._FilterDatabase" localSheetId="2" hidden="1">'SO 02 - Balvanitý skluz'!$C$88:$K$394</definedName>
    <definedName name="_xlnm.Print_Area" localSheetId="2">'SO 02 - Balvanitý skluz'!$C$4:$J$39,'SO 02 - Balvanitý skluz'!$C$45:$J$70,'SO 02 - Balvanitý skluz'!$C$76:$J$394</definedName>
    <definedName name="_xlnm.Print_Titles" localSheetId="2">'SO 02 - Balvanitý skluz'!$88:$88</definedName>
    <definedName name="_xlnm._FilterDatabase" localSheetId="3" hidden="1">'VON - Vedlejší a ostatní ...'!$C$84:$K$131</definedName>
    <definedName name="_xlnm.Print_Area" localSheetId="3">'VON - Vedlejší a ostatní ...'!$C$4:$J$39,'VON - Vedlejší a ostatní ...'!$C$45:$J$66,'VON - Vedlejší a ostatní ...'!$C$72:$J$131</definedName>
    <definedName name="_xlnm.Print_Titles" localSheetId="3">'VON - Vedlejší a ostatní ...'!$84:$84</definedName>
    <definedName name="_xlnm.Print_Area" localSheetId="4">'Seznam figur'!$C$4:$G$85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86"/>
  <c r="J37"/>
  <c r="J36"/>
  <c i="1" r="AY57"/>
  <c i="4" r="J35"/>
  <c i="1" r="AX57"/>
  <c i="4" r="BI128"/>
  <c r="BH128"/>
  <c r="BG128"/>
  <c r="BF128"/>
  <c r="T128"/>
  <c r="T127"/>
  <c r="R128"/>
  <c r="R127"/>
  <c r="P128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6"/>
  <c r="BH106"/>
  <c r="BG106"/>
  <c r="BF106"/>
  <c r="T106"/>
  <c r="T105"/>
  <c r="R106"/>
  <c r="R105"/>
  <c r="P106"/>
  <c r="P105"/>
  <c r="BI101"/>
  <c r="BH101"/>
  <c r="BG101"/>
  <c r="BF101"/>
  <c r="T101"/>
  <c r="T100"/>
  <c r="R101"/>
  <c r="R100"/>
  <c r="P101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60"/>
  <c r="J82"/>
  <c r="F79"/>
  <c r="E77"/>
  <c r="J55"/>
  <c r="F52"/>
  <c r="E50"/>
  <c r="J21"/>
  <c r="E21"/>
  <c r="J54"/>
  <c r="J20"/>
  <c r="J18"/>
  <c r="E18"/>
  <c r="F82"/>
  <c r="J17"/>
  <c r="J15"/>
  <c r="E15"/>
  <c r="F81"/>
  <c r="J14"/>
  <c r="J12"/>
  <c r="J52"/>
  <c r="E7"/>
  <c r="E75"/>
  <c i="3" r="J37"/>
  <c r="J36"/>
  <c i="1" r="AY56"/>
  <c i="3" r="J35"/>
  <c i="1" r="AX56"/>
  <c i="3" r="BI393"/>
  <c r="BH393"/>
  <c r="BG393"/>
  <c r="BF393"/>
  <c r="T393"/>
  <c r="R393"/>
  <c r="P393"/>
  <c r="BI391"/>
  <c r="BH391"/>
  <c r="BG391"/>
  <c r="BF391"/>
  <c r="T391"/>
  <c r="R391"/>
  <c r="P391"/>
  <c r="BI386"/>
  <c r="BH386"/>
  <c r="BG386"/>
  <c r="BF386"/>
  <c r="T386"/>
  <c r="R386"/>
  <c r="P386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5"/>
  <c r="BH365"/>
  <c r="BG365"/>
  <c r="BF365"/>
  <c r="T365"/>
  <c r="R365"/>
  <c r="P365"/>
  <c r="BI360"/>
  <c r="BH360"/>
  <c r="BG360"/>
  <c r="BF360"/>
  <c r="T360"/>
  <c r="T359"/>
  <c r="R360"/>
  <c r="R359"/>
  <c r="P360"/>
  <c r="P359"/>
  <c r="BI354"/>
  <c r="BH354"/>
  <c r="BG354"/>
  <c r="BF354"/>
  <c r="T354"/>
  <c r="R354"/>
  <c r="P354"/>
  <c r="BI348"/>
  <c r="BH348"/>
  <c r="BG348"/>
  <c r="BF348"/>
  <c r="T348"/>
  <c r="R348"/>
  <c r="P348"/>
  <c r="BI345"/>
  <c r="BH345"/>
  <c r="BG345"/>
  <c r="BF345"/>
  <c r="T345"/>
  <c r="R345"/>
  <c r="P345"/>
  <c r="BI338"/>
  <c r="BH338"/>
  <c r="BG338"/>
  <c r="BF338"/>
  <c r="T338"/>
  <c r="R338"/>
  <c r="P338"/>
  <c r="BI331"/>
  <c r="BH331"/>
  <c r="BG331"/>
  <c r="BF331"/>
  <c r="T331"/>
  <c r="R331"/>
  <c r="P331"/>
  <c r="BI324"/>
  <c r="BH324"/>
  <c r="BG324"/>
  <c r="BF324"/>
  <c r="T324"/>
  <c r="R324"/>
  <c r="P324"/>
  <c r="BI318"/>
  <c r="BH318"/>
  <c r="BG318"/>
  <c r="BF318"/>
  <c r="T318"/>
  <c r="R318"/>
  <c r="P318"/>
  <c r="BI312"/>
  <c r="BH312"/>
  <c r="BG312"/>
  <c r="BF312"/>
  <c r="T312"/>
  <c r="R312"/>
  <c r="P312"/>
  <c r="BI306"/>
  <c r="BH306"/>
  <c r="BG306"/>
  <c r="BF306"/>
  <c r="T306"/>
  <c r="R306"/>
  <c r="P306"/>
  <c r="BI299"/>
  <c r="BH299"/>
  <c r="BG299"/>
  <c r="BF299"/>
  <c r="T299"/>
  <c r="R299"/>
  <c r="P299"/>
  <c r="BI292"/>
  <c r="BH292"/>
  <c r="BG292"/>
  <c r="BF292"/>
  <c r="T292"/>
  <c r="R292"/>
  <c r="P292"/>
  <c r="BI286"/>
  <c r="BH286"/>
  <c r="BG286"/>
  <c r="BF286"/>
  <c r="T286"/>
  <c r="R286"/>
  <c r="P286"/>
  <c r="BI279"/>
  <c r="BH279"/>
  <c r="BG279"/>
  <c r="BF279"/>
  <c r="T279"/>
  <c r="R279"/>
  <c r="P279"/>
  <c r="BI273"/>
  <c r="BH273"/>
  <c r="BG273"/>
  <c r="BF273"/>
  <c r="T273"/>
  <c r="R273"/>
  <c r="P273"/>
  <c r="BI269"/>
  <c r="BH269"/>
  <c r="BG269"/>
  <c r="BF269"/>
  <c r="T269"/>
  <c r="R269"/>
  <c r="P269"/>
  <c r="BI262"/>
  <c r="BH262"/>
  <c r="BG262"/>
  <c r="BF262"/>
  <c r="T262"/>
  <c r="R262"/>
  <c r="P262"/>
  <c r="BI256"/>
  <c r="BH256"/>
  <c r="BG256"/>
  <c r="BF256"/>
  <c r="T256"/>
  <c r="R256"/>
  <c r="P256"/>
  <c r="BI249"/>
  <c r="BH249"/>
  <c r="BG249"/>
  <c r="BF249"/>
  <c r="T249"/>
  <c r="R249"/>
  <c r="P249"/>
  <c r="BI243"/>
  <c r="BH243"/>
  <c r="BG243"/>
  <c r="BF243"/>
  <c r="T243"/>
  <c r="R243"/>
  <c r="P243"/>
  <c r="BI237"/>
  <c r="BH237"/>
  <c r="BG237"/>
  <c r="BF237"/>
  <c r="T237"/>
  <c r="R237"/>
  <c r="P237"/>
  <c r="BI232"/>
  <c r="BH232"/>
  <c r="BG232"/>
  <c r="BF232"/>
  <c r="T232"/>
  <c r="R232"/>
  <c r="P232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2"/>
  <c r="BH212"/>
  <c r="BG212"/>
  <c r="BF212"/>
  <c r="T212"/>
  <c r="R212"/>
  <c r="P212"/>
  <c r="BI205"/>
  <c r="BH205"/>
  <c r="BG205"/>
  <c r="BF205"/>
  <c r="T205"/>
  <c r="R205"/>
  <c r="P205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BI123"/>
  <c r="BH123"/>
  <c r="BG123"/>
  <c r="BF123"/>
  <c r="T123"/>
  <c r="R123"/>
  <c r="P123"/>
  <c r="BI116"/>
  <c r="BH116"/>
  <c r="BG116"/>
  <c r="BF116"/>
  <c r="T116"/>
  <c r="R116"/>
  <c r="P116"/>
  <c r="BI110"/>
  <c r="BH110"/>
  <c r="BG110"/>
  <c r="BF110"/>
  <c r="T110"/>
  <c r="R110"/>
  <c r="P110"/>
  <c r="BI104"/>
  <c r="BH104"/>
  <c r="BG104"/>
  <c r="BF104"/>
  <c r="T104"/>
  <c r="R104"/>
  <c r="P104"/>
  <c r="BI99"/>
  <c r="BH99"/>
  <c r="BG99"/>
  <c r="BF99"/>
  <c r="T99"/>
  <c r="R99"/>
  <c r="P99"/>
  <c r="BI92"/>
  <c r="BH92"/>
  <c r="BG92"/>
  <c r="BF92"/>
  <c r="T92"/>
  <c r="R92"/>
  <c r="P92"/>
  <c r="J86"/>
  <c r="F83"/>
  <c r="E81"/>
  <c r="J55"/>
  <c r="F52"/>
  <c r="E50"/>
  <c r="J21"/>
  <c r="E21"/>
  <c r="J85"/>
  <c r="J20"/>
  <c r="J18"/>
  <c r="E18"/>
  <c r="F86"/>
  <c r="J17"/>
  <c r="J15"/>
  <c r="E15"/>
  <c r="F85"/>
  <c r="J14"/>
  <c r="J12"/>
  <c r="J52"/>
  <c r="E7"/>
  <c r="E79"/>
  <c i="2" r="J37"/>
  <c r="J36"/>
  <c i="1" r="AY55"/>
  <c i="2" r="J35"/>
  <c i="1" r="AX55"/>
  <c i="2" r="BI296"/>
  <c r="BH296"/>
  <c r="BG296"/>
  <c r="BF296"/>
  <c r="T296"/>
  <c r="T295"/>
  <c r="T294"/>
  <c r="R296"/>
  <c r="R295"/>
  <c r="R294"/>
  <c r="P296"/>
  <c r="P295"/>
  <c r="P294"/>
  <c r="BI291"/>
  <c r="BH291"/>
  <c r="BG291"/>
  <c r="BF291"/>
  <c r="T291"/>
  <c r="T290"/>
  <c r="R291"/>
  <c r="R290"/>
  <c r="P291"/>
  <c r="P290"/>
  <c r="BI283"/>
  <c r="BH283"/>
  <c r="BG283"/>
  <c r="BF283"/>
  <c r="T283"/>
  <c r="R283"/>
  <c r="P283"/>
  <c r="BI278"/>
  <c r="BH278"/>
  <c r="BG278"/>
  <c r="BF278"/>
  <c r="T278"/>
  <c r="R278"/>
  <c r="P278"/>
  <c r="BI272"/>
  <c r="BH272"/>
  <c r="BG272"/>
  <c r="BF272"/>
  <c r="T272"/>
  <c r="R272"/>
  <c r="P272"/>
  <c r="BI267"/>
  <c r="BH267"/>
  <c r="BG267"/>
  <c r="BF267"/>
  <c r="T267"/>
  <c r="R267"/>
  <c r="P267"/>
  <c r="BI260"/>
  <c r="BH260"/>
  <c r="BG260"/>
  <c r="BF260"/>
  <c r="T260"/>
  <c r="T259"/>
  <c r="R260"/>
  <c r="R259"/>
  <c r="P260"/>
  <c r="P259"/>
  <c r="BI253"/>
  <c r="BH253"/>
  <c r="BG253"/>
  <c r="BF253"/>
  <c r="T253"/>
  <c r="T252"/>
  <c r="R253"/>
  <c r="R252"/>
  <c r="P253"/>
  <c r="P252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7"/>
  <c r="BH227"/>
  <c r="BG227"/>
  <c r="BF227"/>
  <c r="T227"/>
  <c r="R227"/>
  <c r="P227"/>
  <c r="BI220"/>
  <c r="BH220"/>
  <c r="BG220"/>
  <c r="BF220"/>
  <c r="T220"/>
  <c r="R220"/>
  <c r="P220"/>
  <c r="BI213"/>
  <c r="BH213"/>
  <c r="BG213"/>
  <c r="BF213"/>
  <c r="T213"/>
  <c r="R213"/>
  <c r="P213"/>
  <c r="BI208"/>
  <c r="BH208"/>
  <c r="BG208"/>
  <c r="BF208"/>
  <c r="T208"/>
  <c r="R208"/>
  <c r="P208"/>
  <c r="BI202"/>
  <c r="BH202"/>
  <c r="BG202"/>
  <c r="BF202"/>
  <c r="T202"/>
  <c r="R202"/>
  <c r="P202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0"/>
  <c r="BH170"/>
  <c r="BG170"/>
  <c r="BF170"/>
  <c r="T170"/>
  <c r="R170"/>
  <c r="P170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5"/>
  <c r="BH125"/>
  <c r="BG125"/>
  <c r="BF125"/>
  <c r="T125"/>
  <c r="R125"/>
  <c r="P125"/>
  <c r="BI120"/>
  <c r="BH120"/>
  <c r="BG120"/>
  <c r="BF120"/>
  <c r="T120"/>
  <c r="R120"/>
  <c r="P120"/>
  <c r="BI114"/>
  <c r="BH114"/>
  <c r="BG114"/>
  <c r="BF114"/>
  <c r="T114"/>
  <c r="R114"/>
  <c r="P114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F84"/>
  <c r="E82"/>
  <c r="J55"/>
  <c r="F52"/>
  <c r="E50"/>
  <c r="J21"/>
  <c r="E21"/>
  <c r="J54"/>
  <c r="J20"/>
  <c r="J18"/>
  <c r="E18"/>
  <c r="F87"/>
  <c r="J17"/>
  <c r="J15"/>
  <c r="E15"/>
  <c r="F86"/>
  <c r="J14"/>
  <c r="J12"/>
  <c r="J84"/>
  <c r="E7"/>
  <c r="E80"/>
  <c i="1" r="L50"/>
  <c r="AM50"/>
  <c r="AM49"/>
  <c r="L49"/>
  <c r="AM47"/>
  <c r="L47"/>
  <c r="L45"/>
  <c r="L44"/>
  <c i="2" r="BK253"/>
  <c r="J177"/>
  <c r="J278"/>
  <c r="J147"/>
  <c r="BK195"/>
  <c r="BK131"/>
  <c i="3" r="BK348"/>
  <c r="J190"/>
  <c r="BK380"/>
  <c r="J306"/>
  <c r="J158"/>
  <c r="BK360"/>
  <c r="J185"/>
  <c r="J391"/>
  <c r="J262"/>
  <c r="J153"/>
  <c i="4" r="J119"/>
  <c r="J111"/>
  <c i="2" r="BK278"/>
  <c r="BK189"/>
  <c r="J283"/>
  <c r="J163"/>
  <c r="BK234"/>
  <c r="BK136"/>
  <c i="3" r="BK372"/>
  <c r="J232"/>
  <c r="BK178"/>
  <c r="J136"/>
  <c r="BK222"/>
  <c r="J92"/>
  <c r="J279"/>
  <c r="BK185"/>
  <c i="4" r="J88"/>
  <c i="2" r="J296"/>
  <c r="BK213"/>
  <c r="J141"/>
  <c r="BK183"/>
  <c r="BK267"/>
  <c r="BK114"/>
  <c r="J125"/>
  <c i="3" r="BK237"/>
  <c r="J222"/>
  <c r="J178"/>
  <c r="J104"/>
  <c r="J348"/>
  <c r="BK312"/>
  <c r="BK212"/>
  <c r="BK104"/>
  <c r="J365"/>
  <c r="BK269"/>
  <c r="BK182"/>
  <c r="BK391"/>
  <c r="J312"/>
  <c r="J237"/>
  <c r="J182"/>
  <c i="4" r="J106"/>
  <c r="BK92"/>
  <c i="2" r="J246"/>
  <c r="J202"/>
  <c r="BK125"/>
  <c r="J189"/>
  <c r="J136"/>
  <c r="J272"/>
  <c r="J208"/>
  <c r="BK98"/>
  <c r="J120"/>
  <c i="3" r="J354"/>
  <c r="BK262"/>
  <c r="BK199"/>
  <c r="BK110"/>
  <c r="BK365"/>
  <c r="J338"/>
  <c r="BK256"/>
  <c r="BK173"/>
  <c r="BK345"/>
  <c r="BK279"/>
  <c r="J168"/>
  <c r="J393"/>
  <c r="J292"/>
  <c r="BK243"/>
  <c r="BK195"/>
  <c r="BK130"/>
  <c i="4" r="J123"/>
  <c r="BK119"/>
  <c r="J96"/>
  <c i="2" r="J234"/>
  <c r="BK147"/>
  <c r="J227"/>
  <c r="J253"/>
  <c r="BK93"/>
  <c i="3" r="J376"/>
  <c r="J249"/>
  <c r="BK116"/>
  <c r="BK324"/>
  <c r="J195"/>
  <c r="BK92"/>
  <c r="BK393"/>
  <c r="J286"/>
  <c r="J205"/>
  <c i="4" r="BK123"/>
  <c r="J92"/>
  <c i="2" r="BK220"/>
  <c r="BK120"/>
  <c r="BK108"/>
  <c r="J153"/>
  <c i="3" r="BK286"/>
  <c r="BK299"/>
  <c r="J386"/>
  <c r="BK190"/>
  <c r="J380"/>
  <c r="J256"/>
  <c r="J173"/>
  <c i="4" r="J115"/>
  <c r="BK106"/>
  <c i="2" r="BK240"/>
  <c r="J108"/>
  <c r="J220"/>
  <c r="J131"/>
  <c r="J213"/>
  <c r="J291"/>
  <c r="BK208"/>
  <c r="J114"/>
  <c r="J195"/>
  <c r="BK291"/>
  <c r="BK158"/>
  <c r="BK103"/>
  <c i="3" r="BK292"/>
  <c r="BK168"/>
  <c r="J345"/>
  <c r="BK249"/>
  <c r="J123"/>
  <c r="BK306"/>
  <c r="J148"/>
  <c r="BK354"/>
  <c r="J226"/>
  <c r="BK123"/>
  <c i="4" r="BK96"/>
  <c r="BK88"/>
  <c i="2" r="BK260"/>
  <c r="J158"/>
  <c r="BK202"/>
  <c r="BK283"/>
  <c r="BK177"/>
  <c r="J93"/>
  <c i="3" r="J324"/>
  <c r="J243"/>
  <c r="BK153"/>
  <c r="BK331"/>
  <c r="BK163"/>
  <c r="BK318"/>
  <c r="BK232"/>
  <c r="J110"/>
  <c i="4" r="J101"/>
  <c r="BK101"/>
  <c i="2" r="J267"/>
  <c r="J183"/>
  <c r="J260"/>
  <c r="J98"/>
  <c r="BK170"/>
  <c r="BK153"/>
  <c i="1" r="AS54"/>
  <c i="3" r="J130"/>
  <c r="J331"/>
  <c r="J273"/>
  <c r="J163"/>
  <c r="J142"/>
  <c r="BK338"/>
  <c r="BK205"/>
  <c r="BK99"/>
  <c r="J372"/>
  <c r="BK273"/>
  <c r="J212"/>
  <c r="BK142"/>
  <c i="4" r="BK115"/>
  <c i="2" r="BK272"/>
  <c r="BK227"/>
  <c r="J170"/>
  <c r="BK296"/>
  <c r="J240"/>
  <c r="J103"/>
  <c r="BK246"/>
  <c r="BK163"/>
  <c r="BK141"/>
  <c i="3" r="BK386"/>
  <c r="J299"/>
  <c r="BK226"/>
  <c r="BK136"/>
  <c r="BK376"/>
  <c r="J318"/>
  <c r="J199"/>
  <c r="BK148"/>
  <c r="J99"/>
  <c r="J218"/>
  <c r="J116"/>
  <c r="J360"/>
  <c r="J269"/>
  <c r="BK218"/>
  <c r="BK158"/>
  <c i="4" r="J128"/>
  <c r="BK111"/>
  <c r="BK128"/>
  <c i="2" l="1" r="T201"/>
  <c r="P219"/>
  <c r="T219"/>
  <c r="T233"/>
  <c r="P201"/>
  <c r="P233"/>
  <c r="R201"/>
  <c r="R219"/>
  <c r="R233"/>
  <c r="R92"/>
  <c r="BK266"/>
  <c r="J266"/>
  <c r="J67"/>
  <c r="T92"/>
  <c r="T91"/>
  <c r="T90"/>
  <c r="T266"/>
  <c i="3" r="R91"/>
  <c r="P211"/>
  <c r="T211"/>
  <c r="T236"/>
  <c r="T285"/>
  <c r="T344"/>
  <c r="T364"/>
  <c r="P379"/>
  <c i="4" r="R110"/>
  <c r="R87"/>
  <c r="R85"/>
  <c i="2" r="P92"/>
  <c r="R266"/>
  <c i="3" r="BK91"/>
  <c r="J91"/>
  <c r="J61"/>
  <c r="P91"/>
  <c r="BK211"/>
  <c r="J211"/>
  <c r="J62"/>
  <c r="BK236"/>
  <c r="J236"/>
  <c r="J63"/>
  <c r="R236"/>
  <c r="P285"/>
  <c r="BK344"/>
  <c r="J344"/>
  <c r="J65"/>
  <c r="P344"/>
  <c r="BK364"/>
  <c r="J364"/>
  <c r="J68"/>
  <c r="R364"/>
  <c r="R379"/>
  <c i="4" r="P110"/>
  <c r="P87"/>
  <c r="P85"/>
  <c i="1" r="AU57"/>
  <c i="2" r="BK92"/>
  <c r="J92"/>
  <c r="J61"/>
  <c r="P266"/>
  <c i="3" r="T91"/>
  <c r="T90"/>
  <c r="R211"/>
  <c r="P236"/>
  <c r="BK285"/>
  <c r="J285"/>
  <c r="J64"/>
  <c r="R285"/>
  <c r="R344"/>
  <c r="P364"/>
  <c r="P363"/>
  <c r="BK379"/>
  <c r="J379"/>
  <c r="J69"/>
  <c r="T379"/>
  <c i="4" r="BK110"/>
  <c r="J110"/>
  <c r="J64"/>
  <c r="T110"/>
  <c r="T87"/>
  <c r="T85"/>
  <c i="2" r="BK219"/>
  <c r="J219"/>
  <c r="J63"/>
  <c r="BK252"/>
  <c r="J252"/>
  <c r="J65"/>
  <c r="BK259"/>
  <c r="J259"/>
  <c r="J66"/>
  <c r="BK295"/>
  <c r="BK294"/>
  <c r="J294"/>
  <c r="J69"/>
  <c i="4" r="BK105"/>
  <c r="J105"/>
  <c r="J63"/>
  <c i="2" r="BK201"/>
  <c r="J201"/>
  <c r="J62"/>
  <c r="BK233"/>
  <c r="J233"/>
  <c r="J64"/>
  <c i="3" r="BK359"/>
  <c r="J359"/>
  <c r="J66"/>
  <c i="4" r="BK100"/>
  <c r="J100"/>
  <c r="J62"/>
  <c r="BK127"/>
  <c r="J127"/>
  <c r="J65"/>
  <c i="2" r="BK290"/>
  <c r="J290"/>
  <c r="J68"/>
  <c i="4" r="F54"/>
  <c r="J79"/>
  <c r="BE111"/>
  <c r="BE119"/>
  <c r="F55"/>
  <c r="J81"/>
  <c r="BE92"/>
  <c r="BE115"/>
  <c r="E48"/>
  <c r="BE88"/>
  <c r="BE96"/>
  <c r="BE101"/>
  <c r="BE106"/>
  <c r="BE123"/>
  <c r="BE128"/>
  <c i="2" r="BK91"/>
  <c r="J91"/>
  <c r="J60"/>
  <c i="3" r="F54"/>
  <c r="BE99"/>
  <c r="BE163"/>
  <c r="BE182"/>
  <c r="BE237"/>
  <c r="BE299"/>
  <c r="BE324"/>
  <c r="BE331"/>
  <c r="BE348"/>
  <c r="BE372"/>
  <c r="BE380"/>
  <c r="BE386"/>
  <c r="BE391"/>
  <c r="BE393"/>
  <c r="F55"/>
  <c r="J83"/>
  <c r="BE104"/>
  <c r="BE116"/>
  <c r="BE123"/>
  <c r="BE130"/>
  <c r="BE136"/>
  <c r="BE148"/>
  <c r="BE153"/>
  <c r="BE158"/>
  <c r="BE190"/>
  <c r="BE226"/>
  <c r="BE232"/>
  <c r="BE243"/>
  <c r="BE249"/>
  <c r="BE256"/>
  <c r="BE262"/>
  <c r="BE292"/>
  <c r="BE312"/>
  <c r="BE318"/>
  <c r="BE345"/>
  <c r="BE376"/>
  <c i="2" r="J295"/>
  <c r="J70"/>
  <c i="3" r="E48"/>
  <c r="J54"/>
  <c r="BE110"/>
  <c r="BE168"/>
  <c r="BE185"/>
  <c r="BE195"/>
  <c r="BE199"/>
  <c r="BE218"/>
  <c r="BE222"/>
  <c r="BE279"/>
  <c r="BE286"/>
  <c r="BE92"/>
  <c r="BE142"/>
  <c r="BE173"/>
  <c r="BE178"/>
  <c r="BE205"/>
  <c r="BE212"/>
  <c r="BE269"/>
  <c r="BE273"/>
  <c r="BE306"/>
  <c r="BE338"/>
  <c r="BE354"/>
  <c r="BE360"/>
  <c r="BE365"/>
  <c i="2" r="F55"/>
  <c r="BE108"/>
  <c r="BE163"/>
  <c r="BE177"/>
  <c r="E48"/>
  <c r="F54"/>
  <c r="BE103"/>
  <c r="BE120"/>
  <c r="BE234"/>
  <c r="BE240"/>
  <c r="BE253"/>
  <c r="J52"/>
  <c r="J86"/>
  <c r="BE114"/>
  <c r="BE125"/>
  <c r="BE136"/>
  <c r="BE147"/>
  <c r="BE153"/>
  <c r="BE158"/>
  <c r="BE189"/>
  <c r="BE195"/>
  <c r="BE208"/>
  <c r="BE246"/>
  <c r="BE260"/>
  <c r="BE272"/>
  <c r="BE296"/>
  <c r="BE93"/>
  <c r="BE98"/>
  <c r="BE131"/>
  <c r="BE141"/>
  <c r="BE170"/>
  <c r="BE183"/>
  <c r="BE202"/>
  <c r="BE213"/>
  <c r="BE220"/>
  <c r="BE227"/>
  <c r="BE267"/>
  <c r="BE278"/>
  <c r="BE283"/>
  <c r="BE291"/>
  <c i="4" r="J34"/>
  <c i="1" r="AW57"/>
  <c i="3" r="F34"/>
  <c i="1" r="BA56"/>
  <c i="2" r="J34"/>
  <c i="1" r="AW55"/>
  <c i="4" r="F37"/>
  <c i="1" r="BD57"/>
  <c i="2" r="F35"/>
  <c i="1" r="BB55"/>
  <c i="3" r="J34"/>
  <c i="1" r="AW56"/>
  <c i="3" r="F37"/>
  <c i="1" r="BD56"/>
  <c i="4" r="F34"/>
  <c i="1" r="BA57"/>
  <c i="2" r="F37"/>
  <c i="1" r="BD55"/>
  <c i="2" r="F36"/>
  <c i="1" r="BC55"/>
  <c i="4" r="F36"/>
  <c i="1" r="BC57"/>
  <c i="4" r="F35"/>
  <c i="1" r="BB57"/>
  <c i="2" r="F34"/>
  <c i="1" r="BA55"/>
  <c i="3" r="F35"/>
  <c i="1" r="BB56"/>
  <c i="3" r="F36"/>
  <c i="1" r="BC56"/>
  <c i="3" l="1" r="P90"/>
  <c r="P89"/>
  <c i="1" r="AU56"/>
  <c i="3" r="T363"/>
  <c r="R90"/>
  <c r="T89"/>
  <c r="R363"/>
  <c i="2" r="P91"/>
  <c r="P90"/>
  <c i="1" r="AU55"/>
  <c i="2" r="R91"/>
  <c r="R90"/>
  <c i="4" r="BK87"/>
  <c r="J87"/>
  <c r="J61"/>
  <c i="3" r="BK363"/>
  <c r="J363"/>
  <c r="J67"/>
  <c r="BK90"/>
  <c r="J90"/>
  <c r="J60"/>
  <c i="2" r="BK90"/>
  <c r="J90"/>
  <c r="F33"/>
  <c i="1" r="AZ55"/>
  <c r="BA54"/>
  <c r="W30"/>
  <c r="BB54"/>
  <c r="AX54"/>
  <c i="4" r="J33"/>
  <c i="1" r="AV57"/>
  <c r="AT57"/>
  <c r="BC54"/>
  <c r="W32"/>
  <c i="3" r="F33"/>
  <c i="1" r="AZ56"/>
  <c i="4" r="F33"/>
  <c i="1" r="AZ57"/>
  <c i="3" r="J33"/>
  <c i="1" r="AV56"/>
  <c r="AT56"/>
  <c i="2" r="J30"/>
  <c i="1" r="AG55"/>
  <c r="BD54"/>
  <c r="W33"/>
  <c i="2" r="J33"/>
  <c i="1" r="AV55"/>
  <c r="AT55"/>
  <c i="3" l="1" r="R89"/>
  <c r="BK89"/>
  <c r="J89"/>
  <c r="J59"/>
  <c i="4" r="BK85"/>
  <c r="J85"/>
  <c r="J59"/>
  <c i="1" r="AN55"/>
  <c i="2" r="J59"/>
  <c r="J39"/>
  <c i="1" r="AU54"/>
  <c r="W31"/>
  <c r="AZ54"/>
  <c r="W29"/>
  <c r="AW54"/>
  <c r="AK30"/>
  <c r="AY54"/>
  <c i="4" l="1" r="J30"/>
  <c i="1" r="AG57"/>
  <c i="3" r="J30"/>
  <c i="1" r="AG56"/>
  <c r="AN56"/>
  <c r="AV54"/>
  <c r="AK29"/>
  <c i="4" l="1" r="J39"/>
  <c i="3" r="J39"/>
  <c i="1" r="AN57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<sst xmlns="http://schemas.openxmlformats.org/spreadsheetml/2006/main">
  <si>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</si>
  <si>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</si>
  <si>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</si>
  <si>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</si>
  <si>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</si>
  <si>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{9b4a16e5-56a0-4f80-b335-b54afedafc38}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</si>
  <si>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</si>
  <si>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</si>
  <si>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</si>
  <si>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</si>
  <si>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</si>
  <si>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</si>
  <si>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</si>
  <si>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</si>
  <si>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07/18/23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</si>
  <si>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</si>
  <si>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</si>
  <si>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Morávka - Dobrá, oprava balvanitého skluzu v km 4.130</t>
  </si>
  <si>
    <t>KSO:</t>
  </si>
  <si>
    <t/>
  </si>
  <si>
    <t>CC-CZ:</t>
  </si>
  <si>
    <t>Místo:</t>
  </si>
  <si>
    <t>Dobrá</t>
  </si>
  <si>
    <t>Datum:</t>
  </si>
  <si>
    <t>17. 4. 2023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</si>
  <si>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</si>
  <si>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</si>
  <si>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</si>
  <si>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</si>
  <si>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</si>
  <si>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</si>
  <si>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</si>
  <si>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M. Lepík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</si>
  <si>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</si>
  <si>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</si>
  <si>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</si>
  <si>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</si>
  <si>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</si>
  <si>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</si>
  <si>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</si>
  <si>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</si>
  <si>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</si>
  <si>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</si>
  <si>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</si>
  <si>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</si>
  <si>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</si>
  <si>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</si>
  <si>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</si>
  <si>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</si>
  <si>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</si>
  <si>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</si>
  <si>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</si>
  <si>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</si>
  <si>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</si>
  <si>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</si>
  <si>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</si>
  <si>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</si>
  <si>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</si>
  <si>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</si>
  <si>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</si>
  <si>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</si>
  <si>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</si>
  <si>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</si>
  <si>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</si>
  <si>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</si>
  <si>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</si>
  <si>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</si>
  <si>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</si>
  <si>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</si>
  <si>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</si>
  <si>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</si>
  <si>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</si>
  <si>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</si>
  <si>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</si>
  <si>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</si>
  <si>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</si>
  <si>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</si>
  <si>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Příprava staveniště</t>
  </si>
  <si>
    <t>STA</t>
  </si>
  <si>
    <t>1</t>
  </si>
  <si>
    <t>{4e456231-a50f-48e3-99b2-a1b4b41515d8}</t>
  </si>
  <si>
    <t>2</t>
  </si>
  <si>
    <t>SO 02</t>
  </si>
  <si>
    <t>Balvanitý skluz</t>
  </si>
  <si>
    <t>{4b77d896-8cb0-44e9-b941-fedef0edc768}</t>
  </si>
  <si>
    <t>VON</t>
  </si>
  <si>
    <t>Vedlejší a ostatní náklady</t>
  </si>
  <si>
    <t>{f5be93fa-b1aa-447e-b624-d16784e32995}</t>
  </si>
  <si>
    <t>hrázka</t>
  </si>
  <si>
    <t>zemní hrázka pod skluzem</t>
  </si>
  <si>
    <t>90</t>
  </si>
  <si>
    <t>hydroizolace</t>
  </si>
  <si>
    <t>těsnění hrázky</t>
  </si>
  <si>
    <t>128</t>
  </si>
  <si>
    <t>KRYCÍ LIST SOUPISU PRACÍ</t>
  </si>
  <si>
    <t>přisypání</t>
  </si>
  <si>
    <t>přisypání hradících vaků</t>
  </si>
  <si>
    <t>54,6</t>
  </si>
  <si>
    <t>Objekt:</t>
  </si>
  <si>
    <t>SO 01 - Příprava staveniště</t>
  </si>
  <si>
    <t>Pokud se v rozpočtu vyskytnou obchodní názvy některých výrobků nebo dodávek, případně jiná označení či vyobrazení mající vztah ke konkrétnímu dodavateli, jedná se o vymezení předpokládané charakteristiky a účastník je oprávněn navrhnout i jiné technicky a kvalitativně srovnatelné či lepší řešení.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</si>
  <si>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</si>
  <si>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</si>
  <si>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</si>
  <si>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</si>
  <si>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</si>
  <si>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</si>
  <si>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</si>
  <si>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</si>
  <si>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</si>
  <si>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</si>
  <si>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</si>
  <si>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</si>
  <si>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</si>
  <si>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</si>
  <si>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</si>
  <si>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</si>
  <si>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</si>
  <si>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</si>
  <si>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</si>
  <si>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</si>
  <si>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</si>
  <si>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</si>
  <si>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</si>
  <si>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</si>
  <si>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</si>
  <si>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</si>
  <si>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</si>
  <si>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</si>
  <si>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</si>
  <si>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</si>
  <si>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</si>
  <si>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</si>
  <si>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</si>
  <si>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112251101</t>
  </si>
  <si>
    <t>Odstranění pařezů průměru přes 100 do 300 mm</t>
  </si>
  <si>
    <t>kus</t>
  </si>
  <si>
    <t>4</t>
  </si>
  <si>
    <t>-115135813</t>
  </si>
  <si>
    <t>PP</t>
  </si>
  <si>
    <t>Odstranění pařezů strojně s jejich vykopáním nebo vytrháním průměru přes 100 do 300 mm</t>
  </si>
  <si>
    <t>Online PSC</t>
  </si>
  <si>
    <t>https://podminky.urs.cz/item/CS_URS_2023_01/112251101</t>
  </si>
  <si>
    <t>VV</t>
  </si>
  <si>
    <t>"6 ks" 6</t>
  </si>
  <si>
    <t>Součet</t>
  </si>
  <si>
    <t>112251102</t>
  </si>
  <si>
    <t>Odstranění pařezů průměru přes 300 do 500 mm</t>
  </si>
  <si>
    <t>-2038173304</t>
  </si>
  <si>
    <t>Odstranění pařezů strojně s jejich vykopáním nebo vytrháním průměru přes 300 do 500 mm</t>
  </si>
  <si>
    <t>https://podminky.urs.cz/item/CS_URS_2023_01/112251102</t>
  </si>
  <si>
    <t>"3 ks" 3</t>
  </si>
  <si>
    <t>3</t>
  </si>
  <si>
    <t>112251103</t>
  </si>
  <si>
    <t>Odstranění pařezů průměru přes 500 do 700 mm</t>
  </si>
  <si>
    <t>-977558374</t>
  </si>
  <si>
    <t>Odstranění pařezů strojně s jejich vykopáním nebo vytrháním průměru přes 500 do 700 mm</t>
  </si>
  <si>
    <t>https://podminky.urs.cz/item/CS_URS_2023_01/112251103</t>
  </si>
  <si>
    <t>"1 ks" 1</t>
  </si>
  <si>
    <t>113151111</t>
  </si>
  <si>
    <t>Rozebrání zpevněných ploch ze silničních dílců</t>
  </si>
  <si>
    <t>m2</t>
  </si>
  <si>
    <t>-707339126</t>
  </si>
  <si>
    <t>Rozebírání zpevněných ploch s přemístěním na skládku na vzdálenost do 20 m nebo s naložením na dopravní prostředek ze silničních panelů</t>
  </si>
  <si>
    <t>https://podminky.urs.cz/item/CS_URS_2023_01/113151111</t>
  </si>
  <si>
    <t>P</t>
  </si>
  <si>
    <t>Poznámka k položce:_x000d_
rozebrání přejezdu ve dně ze silničních panelů</t>
  </si>
  <si>
    <t>"3,0 x 1,0 x 9 ks" 3,0*1,0*9</t>
  </si>
  <si>
    <t>5</t>
  </si>
  <si>
    <t>115001106R</t>
  </si>
  <si>
    <t>Převedení vody potrubím DN přes 600 do 900</t>
  </si>
  <si>
    <t>m</t>
  </si>
  <si>
    <t>2127315200</t>
  </si>
  <si>
    <t>Převedení vody potrubím průměru DN přes 600 do 900</t>
  </si>
  <si>
    <t>https://podminky.urs.cz/item/CS_URS_2023_01/115001106R</t>
  </si>
  <si>
    <t>Poznámka k položce:_x000d_
převedení vody potrubím 2 x DN1000 - zřízení a odstranění</t>
  </si>
  <si>
    <t>"2 x 30,0 m" 2*30,0</t>
  </si>
  <si>
    <t>6</t>
  </si>
  <si>
    <t>115101201</t>
  </si>
  <si>
    <t>Čerpání vody na dopravní výšku do 10 m průměrný přítok do 500 l/min</t>
  </si>
  <si>
    <t>hod</t>
  </si>
  <si>
    <t>-281152521</t>
  </si>
  <si>
    <t>Čerpání vody na dopravní výšku do 10 m s uvažovaným průměrným přítokem do 500 l/min</t>
  </si>
  <si>
    <t>https://podminky.urs.cz/item/CS_URS_2023_01/115101201</t>
  </si>
  <si>
    <t>"90 dní x 10,0 hod" 90*10</t>
  </si>
  <si>
    <t>7</t>
  </si>
  <si>
    <t>124253101</t>
  </si>
  <si>
    <t>Vykopávky pro koryta vodotečí v hornině třídy těžitelnosti I skupiny 3 objem do 1000 m3 strojně</t>
  </si>
  <si>
    <t>m3</t>
  </si>
  <si>
    <t>-1235264202</t>
  </si>
  <si>
    <t>Vykopávky pro koryta vodotečí strojně v hornině třídy těžitelnosti I skupiny 3 přes 100 do 1 000 m3</t>
  </si>
  <si>
    <t>https://podminky.urs.cz/item/CS_URS_2023_01/124253101</t>
  </si>
  <si>
    <t>Poznámka k položce:_x000d_
zemní hrázka pod skluzem</t>
  </si>
  <si>
    <t>hrázka+přisypání</t>
  </si>
  <si>
    <t>8</t>
  </si>
  <si>
    <t>153891112R</t>
  </si>
  <si>
    <t>Osazení pryžotextilních vaků o hmotnosti 50-70 kg</t>
  </si>
  <si>
    <t>kg</t>
  </si>
  <si>
    <t>-2120002254</t>
  </si>
  <si>
    <t>Poznámka k položce:_x000d_
náhradní položka pro osazení pryžotextilních vaků Rubena</t>
  </si>
  <si>
    <t>"2 x 50 kg + 4 x 70 kg" 2*50+4*70</t>
  </si>
  <si>
    <t>9</t>
  </si>
  <si>
    <t>153891121R</t>
  </si>
  <si>
    <t>Odstranění pryžotextilních vaků o hmotnosti 50-70 kg</t>
  </si>
  <si>
    <t>1346285587</t>
  </si>
  <si>
    <t>Poznámka k položce:_x000d_
náhradní položka pro odstranění pryžotextilních vaků Rubena</t>
  </si>
  <si>
    <t>10</t>
  </si>
  <si>
    <t>162201401</t>
  </si>
  <si>
    <t>Vodorovné přemístění větví stromů listnatých do 1 km D kmene přes 100 do 300 mm</t>
  </si>
  <si>
    <t>-798778012</t>
  </si>
  <si>
    <t>Vodorovné přemístění větví, kmenů nebo pařezů s naložením, složením a dopravou do 1000 m větví stromů listnatých, průměru kmene přes 100 do 300 mm</t>
  </si>
  <si>
    <t>https://podminky.urs.cz/item/CS_URS_2023_01/162201401</t>
  </si>
  <si>
    <t>Poznámka k položce:_x000d_
naložení a odvoz pařezů prům. kmene 100-300 mm do 1 km</t>
  </si>
  <si>
    <t>11</t>
  </si>
  <si>
    <t>162201402</t>
  </si>
  <si>
    <t>Vodorovné přemístění větví stromů listnatých do 1 km D kmene přes 300 do 500 mm</t>
  </si>
  <si>
    <t>-186307549</t>
  </si>
  <si>
    <t>Vodorovné přemístění větví, kmenů nebo pařezů s naložením, složením a dopravou do 1000 m větví stromů listnatých, průměru kmene přes 300 do 500 mm</t>
  </si>
  <si>
    <t>https://podminky.urs.cz/item/CS_URS_2023_01/162201402</t>
  </si>
  <si>
    <t>Poznámka k položce:_x000d_
naložení a odvoz pařezů prům. kmene 300-500 mm do 1 km</t>
  </si>
  <si>
    <t>12</t>
  </si>
  <si>
    <t>162201403</t>
  </si>
  <si>
    <t>Vodorovné přemístění větví stromů listnatých do 1 km D kmene přes 500 do 700 mm</t>
  </si>
  <si>
    <t>-573189029</t>
  </si>
  <si>
    <t>Vodorovné přemístění větví, kmenů nebo pařezů s naložením, složením a dopravou do 1000 m větví stromů listnatých, průměru kmene přes 500 do 700 mm</t>
  </si>
  <si>
    <t>https://podminky.urs.cz/item/CS_URS_2023_01/162201403</t>
  </si>
  <si>
    <t>Poznámka k položce:_x000d_
naložení a odvoz pařezů prům. kmene 500-700 mm do 1 km</t>
  </si>
  <si>
    <t>13</t>
  </si>
  <si>
    <t>162301931</t>
  </si>
  <si>
    <t>Příplatek k vodorovnému přemístění větví stromů listnatých D kmene přes 100 do 300 mm ZKD 1 km</t>
  </si>
  <si>
    <t>-1603165117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</si>
  <si>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</si>
  <si>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https://podminky.urs.cz/item/CS_URS_2023_01/162301931</t>
  </si>
  <si>
    <t>Poznámka k položce:_x000d_
odvoz pařezů prům. kmene 100-300 mm na skládku do 6-ti km</t>
  </si>
  <si>
    <t>6*5 'Přepočtené koeficientem množství</t>
  </si>
  <si>
    <t>14</t>
  </si>
  <si>
    <t>162301933</t>
  </si>
  <si>
    <t>Příplatek k vodorovnému přemístění větví stromů listnatých D kmene přes 500 do 700 mm ZKD 1 km</t>
  </si>
  <si>
    <t>721487763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</si>
  <si>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</si>
  <si>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https://podminky.urs.cz/item/CS_URS_2023_01/162301933</t>
  </si>
  <si>
    <t>Poznámka k položce:_x000d_
odvoz pařezu prům. kmene 500-700 mm na skládku do 6-ti km</t>
  </si>
  <si>
    <t>"1ks" 1</t>
  </si>
  <si>
    <t>1*5 'Přepočtené koeficientem množství</t>
  </si>
  <si>
    <t>162301932</t>
  </si>
  <si>
    <t>Příplatek k vodorovnému přemístění větví stromů listnatých D kmene přes 300 do 500 mm ZKD 1 km</t>
  </si>
  <si>
    <t>-1034012687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</si>
  <si>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</si>
  <si>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https://podminky.urs.cz/item/CS_URS_2023_01/162301932</t>
  </si>
  <si>
    <t>Poznámka k položce:_x000d_
odvoz pařezů prům. kmene 300-500 mm na skládku do 6-ti km</t>
  </si>
  <si>
    <t>3*5 'Přepočtené koeficientem množství</t>
  </si>
  <si>
    <t>16</t>
  </si>
  <si>
    <t>162351103</t>
  </si>
  <si>
    <t>Vodorovné přemístění přes 50 do 500 m výkopku/sypaniny z horniny třídy těžitelnosti I skupiny 1 až 3</t>
  </si>
  <si>
    <t>-862360790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</si>
  <si>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</si>
  <si>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https://podminky.urs.cz/item/CS_URS_2023_01/162351103</t>
  </si>
  <si>
    <t>Poznámka k položce:_x000d_
přesun zeminy z odstraněné hrázky na deponii</t>
  </si>
  <si>
    <t>17</t>
  </si>
  <si>
    <t>171103211</t>
  </si>
  <si>
    <t>Uložení sypanin z horniny třídy těžitelnosti I a II skupiny 1 až 4 do hrází kanálů se zhutněním 100 % PS C s příměsí jílu do 20 %</t>
  </si>
  <si>
    <t>-1838650600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</si>
  <si>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do 20 % objemu</t>
  </si>
  <si>
    <t>https://podminky.urs.cz/item/CS_URS_2023_01/171103211</t>
  </si>
  <si>
    <t>Poznámka k položce:_x000d_
hrázka pod skluzem z vykopávek objektu SO 02</t>
  </si>
  <si>
    <t>"3,0m2 x 30,0 m" 3,0*30,0</t>
  </si>
  <si>
    <t>18</t>
  </si>
  <si>
    <t>171151103</t>
  </si>
  <si>
    <t>Uložení sypaniny z hornin soudržných do násypů zhutněných strojně</t>
  </si>
  <si>
    <t>813567511</t>
  </si>
  <si>
    <t>Uložení sypanin do násypů strojně s rozprostřením sypaniny ve vrstvách a s hrubým urovnáním zhutněných z hornin soudržných jakékoliv třídy těžitelnosti</t>
  </si>
  <si>
    <t>https://podminky.urs.cz/item/CS_URS_2023_01/171151103</t>
  </si>
  <si>
    <t>Poznámka k položce:_x000d_
hutněné přisypání hradících vaků</t>
  </si>
  <si>
    <t>"(0,4 m2 + 4,8 m2)/2 x 21,5 m" (0,4+4,8)/2*21,0</t>
  </si>
  <si>
    <t>19</t>
  </si>
  <si>
    <t>171251201</t>
  </si>
  <si>
    <t>Uložení sypaniny na skládky nebo meziskládky</t>
  </si>
  <si>
    <t>1235943614</t>
  </si>
  <si>
    <t>Uložení sypaniny na skládky nebo meziskládky bez hutnění s upravením uložené sypaniny do předepsaného tvaru</t>
  </si>
  <si>
    <t>https://podminky.urs.cz/item/CS_URS_2023_01/171251201</t>
  </si>
  <si>
    <t>Poznámka k položce:_x000d_
uložení přebytků zeminy na deponini</t>
  </si>
  <si>
    <t>Zakládání</t>
  </si>
  <si>
    <t>20</t>
  </si>
  <si>
    <t>273121111</t>
  </si>
  <si>
    <t>Osazení prefabrikovaných základových desek z dílců železobetonových hmotnosti do 5 t</t>
  </si>
  <si>
    <t>1461019479</t>
  </si>
  <si>
    <t>Osazení základových prefabrikovaných železobetonových konstrukcí desek hmotnosti jednotlivě do 5 t</t>
  </si>
  <si>
    <t>https://podminky.urs.cz/item/CS_URS_2023_01/273121111</t>
  </si>
  <si>
    <t>Poznámka k položce:_x000d_
osazení silničních panelů pro přejezd ve dně</t>
  </si>
  <si>
    <t>"9 ks panelů" 9</t>
  </si>
  <si>
    <t>M</t>
  </si>
  <si>
    <t>59381009R</t>
  </si>
  <si>
    <t>panel silniční 3,00x1,00x0,15m</t>
  </si>
  <si>
    <t>-135715957</t>
  </si>
  <si>
    <t xml:space="preserve">Poznámka k položce:_x000d_
použité panely pro dočasný přejezd ve dně (obratoviost 0,1) </t>
  </si>
  <si>
    <t>22</t>
  </si>
  <si>
    <t>291111111</t>
  </si>
  <si>
    <t>Podklad pro zpevněné plochy z kameniva drceného 0 až 63 mm</t>
  </si>
  <si>
    <t>-977382026</t>
  </si>
  <si>
    <t>Podklad pro zpevněné plochy s rozprostřením a s hutněním z kameniva drceného frakce 0 - 63 mm</t>
  </si>
  <si>
    <t>https://podminky.urs.cz/item/CS_URS_2023_01/291111111</t>
  </si>
  <si>
    <t xml:space="preserve">Poznámka k položce:_x000d_
zpevnění krajnice cesty pro pěší u brodu v délce 70,0 m a úprava 1/3 části příjezdu (200 m) po ukončení stavby </t>
  </si>
  <si>
    <t>"70,0 m2 x 1,0 m x 0,10+ 600 m2 x 1/3 x 0,15" 70,0*1,0*0,10+600/3*0,15</t>
  </si>
  <si>
    <t>Svislé a kompletní konstrukce</t>
  </si>
  <si>
    <t>23</t>
  </si>
  <si>
    <t>382411112R</t>
  </si>
  <si>
    <t>Hradící vak, délka 3,0 m, objem 3900 l</t>
  </si>
  <si>
    <t>477927128</t>
  </si>
  <si>
    <t>https://podminky.urs.cz/item/CS_URS_2022_02/382411112R</t>
  </si>
  <si>
    <t>Poznámka k položce:_x000d_
náhradní položka pro hradící vaky Rubena - typ A3 - dle ceníku (obratovost 0,5)</t>
  </si>
  <si>
    <t>"2ks" 2</t>
  </si>
  <si>
    <t>2*0,5 'Přepočtené koeficientem množství</t>
  </si>
  <si>
    <t>24</t>
  </si>
  <si>
    <t>382411113R</t>
  </si>
  <si>
    <t>Hradící vak, délka 5,0 m, objem 6600 l</t>
  </si>
  <si>
    <t>150948176</t>
  </si>
  <si>
    <t>https://podminky.urs.cz/item/CS_URS_2022_02/382411113R</t>
  </si>
  <si>
    <t>Poznámka k položce:_x000d_
náhradní položka pro hradící vaky Rubena - typ A5 - dle ceníku (obratovost 0,5)</t>
  </si>
  <si>
    <t>"4 ks" 4</t>
  </si>
  <si>
    <t>4*0,5 'Přepočtené koeficientem množství</t>
  </si>
  <si>
    <t>Vodorovné konstrukce</t>
  </si>
  <si>
    <t>25</t>
  </si>
  <si>
    <t>461991111</t>
  </si>
  <si>
    <t>Zřízení ochranného opevnění dna a svahů melioračních kanálů z geotextilie, fólie nebo síťoviny</t>
  </si>
  <si>
    <t>1399563510</t>
  </si>
  <si>
    <t>Zřízení ochranného opevnění dna a svahů melioračních kanálů z geotextilií, fólie nebo síťoviny</t>
  </si>
  <si>
    <t>https://podminky.urs.cz/item/CS_URS_2023_01/461991111</t>
  </si>
  <si>
    <t>Poznámka k položce:_x000d_
utěsnění hrázky hydroizolační fólií a ochrannou geotextilií</t>
  </si>
  <si>
    <t>"2,0 m x 32,0 m x 2" 2,0*32,0*2</t>
  </si>
  <si>
    <t>26</t>
  </si>
  <si>
    <t>28329019</t>
  </si>
  <si>
    <t>fólie hydroizolační TPO (FPO) pro jímky, kanály a otevřené nádrže na pitnou vodu tl 1,5mm</t>
  </si>
  <si>
    <t>1234391121</t>
  </si>
  <si>
    <t>Poznámka k položce:_x000d_
hydroizolační fólie pro utěsnění hrázky pod skluzem</t>
  </si>
  <si>
    <t>"2,0 m x 32,0 m" 2,0*32,0</t>
  </si>
  <si>
    <t>64*1,02 'Přepočtené koeficientem množství</t>
  </si>
  <si>
    <t>27</t>
  </si>
  <si>
    <t>69311270</t>
  </si>
  <si>
    <t>geotextilie netkaná separační, ochranná, filtrační, drenážní PES 400g/m2</t>
  </si>
  <si>
    <t>-717242430</t>
  </si>
  <si>
    <t>Poznámka k položce:_x000d_
ochranná geotextile pod hydroizolační fólií</t>
  </si>
  <si>
    <t>Komunikace pozemní</t>
  </si>
  <si>
    <t>28</t>
  </si>
  <si>
    <t>564551111</t>
  </si>
  <si>
    <t>Zřízení podsypu nebo podkladu ze sypaniny plochy přes 100 m2 tl 150 mm</t>
  </si>
  <si>
    <t>-720738037</t>
  </si>
  <si>
    <t>Zřízení podsypu nebo podkladu ze sypaniny s rozprostřením, vlhčením, a zhutněním plochy přes 100 m2, po zhutnění tl. 150 mm</t>
  </si>
  <si>
    <t>https://podminky.urs.cz/item/CS_URS_2023_01/564551111</t>
  </si>
  <si>
    <t xml:space="preserve">Poznámka k položce:_x000d_
zpevnění 1/3 příjezdu na staveniště z hutněné štěrkové zeminy z vykopávek </t>
  </si>
  <si>
    <t>"200,0 m x 3,0 m" 200,0*3,0</t>
  </si>
  <si>
    <t>Ostatní konstrukce a práce, bourání</t>
  </si>
  <si>
    <t>29</t>
  </si>
  <si>
    <t>960111221</t>
  </si>
  <si>
    <t>Bourání vodních staveb z dílců prefabrikovaných betonových a železobetonových, z vodní hladiny</t>
  </si>
  <si>
    <t>-2071494821</t>
  </si>
  <si>
    <t>Bourání konstrukcí vodních staveb z hladiny, s naložením vybouraných hmot a suti na dopravní prostředek nebo s odklizením na hromady do vzdálenosti 20 m z dílců prefabrikovaných betonových a železobetonových</t>
  </si>
  <si>
    <t>https://podminky.urs.cz/item/CS_URS_2023_01/960111221</t>
  </si>
  <si>
    <t>Poznámka k položce:_x000d_
vybourání otvoru v přelivu skluzu pro převedení vody potrubím</t>
  </si>
  <si>
    <t>"0,3 m2 x 2,5 m x 2" 0,3*2,5*2</t>
  </si>
  <si>
    <t>997</t>
  </si>
  <si>
    <t>Přesun sutě</t>
  </si>
  <si>
    <t>30</t>
  </si>
  <si>
    <t>997013602</t>
  </si>
  <si>
    <t>Poplatek za uložení na skládce (skládkovné) stavebního odpadu železobetonového kód odpadu 17 01 01</t>
  </si>
  <si>
    <t>t</t>
  </si>
  <si>
    <t>15283919</t>
  </si>
  <si>
    <t>Poplatek za uložení stavebního odpadu na skládce (skládkovné) z armovaného betonu zatříděného do Katalogu odpadů pod kódem 17 01 01</t>
  </si>
  <si>
    <t>https://podminky.urs.cz/item/CS_URS_2023_01/997013602</t>
  </si>
  <si>
    <t>"23,081 t - 10,080 (hmotnost panelů)" 23,081-10,080</t>
  </si>
  <si>
    <t>31</t>
  </si>
  <si>
    <t>997013811</t>
  </si>
  <si>
    <t>Poplatek za uložení na skládce (skládkovné) stavebního odpadu dřevěného kód odpadu 17 02 01</t>
  </si>
  <si>
    <t>-100445014</t>
  </si>
  <si>
    <t>Poplatek za uložení stavebního odpadu na skládce (skládkovné) dřevěného zatříděného do Katalogu odpadů pod kódem 17 02 01</t>
  </si>
  <si>
    <t>https://podminky.urs.cz/item/CS_URS_2023_01/997013811</t>
  </si>
  <si>
    <t>"6 ks pařezů á 0,15 t, 3 ks pařezů á 0,30 t, 1 ks pařezu 0,50 t"</t>
  </si>
  <si>
    <t>6*0,15+3*0,30+1*0,50</t>
  </si>
  <si>
    <t>32</t>
  </si>
  <si>
    <t>997321511</t>
  </si>
  <si>
    <t>Vodorovná doprava suti a vybouraných hmot po suchu do 1 km</t>
  </si>
  <si>
    <t>1879888410</t>
  </si>
  <si>
    <t>Vodorovná doprava suti a vybouraných hmot bez naložení, s vyložením a hrubým urovnáním po suchu, na vzdálenost do 1 km</t>
  </si>
  <si>
    <t>https://podminky.urs.cz/item/CS_URS_2023_01/997321511</t>
  </si>
  <si>
    <t>33</t>
  </si>
  <si>
    <t>997321519</t>
  </si>
  <si>
    <t>Příplatek ZKD 1 km vodorovné dopravy suti a vybouraných hmot po suchu</t>
  </si>
  <si>
    <t>-576573885</t>
  </si>
  <si>
    <t>Vodorovná doprava suti a vybouraných hmot bez naložení, s vyložením a hrubým urovnáním po suchu, na vzdálenost Příplatek k cenám za každý další i započatý 1 km přes 1 km</t>
  </si>
  <si>
    <t>https://podminky.urs.cz/item/CS_URS_2023_01/997321519</t>
  </si>
  <si>
    <t xml:space="preserve">Poznámka k položce:_x000d_
odvoz suti na skládku do  6 - ti km</t>
  </si>
  <si>
    <t>13,001*5 'Přepočtené koeficientem množství</t>
  </si>
  <si>
    <t>998</t>
  </si>
  <si>
    <t>Přesun hmot</t>
  </si>
  <si>
    <t>34</t>
  </si>
  <si>
    <t>998332011</t>
  </si>
  <si>
    <t>Přesun hmot pro úpravy vodních toků a kanály</t>
  </si>
  <si>
    <t>-1992258003</t>
  </si>
  <si>
    <t>Přesun hmot pro úpravy vodních toků a kanály, hráze rybníků apod. dopravní vzdálenost do 500 m</t>
  </si>
  <si>
    <t>https://podminky.urs.cz/item/CS_URS_2023_01/998332011</t>
  </si>
  <si>
    <t>PSV</t>
  </si>
  <si>
    <t>Práce a dodávky PSV</t>
  </si>
  <si>
    <t>711</t>
  </si>
  <si>
    <t>Izolace proti vodě, vlhkosti a plynům</t>
  </si>
  <si>
    <t>35</t>
  </si>
  <si>
    <t>711131821</t>
  </si>
  <si>
    <t>Odstranění izolace proti zemní vlhkosti svislé</t>
  </si>
  <si>
    <t>-440695909</t>
  </si>
  <si>
    <t>Odstranění izolace proti zemní vlhkosti na ploše svislé S</t>
  </si>
  <si>
    <t>https://podminky.urs.cz/item/CS_URS_2023_01/711131821</t>
  </si>
  <si>
    <t>Poznámka k položce:_x000d_
odstranění hydroizolace a geotextilie z hrázky pod balv. skluzem</t>
  </si>
  <si>
    <t>bet_povrch</t>
  </si>
  <si>
    <t>upravovaný povrch bet. konstrukcí</t>
  </si>
  <si>
    <t>deponie</t>
  </si>
  <si>
    <t>deponie přebytků zeminy</t>
  </si>
  <si>
    <t>275,24</t>
  </si>
  <si>
    <t>obsyp</t>
  </si>
  <si>
    <t>obsypání konstrukcí</t>
  </si>
  <si>
    <t>51</t>
  </si>
  <si>
    <t>práh_skluzu</t>
  </si>
  <si>
    <t>práh balv. skluzu z lomového kamene</t>
  </si>
  <si>
    <t>82,5</t>
  </si>
  <si>
    <t>skládka</t>
  </si>
  <si>
    <t>hmotnsot suti na skládku</t>
  </si>
  <si>
    <t>22,299</t>
  </si>
  <si>
    <t>stav_zához</t>
  </si>
  <si>
    <t>stávající zához z lomového kamene</t>
  </si>
  <si>
    <t>899,85</t>
  </si>
  <si>
    <t>SO 02 - Balvanitý skluz</t>
  </si>
  <si>
    <t>výkop</t>
  </si>
  <si>
    <t>vykopávky vodotečí</t>
  </si>
  <si>
    <t>522</t>
  </si>
  <si>
    <t>výkop_voda</t>
  </si>
  <si>
    <t>vykopávka pod vodou</t>
  </si>
  <si>
    <t>201,84</t>
  </si>
  <si>
    <t>zához_nov</t>
  </si>
  <si>
    <t>zához z lom. kamene z nových kamenů</t>
  </si>
  <si>
    <t>181,713</t>
  </si>
  <si>
    <t xml:space="preserve">    763 - Konstrukce suché výstavby</t>
  </si>
  <si>
    <t>114203104</t>
  </si>
  <si>
    <t>Rozebrání záhozů a rovnanin na sucho</t>
  </si>
  <si>
    <t>1113647159</t>
  </si>
  <si>
    <t>Rozebrání dlažeb nebo záhozů s naložením na dopravní prostředek záhozů, rovnanin a soustřeďovacích staveb provedených na sucho</t>
  </si>
  <si>
    <t>https://podminky.urs.cz/item/CS_URS_2023_01/114203104</t>
  </si>
  <si>
    <t>Poznámka k položce:_x000d_
rozebrání stáv. opevnění ze záhozu z lom. kamene (veškerý kámen se znovu použije v místě stavby)</t>
  </si>
  <si>
    <t>"stávající opevnění břehů: 774,0 m3 dle výk. výměr + práh: 3,20 m2x25,0 m + předzához: 1,60 m2x26,0 m+1,70 m2x2,5 m"</t>
  </si>
  <si>
    <t>774,0+3,20*25,0+1,6*26,0+1,70*2,50</t>
  </si>
  <si>
    <t>114203301</t>
  </si>
  <si>
    <t>Třídění lomového kamene nebo betonových tvárnic podle druhu, velikosti nebo tvaru</t>
  </si>
  <si>
    <t>-528979723</t>
  </si>
  <si>
    <t>Třídění lomového kamene nebo betonových tvárnic získaných při rozebrání dlažeb, záhozů, rovnanin a soustřeďovacích staveb podle druhu, velikosti nebo tvaru</t>
  </si>
  <si>
    <t>https://podminky.urs.cz/item/CS_URS_2023_01/114203301</t>
  </si>
  <si>
    <t>-414158012</t>
  </si>
  <si>
    <t xml:space="preserve">Poznámka k položce:_x000d_
3/4 z celkového objemu vykopávek  pro konstrukci balv. skluzu, záhozu z lom. kamene a úpravu štěrkových lavic</t>
  </si>
  <si>
    <t>"3/4 z 696,0 m3 dle výkazu výměr " 0,75*696,0</t>
  </si>
  <si>
    <t>127751101</t>
  </si>
  <si>
    <t>Vykopávky pod vodou v hornině třídy těžitelnosti I a II skupiny 1 až 4 tl vrstvy do 0,5 m objem do 1000 m3 strojně</t>
  </si>
  <si>
    <t>-720721002</t>
  </si>
  <si>
    <t>Vykopávky pod vodou strojně na hloubku do 5 m pod projektem stanovenou hladinou vody v horninách třídy těžitelnosti I a II skupiny 1 až 4, průměrné tloušťky projektované vrstvy do 0,50 m do 1 000 m3</t>
  </si>
  <si>
    <t>https://podminky.urs.cz/item/CS_URS_2023_01/127751101</t>
  </si>
  <si>
    <t>Poznámka k položce:_x000d_
1/4 z celkového objemu vykopávek pro konstrukci balv. skluzu, záhozu z lom. kamene a úpravu štěrkových lavic</t>
  </si>
  <si>
    <t>"1/4 z 696,0 m3 dle výkazu výměr x 1,16 koef. nakypření" 0,25*696,0*1,16</t>
  </si>
  <si>
    <t>162251102</t>
  </si>
  <si>
    <t>Vodorovné přemístění přes 20 do 50 m výkopku/sypaniny z horniny třídy těžitelnosti I skupiny 1 až 3</t>
  </si>
  <si>
    <t>-782229035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</si>
  <si>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</si>
  <si>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https://podminky.urs.cz/item/CS_URS_2023_01/162251102</t>
  </si>
  <si>
    <t>Poznámka k položce:_x000d_
přemístění zeminy z vykopávek na proštěrkování a zemní hrázku</t>
  </si>
  <si>
    <t>"zemina na proštěrkování: 20% objemu záhozu z lom. kamene + hrázka + přísyp" 815,0*0,2+hrázka+přísyp vaků"</t>
  </si>
  <si>
    <t>815,0*0,2+hrázka+54,60</t>
  </si>
  <si>
    <t>1147356792</t>
  </si>
  <si>
    <t>Poznámka k položce:_x000d_
přemístění přebytků zeminy na deponii</t>
  </si>
  <si>
    <t xml:space="preserve">"výkop_voda + výkop  - obsyp záhozu - zemina na proštěrkování nového záhozu - hrázka - násyp cesty - přísyp vaků"</t>
  </si>
  <si>
    <t>výkop_voda+výkop-obsyp-815,0*0,2-hrázka-90-54,60</t>
  </si>
  <si>
    <t>1828994756</t>
  </si>
  <si>
    <t>Poznámka k položce:_x000d_
uložení přebytků zeminy na deponii</t>
  </si>
  <si>
    <t>"deponie-zemina na zpevnění příjezdu:600 m2 x 0,15 m" deponie-600*0,15</t>
  </si>
  <si>
    <t>175151201</t>
  </si>
  <si>
    <t>Obsypání objektu nad přilehlým původním terénem sypaninou bez prohození, uloženou do 3 m strojně</t>
  </si>
  <si>
    <t>351765155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</si>
  <si>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</si>
  <si>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https://podminky.urs.cz/item/CS_URS_2023_01/175151201</t>
  </si>
  <si>
    <t>Poznámka k položce:_x000d_
obsypání nového záhozu z lom. kamene z výkopové zeminy</t>
  </si>
  <si>
    <t>"51,0 m3 - dle výkazu výměr" 51,0</t>
  </si>
  <si>
    <t>183101321</t>
  </si>
  <si>
    <t>Jamky pro výsadbu s výměnou 100 % půdy zeminy tř 1 až 4 obj přes 0,4 do 1 m3 v rovině a svahu do 1:5</t>
  </si>
  <si>
    <t>1704081845</t>
  </si>
  <si>
    <t>Hloubení jamek pro vysazování rostlin v zemině tř.1 až 4 s výměnou půdy z 100% v rovině nebo na svahu do 1:5, objemu přes 0,40 do 1,00 m3</t>
  </si>
  <si>
    <t>https://podminky.urs.cz/item/CS_URS_2022_02/183101321</t>
  </si>
  <si>
    <t>Poznámka k položce:_x000d_
jamky pro výsadbu dřevin 0,8x0,8x0,8 m</t>
  </si>
  <si>
    <t>"10 ks" 10</t>
  </si>
  <si>
    <t>10321100</t>
  </si>
  <si>
    <t>zahradní substrát pro výsadbu VL</t>
  </si>
  <si>
    <t>695648858</t>
  </si>
  <si>
    <t>Poznámka k položce:_x000d_
objem substrátu pro výsadbu 6 ks stromů</t>
  </si>
  <si>
    <t>"0,8 m x 0,8 m x 0,8 m x 6" 0,8*0,8*0,8*6</t>
  </si>
  <si>
    <t>184102113</t>
  </si>
  <si>
    <t>Výsadba dřeviny s balem D přes 0,3 do 0,4 m do jamky se zalitím v rovině a svahu do 1:5</t>
  </si>
  <si>
    <t>-2048924295</t>
  </si>
  <si>
    <t>Výsadba dřeviny s balem do předem vyhloubené jamky se zalitím v rovině nebo na svahu do 1:5, při průměru balu přes 300 do 400 mm</t>
  </si>
  <si>
    <t>https://podminky.urs.cz/item/CS_URS_2023_01/184102113</t>
  </si>
  <si>
    <t>nab. cena 1</t>
  </si>
  <si>
    <t>Lípa srdčitá /Tilia cordata/ OK 8-10 cm, ZB</t>
  </si>
  <si>
    <t>617833179</t>
  </si>
  <si>
    <t>Poznámka k položce:_x000d_
sazenice dle aktuální cenové nabídky</t>
  </si>
  <si>
    <t>"2 ks" 2</t>
  </si>
  <si>
    <t>nab. cena 2</t>
  </si>
  <si>
    <t>Dub letní /Querkus robur/ OK 8-10 cm, ZB</t>
  </si>
  <si>
    <t>-68740428</t>
  </si>
  <si>
    <t xml:space="preserve">Poznámka k položce:_x000d_
sazenice dle aktuální cenové nabídky </t>
  </si>
  <si>
    <t>nab. cena 3</t>
  </si>
  <si>
    <t>Třešeň ptačí /Prunus avium/ OK 8-10 cm, ZB</t>
  </si>
  <si>
    <t>-1610210294</t>
  </si>
  <si>
    <t>Třešeň ptatčí /Prunus avium/ OK 8-10 cm, ZB</t>
  </si>
  <si>
    <t>nab. cena 4</t>
  </si>
  <si>
    <t>Střemcha obecná /Prunus padus/ OK 8-10 cm, ZB</t>
  </si>
  <si>
    <t>962679540</t>
  </si>
  <si>
    <t>Střemcha obecná /Prunus padus/ OK 8 - 10 cm, ZB</t>
  </si>
  <si>
    <t>184215133</t>
  </si>
  <si>
    <t>Ukotvení kmene dřevin třemi kůly D do 0,1 m dl přes 2 do 3 m</t>
  </si>
  <si>
    <t>-1588184851</t>
  </si>
  <si>
    <t>Ukotvení dřeviny kůly třemi kůly, délky přes 2 do 3 m</t>
  </si>
  <si>
    <t>https://podminky.urs.cz/item/CS_URS_2022_02/184215133</t>
  </si>
  <si>
    <t>60591253</t>
  </si>
  <si>
    <t>kůl vyvazovací dřevěný impregnovaný D 8cm dl 2m</t>
  </si>
  <si>
    <t>871177816</t>
  </si>
  <si>
    <t>6*3 'Přepočtené koeficientem množství</t>
  </si>
  <si>
    <t>184813121</t>
  </si>
  <si>
    <t>Ochrana dřevin před okusem ručně pletivem v rovině a svahu do 1:5</t>
  </si>
  <si>
    <t>1135059326</t>
  </si>
  <si>
    <t>Ochrana dřevin před okusem zvěří ručně v rovině nebo ve svahu do 1:5, pletivem, výšky do 2 m</t>
  </si>
  <si>
    <t>https://podminky.urs.cz/item/CS_URS_2023_01/184813121</t>
  </si>
  <si>
    <t>184816111</t>
  </si>
  <si>
    <t>Hnojení sazenic průmyslovými hnojivy do 0,25 kg k jedné sazenici</t>
  </si>
  <si>
    <t>199142738</t>
  </si>
  <si>
    <t>Hnojení sazenic průmyslovými hnojivy v množství do 0,25 kg k jedné sazenici</t>
  </si>
  <si>
    <t>https://podminky.urs.cz/item/CS_URS_2023_01/184816111</t>
  </si>
  <si>
    <t>Poznámka k položce:_x000d_
hnojení po výsadbě</t>
  </si>
  <si>
    <t>25191155</t>
  </si>
  <si>
    <t>hnojivo průmyslové</t>
  </si>
  <si>
    <t>894892577</t>
  </si>
  <si>
    <t>Poznámka k položce:_x000d_
celkové množství prům. hnojiva</t>
  </si>
  <si>
    <t>6*0,25 'Přepočtené koeficientem množství</t>
  </si>
  <si>
    <t>184911421</t>
  </si>
  <si>
    <t>Mulčování rostlin kůrou tl do 0,1 m v rovině a svahu do 1:5</t>
  </si>
  <si>
    <t>1039896703</t>
  </si>
  <si>
    <t>Mulčování vysazených rostlin mulčovací kůrou, tl. do 100 mm v rovině nebo na svahu do 1:5</t>
  </si>
  <si>
    <t>https://podminky.urs.cz/item/CS_URS_2023_01/184911421</t>
  </si>
  <si>
    <t>Poznámka k položce:_x000d_
mulčování stromů náhradní výsadby z naštěpkovaných větví odstraněných dřevin</t>
  </si>
  <si>
    <t>"6 ks stromů" 6</t>
  </si>
  <si>
    <t>185804311</t>
  </si>
  <si>
    <t>Zalití rostlin vodou plocha do 20 m2</t>
  </si>
  <si>
    <t>451330961</t>
  </si>
  <si>
    <t>Zalití rostlin vodou plochy záhonů jednotlivě do 20 m2</t>
  </si>
  <si>
    <t>https://podminky.urs.cz/item/CS_URS_2023_01/185804311</t>
  </si>
  <si>
    <t>Poznámka k položce:_x000d_
druhé zalití stromů po výsadbě</t>
  </si>
  <si>
    <t>"10 ks stromů á 30 l" 10*0,03</t>
  </si>
  <si>
    <t>321321115</t>
  </si>
  <si>
    <t>Konstrukce vodních staveb ze ŽB mrazuvzdorného tř. C 25/30</t>
  </si>
  <si>
    <t>-903234851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</si>
  <si>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</si>
  <si>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https://podminky.urs.cz/item/CS_URS_2023_01/321321115</t>
  </si>
  <si>
    <t>Poznámka k položce:_x000d_
nová betonová konstrukce mezi výměněnými panely IZT</t>
  </si>
  <si>
    <t>"v místě dočasného potrubí: 2,5 m x 0,60 m x 0,97 m + v místě přelivu: 2,5 m x 0,40 m2 + 15,0 m x 0,20 m2" 2,5*0,60*0,97+2,5*0,40+15,0*0,20</t>
  </si>
  <si>
    <t>321361101</t>
  </si>
  <si>
    <t>Výztuž železobetonových konstrukcí vodních staveb z oceli 10 216 D do 12 mm</t>
  </si>
  <si>
    <t>2143195426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</si>
  <si>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10 216 (E)</t>
  </si>
  <si>
    <t>https://podminky.urs.cz/item/CS_URS_2023_01/321361101</t>
  </si>
  <si>
    <t>Poznámka k položce:_x000d_
ocel. trny</t>
  </si>
  <si>
    <t>321368211</t>
  </si>
  <si>
    <t>Výztuž železobetonových konstrukcí vodních staveb ze svařovaných sítí</t>
  </si>
  <si>
    <t>-2003488824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</si>
  <si>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</si>
  <si>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https://podminky.urs.cz/item/CS_URS_2023_01/321368211</t>
  </si>
  <si>
    <t>Poznámka k položce:_x000d_
výztuž mezi nově osazenými panely IZT</t>
  </si>
  <si>
    <t>342125521</t>
  </si>
  <si>
    <t>Montáž ŽB příčkových dílců se svařovanými spoji hmotnosti do 1,5 t</t>
  </si>
  <si>
    <t>-919757766</t>
  </si>
  <si>
    <t>Montáž dílců příčkových ze železobetonu se svařovanými spoji, hmotnosti do 1,5 t</t>
  </si>
  <si>
    <t>https://podminky.urs.cz/item/CS_URS_2023_01/342125521</t>
  </si>
  <si>
    <t>Poznámka k položce:_x000d_
montáž panelů IZT s přivařením ocel. spojů</t>
  </si>
  <si>
    <t>59384563R</t>
  </si>
  <si>
    <t>blok betonový stavebnicový pro dělící a opěrné stěny s kapsou a horní rovnou plochou 900/600/600mm</t>
  </si>
  <si>
    <t>-1481391103</t>
  </si>
  <si>
    <t>457532112</t>
  </si>
  <si>
    <t>Filtrační vrstvy z hrubého drceného kameniva se zhutněním frakce od 16 až 63 do 32 až 63 mm</t>
  </si>
  <si>
    <t>-754805309</t>
  </si>
  <si>
    <t>Filtrační vrstvy jakékoliv tloušťky a sklonu z hrubého drceného kameniva se zhutněním do 10 pojezdů/m3, frakce od 16-63 do 32-63 mm</t>
  </si>
  <si>
    <t>https://podminky.urs.cz/item/CS_URS_2023_01/457532112</t>
  </si>
  <si>
    <t>Poznámka k položce:_x000d_
spodní část filtrační vrstvy tělesa skluzu tl. 150 mm</t>
  </si>
  <si>
    <t>"285,0 m2 x 0,15m" 285,0*0,15</t>
  </si>
  <si>
    <t>457532113</t>
  </si>
  <si>
    <t>Filtrační vrstvy z hrubého drceného kameniva se zhutněním frakce 63 až 125 mm</t>
  </si>
  <si>
    <t>1644874288</t>
  </si>
  <si>
    <t>Filtrační vrstvy jakékoliv tloušťky a sklonu z hrubého drceného kameniva se zhutněním do 10 pojezdů/m3, frakce 63-125 mm</t>
  </si>
  <si>
    <t>https://podminky.urs.cz/item/CS_URS_2023_01/457532113</t>
  </si>
  <si>
    <t>Poznámka k položce:_x000d_
horní část filtrační vrstvy tělesa skluzu tl. 150 mm</t>
  </si>
  <si>
    <t>462451114</t>
  </si>
  <si>
    <t>Prolití kamenného záhozu maltou MC 25</t>
  </si>
  <si>
    <t>2023459828</t>
  </si>
  <si>
    <t>Prolití konstrukce z kamene kamenného záhozu cementovou maltou MC-25</t>
  </si>
  <si>
    <t>https://podminky.urs.cz/item/CS_URS_2023_01/462451114</t>
  </si>
  <si>
    <t>Poznámka k položce:_x000d_
prolití prahu balv. skluzu a upraveného pravého břehu přelivu</t>
  </si>
  <si>
    <t xml:space="preserve">"30% objemu kamene prahu b. skluzu+30% kam. opevnění přelivu PB" </t>
  </si>
  <si>
    <t xml:space="preserve"> 0,3*práh_skluzu +0,3*2,25*3,30</t>
  </si>
  <si>
    <t>462511370</t>
  </si>
  <si>
    <t>Zához z lomového kamene bez proštěrkování z terénu hmotnost přes 200 do 500 kg</t>
  </si>
  <si>
    <t>1709079842</t>
  </si>
  <si>
    <t>Zához z lomového kamene neupraveného záhozového bez proštěrkování z terénu, hmotnosti jednotlivých kamenů přes 200 do 500 kg</t>
  </si>
  <si>
    <t>https://podminky.urs.cz/item/CS_URS_2023_01/462511370</t>
  </si>
  <si>
    <t>Poznámka k položce:_x000d_
část prahu z lomového kamene s následným prolitím betonem C25/30</t>
  </si>
  <si>
    <t>"část prahu: 3,30 m2 x 25,0 m" 3,30*25,0</t>
  </si>
  <si>
    <t>462512370</t>
  </si>
  <si>
    <t>Zához z lomového kamene s proštěrkováním z terénu hmotnost přes 200 do 500 kg</t>
  </si>
  <si>
    <t>1930286149</t>
  </si>
  <si>
    <t>Zához z lomového kamene neupraveného záhozového s proštěrkováním z terénu, hmotnosti jednotlivých kamenů přes 200 do 500 kg</t>
  </si>
  <si>
    <t>https://podminky.urs.cz/item/CS_URS_2023_01/462512370</t>
  </si>
  <si>
    <t>Poznámka k položce:_x000d_
zához z lom. kamene z nových kamenů</t>
  </si>
  <si>
    <t>"nové opevnění břehů z výkazu výměr: 815,0 m3 + předzához: 1,60 m2 x 26,0 m-75% stáv_kámen"</t>
  </si>
  <si>
    <t>815,0+1,60*26,0-899,85*0,75</t>
  </si>
  <si>
    <t>462512370R</t>
  </si>
  <si>
    <t>Zához ze stávajícího lomového kamene s proštěrkováním z terénu hmotnost nad 200 do 500 kg</t>
  </si>
  <si>
    <t>-1419850911</t>
  </si>
  <si>
    <t>Zához ze stávajícího lomového kamene neupraveného záhozového s proštěrkováním z terénu, hmotnosti jednotlivých kamenů přes 200 do 500 kg</t>
  </si>
  <si>
    <t>"815,0 m3 - zához_nov" 815,0-zához_nov</t>
  </si>
  <si>
    <t>462513169</t>
  </si>
  <si>
    <t>Příplatek za urovnání líce záhozu z lomového kamene záhozového do 500 kg</t>
  </si>
  <si>
    <t>677357513</t>
  </si>
  <si>
    <t>Zához z lomového kamene neupraveného provedený ze břehu nebo z lešení, do sucha nebo do vody záhozového, hmotnost jednotlivých kamenů přes 200 do 500 kg Příplatek k ceně za urovnání líce záhozu</t>
  </si>
  <si>
    <t>https://podminky.urs.cz/item/CS_URS_2023_01/462513169</t>
  </si>
  <si>
    <t>Poznámka k položce:_x000d_
úprava viditelných ploch ze zához. kamene</t>
  </si>
  <si>
    <t>"opevnění břehů: 645 m2 dle výkazu výměr + práh: 3,2 m x 25,0 m + opevnění nad skluzem 2,8 m x 26,0 m" 645,0+3,2*25,0+2,8*26,0</t>
  </si>
  <si>
    <t>467510111</t>
  </si>
  <si>
    <t>Balvanitý skluz z lomového kamene tl 700 až 1200 mm</t>
  </si>
  <si>
    <t>-716529963</t>
  </si>
  <si>
    <t>Balvanitý skluz z lomového kamene hmotnosti kamene jednotlivě přes 300 do 3000 kg s proštěrkováním tl. vrstvy 700 až 1200 mm</t>
  </si>
  <si>
    <t>https://podminky.urs.cz/item/CS_URS_2023_01/467510111</t>
  </si>
  <si>
    <t>Poznámka k položce:_x000d_
těleso balvanitého skluzu z kamenů vel. 0,8-1,2 m</t>
  </si>
  <si>
    <t>"285,0 m2 x 1,0" 285,0*1,0</t>
  </si>
  <si>
    <t>36</t>
  </si>
  <si>
    <t>931994154</t>
  </si>
  <si>
    <t>Těsnění spáry betonové konstrukce spárovým profilem průřezu 40/40 mm</t>
  </si>
  <si>
    <t>-2014239698</t>
  </si>
  <si>
    <t>Těsnění spáry betonové konstrukce pásy, profily, tmely spárovým profilem průřezu 40/40 mm</t>
  </si>
  <si>
    <t>https://podminky.urs.cz/item/CS_URS_2023_01/931994154</t>
  </si>
  <si>
    <t>Poznámka k položce:_x000d_
těsnící pás dilatace mezi panely IZT</t>
  </si>
  <si>
    <t>"1,0 mX 4" 1,0*4</t>
  </si>
  <si>
    <t>37</t>
  </si>
  <si>
    <t>938903111</t>
  </si>
  <si>
    <t>Vysekání spár hl do 70 mm v dlažbě z lomového kamene</t>
  </si>
  <si>
    <t>-397079540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</si>
  <si>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</si>
  <si>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https://podminky.urs.cz/item/CS_URS_2023_01/938903111</t>
  </si>
  <si>
    <t>Poznámka k položce:_x000d_
úprava spárpřelivu z kamene</t>
  </si>
  <si>
    <t>"Levé křídlo a strana: 7,6 m x 0,6 m + 2,5 m x 0,6 m+ pravá křídlo: 3,75 m x 0,6 m + 1,1 m x 0,6 m"</t>
  </si>
  <si>
    <t>7,6*0,6+2,5*0,6+3,75*0,6+1,1*0,6</t>
  </si>
  <si>
    <t>38</t>
  </si>
  <si>
    <t>-885571604</t>
  </si>
  <si>
    <t>Poznámka k položce:_x000d_
odtranění poškozených panelů IZT</t>
  </si>
  <si>
    <t>"kce přelivu: 2,5 m x0,65 m2+10,0 m x 0,45 m2+10,0m x 0,20 m2"</t>
  </si>
  <si>
    <t>2,5*0,65+10,0*0,45+10,0*0,20</t>
  </si>
  <si>
    <t>39</t>
  </si>
  <si>
    <t>977131113</t>
  </si>
  <si>
    <t>Vrty příklepovými vrtáky D 12 mm do cihelného zdiva nebo prostého betonu</t>
  </si>
  <si>
    <t>-599587869</t>
  </si>
  <si>
    <t>Vrty příklepovými vrtáky do cihelného zdiva nebo prostého betonu průměru 12 mm</t>
  </si>
  <si>
    <t>https://podminky.urs.cz/item/CS_URS_2023_01/977131113</t>
  </si>
  <si>
    <t>Poznámka k položce:_x000d_
Vrtání pro osazení ocelových trnů</t>
  </si>
  <si>
    <t>"0,15 m x 108 ks + 0,30 m x 16" 0,15*108 + 0,30*16</t>
  </si>
  <si>
    <t>40</t>
  </si>
  <si>
    <t>985112112</t>
  </si>
  <si>
    <t>Odsekání degradovaného betonu stěn tl přes 10 do 30 mm</t>
  </si>
  <si>
    <t>-350491571</t>
  </si>
  <si>
    <t>Odsekání degradovaného betonu stěn, tloušťky přes 10 do 30 mm</t>
  </si>
  <si>
    <t>https://podminky.urs.cz/item/CS_URS_2023_01/985112112</t>
  </si>
  <si>
    <t>Poznámka k položce:_x000d_
odtranění zvětralého betonu ze stáv. panelů IZT</t>
  </si>
  <si>
    <t>41</t>
  </si>
  <si>
    <t>985121123</t>
  </si>
  <si>
    <t>Tryskání degradovaného betonu stěn a rubu kleneb vodou pod tlakem přes 1250 do 2500 barů</t>
  </si>
  <si>
    <t>-1435268102</t>
  </si>
  <si>
    <t>Tryskání degradovaného betonu stěn, rubu kleneb a podlah vodou pod tlakem přes 1 250 do 2 500 barů</t>
  </si>
  <si>
    <t>https://podminky.urs.cz/item/CS_URS_2023_01/985121123</t>
  </si>
  <si>
    <t>Poznámka k položce:_x000d_
očištění stáv. konstrukcí tlakovou vodu (min 1200 bar)</t>
  </si>
  <si>
    <t>"stáv povrch panelů IZT: (5,0 m x 2 + 5,0 m+2,5 m + 5,0 m x 2 + 8,75 m x 2 +1,25 m x 2) x 0,2 m + plocha mezi panely: (2,5 m + 5,0 m + 5,0 m) x 0,6"</t>
  </si>
  <si>
    <t>(5,0*2+2,5+5,0*2+8,75*2+1,25*2)*0,2 + (2,5+5,0+5,0)*0,6</t>
  </si>
  <si>
    <t>42</t>
  </si>
  <si>
    <t>985232112</t>
  </si>
  <si>
    <t>Hloubkové spárování zdiva aktivovanou maltou spára hl do 80 mm dl přes 6 do 12 m/m2</t>
  </si>
  <si>
    <t>-2035607952</t>
  </si>
  <si>
    <t>Hloubkové spárování zdiva hloubky přes 40 do 80 mm aktivovanou maltou délky spáry na 1 m2 upravované plochy přes 6 do 12 m</t>
  </si>
  <si>
    <t>https://podminky.urs.cz/item/CS_URS_2023_01/985232112</t>
  </si>
  <si>
    <t>Poznámka k položce:_x000d_
přespárování stávající kamenné výplně přelivu skluzu</t>
  </si>
  <si>
    <t>43</t>
  </si>
  <si>
    <t>985311111</t>
  </si>
  <si>
    <t>Reprofilace stěn cementovou sanační maltou tl do 10 mm</t>
  </si>
  <si>
    <t>-1661198097</t>
  </si>
  <si>
    <t>Reprofilace betonu sanačními maltami na cementové bázi ručně stěn, tloušťky do 10 mm</t>
  </si>
  <si>
    <t>https://podminky.urs.cz/item/CS_URS_2023_01/985311111</t>
  </si>
  <si>
    <t>Poznámka k položce:_x000d_
jemná reprofilace (MC - RIM PROTECT MR)</t>
  </si>
  <si>
    <t>" stáv. panely IZT: 9,5 m2 + nové panely: 1,25 m x 0,20 m x 10 ks + plocha mezi panely: (5,0 m+10,0 m + 5,0 m) x 0,60 m"</t>
  </si>
  <si>
    <t>9,5 + 1,25*0,20*10+(5,0+10,0+5,0)*0,60</t>
  </si>
  <si>
    <t>44</t>
  </si>
  <si>
    <t>985311115</t>
  </si>
  <si>
    <t>Reprofilace stěn cementovou sanační maltou tl přes 40 do 50 mm</t>
  </si>
  <si>
    <t>-860047365</t>
  </si>
  <si>
    <t>Reprofilace betonu sanačními maltami na cementové bázi ručně stěn, tloušťky přes 40 do 50 mm</t>
  </si>
  <si>
    <t>https://podminky.urs.cz/item/CS_URS_2023_01/985311115</t>
  </si>
  <si>
    <t>Poznámka k položce:_x000d_
hrubá reprofilace NAFUFIL KM 250 HS</t>
  </si>
  <si>
    <t>"stáv. panely: 9,5 m2" 9,5</t>
  </si>
  <si>
    <t>45</t>
  </si>
  <si>
    <t>-36771274</t>
  </si>
  <si>
    <t>46</t>
  </si>
  <si>
    <t>1506959126</t>
  </si>
  <si>
    <t>Poznámka k položce:_x000d_
odvoz suti na skládku do 1 km a nepoužitý kámen na deponii</t>
  </si>
  <si>
    <t>"skládka +1/4 stáv. záhozu x 1,82t/m3" skládka + 899,85*0,25*1,82</t>
  </si>
  <si>
    <t>47</t>
  </si>
  <si>
    <t>-2141157084</t>
  </si>
  <si>
    <t>Poznámka k položce:_x000d_
přesun suti na skládku do 6-ti km</t>
  </si>
  <si>
    <t>48</t>
  </si>
  <si>
    <t>1755147211</t>
  </si>
  <si>
    <t>49</t>
  </si>
  <si>
    <t>711714111</t>
  </si>
  <si>
    <t>Izolace proti vodě provedení detailů vytvoření adhezního můstku modifikovanou maltou</t>
  </si>
  <si>
    <t>679718074</t>
  </si>
  <si>
    <t>Provedení detailů natěradly a tmely za studena vytvoření adhezního můstku modifikovanou maltou</t>
  </si>
  <si>
    <t>https://podminky.urs.cz/item/CS_URS_2023_01/711714111</t>
  </si>
  <si>
    <t>"přeliv: (0,5 m + 0,7 m + 0,3 m + 0,3 m) x 2,5 + (0,7 m + 0,6 m+ 0,3 m) x 5,0 m"</t>
  </si>
  <si>
    <t xml:space="preserve"> "panely stáv.: 9,5 m2 + panely nové: 1,25 m x 0,2 m x 10 ks + plocha mezi panely: (5,0 m + 10,0 m + 5,0 m) x 0,6 m"</t>
  </si>
  <si>
    <t>(0,5+0,7+0,3+0,3)*2,5+(0,7+0,6+0,3)*5,0+9,5+1,25*0,2*10+(5,0 + 10,0 +5,0)*0,6</t>
  </si>
  <si>
    <t>50</t>
  </si>
  <si>
    <t>58562013</t>
  </si>
  <si>
    <t>adhezní můstek malta polymercementová 1-komponentní pro ochranu výztuže</t>
  </si>
  <si>
    <t>-1952308951</t>
  </si>
  <si>
    <t xml:space="preserve">Poznámka k položce:_x000d_
Adhezní můstek  Nafufil KMH </t>
  </si>
  <si>
    <t>36,5*2,9925 'Přepočtené koeficientem množství</t>
  </si>
  <si>
    <t>998711101</t>
  </si>
  <si>
    <t>Přesun hmot tonážní pro izolace proti vodě, vlhkosti a plynům v objektech v do 6 m</t>
  </si>
  <si>
    <t>1894287910</t>
  </si>
  <si>
    <t>Přesun hmot pro izolace proti vodě, vlhkosti a plynům stanovený z hmotnosti přesunovaného materiálu vodorovná dopravní vzdálenost do 50 m v objektech výšky do 6 m</t>
  </si>
  <si>
    <t>https://podminky.urs.cz/item/CS_URS_2023_01/998711101</t>
  </si>
  <si>
    <t>763</t>
  </si>
  <si>
    <t>Konstrukce suché výstavby</t>
  </si>
  <si>
    <t>52</t>
  </si>
  <si>
    <t>763793123</t>
  </si>
  <si>
    <t>Montáž dřevostaveb svorníků a šroubů dl přes 300 do 500 mm</t>
  </si>
  <si>
    <t>1016887603</t>
  </si>
  <si>
    <t>Montáž ostatních dílců ocelových spojovacích prostředků svorníků, šroubů, délky přes 300 do 500 mm</t>
  </si>
  <si>
    <t>https://podminky.urs.cz/item/CS_URS_2023_01/763793123</t>
  </si>
  <si>
    <t xml:space="preserve">Poznámka k položce:_x000d_
montáž závitových tyčí </t>
  </si>
  <si>
    <t>"16 ks" 16</t>
  </si>
  <si>
    <t>53</t>
  </si>
  <si>
    <t>31197004</t>
  </si>
  <si>
    <t>tyč závitová Pz 4.6 M12</t>
  </si>
  <si>
    <t>391003521</t>
  </si>
  <si>
    <t>Poznámka k položce:_x000d_
ukotvení nových panelů IZT</t>
  </si>
  <si>
    <t>"0,5 m x 20" 0,5*20</t>
  </si>
  <si>
    <t>54</t>
  </si>
  <si>
    <t>31111006</t>
  </si>
  <si>
    <t>matice přesná šestihranná Pz DIN 934-8 M12</t>
  </si>
  <si>
    <t>100 kus</t>
  </si>
  <si>
    <t>-214340040</t>
  </si>
  <si>
    <t>55</t>
  </si>
  <si>
    <t>31120006</t>
  </si>
  <si>
    <t>podložka DIN 125-A ZB D 12mm</t>
  </si>
  <si>
    <t>48242736</t>
  </si>
  <si>
    <t>VON - Vedlejší a ostatní náklady</t>
  </si>
  <si>
    <t>VRN - Vedlejší rozpočtové náklady</t>
  </si>
  <si>
    <t>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</si>
  <si>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</si>
  <si>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</si>
  <si>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</si>
  <si>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</si>
  <si>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</si>
  <si>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</si>
  <si>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</si>
  <si>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</si>
  <si>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</si>
  <si>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</si>
  <si>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</si>
  <si>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</si>
  <si>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1455752520</t>
  </si>
  <si>
    <t>Průzkumné, geodetické a projektové práce geodetické práce před výstavbou</t>
  </si>
  <si>
    <t>https://podminky.urs.cz/item/CS_URS_2022_02/012103000</t>
  </si>
  <si>
    <t>Poznámka k položce:_x000d_
výškové a polohové vytýčení stavby</t>
  </si>
  <si>
    <t>012303000</t>
  </si>
  <si>
    <t>Geodetické práce po výstavbě</t>
  </si>
  <si>
    <t>1497867972</t>
  </si>
  <si>
    <t>Průzkumné, geodetické a projektové práce geodetické práce po výstavbě</t>
  </si>
  <si>
    <t>https://podminky.urs.cz/item/CS_URS_2022_02/012303000</t>
  </si>
  <si>
    <t>Poznámka k položce:_x000d_
zaměření skutečného provedení stavby</t>
  </si>
  <si>
    <t>013254000</t>
  </si>
  <si>
    <t>Dokumentace skutečného provedení stavby</t>
  </si>
  <si>
    <t>263242009</t>
  </si>
  <si>
    <t>Průzkumné, geodetické a projektové práce projektové práce dokumentace stavby (výkresová a textová) skutečného provedení stavby</t>
  </si>
  <si>
    <t>https://podminky.urs.cz/item/CS_URS_2022_02/013254000</t>
  </si>
  <si>
    <t>Poznámka k položce:_x000d_
dokumentace skutečného provedení stavby(tři paré)</t>
  </si>
  <si>
    <t>VRN2</t>
  </si>
  <si>
    <t>021203000</t>
  </si>
  <si>
    <t>Stěhování přírodních hodnot</t>
  </si>
  <si>
    <t>-1142778792</t>
  </si>
  <si>
    <t>Příprava staveniště záchranné práce stěhování přírodních hodnot</t>
  </si>
  <si>
    <t>https://podminky.urs.cz/item/CS_URS_2022_02/021203000</t>
  </si>
  <si>
    <t>Poznámka k položce:_x000d_
slovení rybí obsádky a přesun živočichů před stavbou, při jímkování a práci v říčním korytě</t>
  </si>
  <si>
    <t>VRN3</t>
  </si>
  <si>
    <t>Zařízení staveniště</t>
  </si>
  <si>
    <t>030001000</t>
  </si>
  <si>
    <t>619436464</t>
  </si>
  <si>
    <t>Základní rozdělení průvodních činností a nákladů zařízení staveniště</t>
  </si>
  <si>
    <t>https://podminky.urs.cz/item/CS_URS_2022_02/030001000</t>
  </si>
  <si>
    <t>Poznámka k položce:_x000d_
zahrnuje: nornou stěnu, pomocné sjezdy do prostoru staveniště, zabezpečeníí stavby podél obou břehů, ochranu stávajících stromů v blízkosti stavby, stavební buňku, skládku materiálu, úprava terénu obvodu staveniště do původního stavu</t>
  </si>
  <si>
    <t>VRN4</t>
  </si>
  <si>
    <t>Inženýrská činnost</t>
  </si>
  <si>
    <t>041903000</t>
  </si>
  <si>
    <t>Dozor jiné osoby</t>
  </si>
  <si>
    <t>1393673596</t>
  </si>
  <si>
    <t>https://podminky.urs.cz/item/CS_URS_2022_02/041903000</t>
  </si>
  <si>
    <t>Poznámka k položce:_x000d_
biologický dozor</t>
  </si>
  <si>
    <t>043203000</t>
  </si>
  <si>
    <t>Měření bez rozlišení</t>
  </si>
  <si>
    <t>259741165</t>
  </si>
  <si>
    <t>Inženýrská činnost zkoušky a ostatní měření ostatní měření, monitoring bez rozlišení</t>
  </si>
  <si>
    <t>https://podminky.urs.cz/item/CS_URS_2022_02/043203000</t>
  </si>
  <si>
    <t>Poznámka k položce:_x000d_
vyhotovení pasportu příjezdové komunikace, fotodokumentace</t>
  </si>
  <si>
    <t>049103000</t>
  </si>
  <si>
    <t>Náklady vzniklé v souvislosti s realizací stavby</t>
  </si>
  <si>
    <t>-986868226</t>
  </si>
  <si>
    <t>Inženýrská činnost inženýrská činnost ostatní náklady vzniklé v souvislosti s realizací stavby</t>
  </si>
  <si>
    <t>https://podminky.urs.cz/item/CS_URS_2022_02/049103000</t>
  </si>
  <si>
    <t>Poznámka k položce:_x000d_
vyhotovení povodňového a havarijního plánu</t>
  </si>
  <si>
    <t>049203000</t>
  </si>
  <si>
    <t>Náklady stanovené zvláštními předpisy</t>
  </si>
  <si>
    <t>-1533038265</t>
  </si>
  <si>
    <t>Inženýrská činnost inženýrská činnost ostatní náklady stanovené zvláštními předpisy</t>
  </si>
  <si>
    <t>https://podminky.urs.cz/item/CS_URS_2022_02/049203000</t>
  </si>
  <si>
    <t>Poznámka k položce:_x000d_
zajištění souhlasu s činností v ochranném pásmu VN</t>
  </si>
  <si>
    <t>VRN9</t>
  </si>
  <si>
    <t>Ostatní náklady</t>
  </si>
  <si>
    <t>091002000</t>
  </si>
  <si>
    <t>Ostatní náklady související s objektem</t>
  </si>
  <si>
    <t>-1149290462</t>
  </si>
  <si>
    <t>Hlavní tituly průvodních činností a nákladů ostatní náklady související s objektem</t>
  </si>
  <si>
    <t>https://podminky.urs.cz/item/CS_URS_2022_02/091002000</t>
  </si>
  <si>
    <t>Poznámka k položce:_x000d_
náklady na čištění komunikací</t>
  </si>
  <si>
    <t>SEZNAM FIGUR</t>
  </si>
  <si>
    <t>Výměra</t>
  </si>
  <si>
    <t xml:space="preserve"> SO 01</t>
  </si>
  <si>
    <t>Použití figury:</t>
  </si>
  <si>
    <t xml:space="preserve"> SO 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</si>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</sst>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23" xfId="0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251101" TargetMode="External" /><Relationship Id="rId2" Type="http://schemas.openxmlformats.org/officeDocument/2006/relationships/hyperlink" Target="https://podminky.urs.cz/item/CS_URS_2023_01/112251102" TargetMode="External" /><Relationship Id="rId3" Type="http://schemas.openxmlformats.org/officeDocument/2006/relationships/hyperlink" Target="https://podminky.urs.cz/item/CS_URS_2023_01/112251103" TargetMode="External" /><Relationship Id="rId4" Type="http://schemas.openxmlformats.org/officeDocument/2006/relationships/hyperlink" Target="https://podminky.urs.cz/item/CS_URS_2023_01/113151111" TargetMode="External" /><Relationship Id="rId5" Type="http://schemas.openxmlformats.org/officeDocument/2006/relationships/hyperlink" Target="https://podminky.urs.cz/item/CS_URS_2023_01/115001106R" TargetMode="External" /><Relationship Id="rId6" Type="http://schemas.openxmlformats.org/officeDocument/2006/relationships/hyperlink" Target="https://podminky.urs.cz/item/CS_URS_2023_01/115101201" TargetMode="External" /><Relationship Id="rId7" Type="http://schemas.openxmlformats.org/officeDocument/2006/relationships/hyperlink" Target="https://podminky.urs.cz/item/CS_URS_2023_01/124253101" TargetMode="External" /><Relationship Id="rId8" Type="http://schemas.openxmlformats.org/officeDocument/2006/relationships/hyperlink" Target="https://podminky.urs.cz/item/CS_URS_2023_01/162201401" TargetMode="External" /><Relationship Id="rId9" Type="http://schemas.openxmlformats.org/officeDocument/2006/relationships/hyperlink" Target="https://podminky.urs.cz/item/CS_URS_2023_01/162201402" TargetMode="External" /><Relationship Id="rId10" Type="http://schemas.openxmlformats.org/officeDocument/2006/relationships/hyperlink" Target="https://podminky.urs.cz/item/CS_URS_2023_01/162201403" TargetMode="External" /><Relationship Id="rId11" Type="http://schemas.openxmlformats.org/officeDocument/2006/relationships/hyperlink" Target="https://podminky.urs.cz/item/CS_URS_2023_01/162301931" TargetMode="External" /><Relationship Id="rId12" Type="http://schemas.openxmlformats.org/officeDocument/2006/relationships/hyperlink" Target="https://podminky.urs.cz/item/CS_URS_2023_01/162301933" TargetMode="External" /><Relationship Id="rId13" Type="http://schemas.openxmlformats.org/officeDocument/2006/relationships/hyperlink" Target="https://podminky.urs.cz/item/CS_URS_2023_01/162301932" TargetMode="External" /><Relationship Id="rId14" Type="http://schemas.openxmlformats.org/officeDocument/2006/relationships/hyperlink" Target="https://podminky.urs.cz/item/CS_URS_2023_01/162351103" TargetMode="External" /><Relationship Id="rId15" Type="http://schemas.openxmlformats.org/officeDocument/2006/relationships/hyperlink" Target="https://podminky.urs.cz/item/CS_URS_2023_01/171103211" TargetMode="External" /><Relationship Id="rId16" Type="http://schemas.openxmlformats.org/officeDocument/2006/relationships/hyperlink" Target="https://podminky.urs.cz/item/CS_URS_2023_01/171151103" TargetMode="External" /><Relationship Id="rId17" Type="http://schemas.openxmlformats.org/officeDocument/2006/relationships/hyperlink" Target="https://podminky.urs.cz/item/CS_URS_2023_01/171251201" TargetMode="External" /><Relationship Id="rId18" Type="http://schemas.openxmlformats.org/officeDocument/2006/relationships/hyperlink" Target="https://podminky.urs.cz/item/CS_URS_2023_01/273121111" TargetMode="External" /><Relationship Id="rId19" Type="http://schemas.openxmlformats.org/officeDocument/2006/relationships/hyperlink" Target="https://podminky.urs.cz/item/CS_URS_2023_01/291111111" TargetMode="External" /><Relationship Id="rId20" Type="http://schemas.openxmlformats.org/officeDocument/2006/relationships/hyperlink" Target="https://podminky.urs.cz/item/CS_URS_2022_02/382411112R" TargetMode="External" /><Relationship Id="rId21" Type="http://schemas.openxmlformats.org/officeDocument/2006/relationships/hyperlink" Target="https://podminky.urs.cz/item/CS_URS_2022_02/382411113R" TargetMode="External" /><Relationship Id="rId22" Type="http://schemas.openxmlformats.org/officeDocument/2006/relationships/hyperlink" Target="https://podminky.urs.cz/item/CS_URS_2023_01/461991111" TargetMode="External" /><Relationship Id="rId23" Type="http://schemas.openxmlformats.org/officeDocument/2006/relationships/hyperlink" Target="https://podminky.urs.cz/item/CS_URS_2023_01/564551111" TargetMode="External" /><Relationship Id="rId24" Type="http://schemas.openxmlformats.org/officeDocument/2006/relationships/hyperlink" Target="https://podminky.urs.cz/item/CS_URS_2023_01/960111221" TargetMode="External" /><Relationship Id="rId25" Type="http://schemas.openxmlformats.org/officeDocument/2006/relationships/hyperlink" Target="https://podminky.urs.cz/item/CS_URS_2023_01/997013602" TargetMode="External" /><Relationship Id="rId26" Type="http://schemas.openxmlformats.org/officeDocument/2006/relationships/hyperlink" Target="https://podminky.urs.cz/item/CS_URS_2023_01/997013811" TargetMode="External" /><Relationship Id="rId27" Type="http://schemas.openxmlformats.org/officeDocument/2006/relationships/hyperlink" Target="https://podminky.urs.cz/item/CS_URS_2023_01/997321511" TargetMode="External" /><Relationship Id="rId28" Type="http://schemas.openxmlformats.org/officeDocument/2006/relationships/hyperlink" Target="https://podminky.urs.cz/item/CS_URS_2023_01/997321519" TargetMode="External" /><Relationship Id="rId29" Type="http://schemas.openxmlformats.org/officeDocument/2006/relationships/hyperlink" Target="https://podminky.urs.cz/item/CS_URS_2023_01/998332011" TargetMode="External" /><Relationship Id="rId30" Type="http://schemas.openxmlformats.org/officeDocument/2006/relationships/hyperlink" Target="https://podminky.urs.cz/item/CS_URS_2023_01/711131821" TargetMode="External" /><Relationship Id="rId3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4203104" TargetMode="External" /><Relationship Id="rId2" Type="http://schemas.openxmlformats.org/officeDocument/2006/relationships/hyperlink" Target="https://podminky.urs.cz/item/CS_URS_2023_01/114203301" TargetMode="External" /><Relationship Id="rId3" Type="http://schemas.openxmlformats.org/officeDocument/2006/relationships/hyperlink" Target="https://podminky.urs.cz/item/CS_URS_2023_01/124253101" TargetMode="External" /><Relationship Id="rId4" Type="http://schemas.openxmlformats.org/officeDocument/2006/relationships/hyperlink" Target="https://podminky.urs.cz/item/CS_URS_2023_01/127751101" TargetMode="External" /><Relationship Id="rId5" Type="http://schemas.openxmlformats.org/officeDocument/2006/relationships/hyperlink" Target="https://podminky.urs.cz/item/CS_URS_2023_01/162251102" TargetMode="External" /><Relationship Id="rId6" Type="http://schemas.openxmlformats.org/officeDocument/2006/relationships/hyperlink" Target="https://podminky.urs.cz/item/CS_URS_2023_01/162351103" TargetMode="External" /><Relationship Id="rId7" Type="http://schemas.openxmlformats.org/officeDocument/2006/relationships/hyperlink" Target="https://podminky.urs.cz/item/CS_URS_2023_01/171251201" TargetMode="External" /><Relationship Id="rId8" Type="http://schemas.openxmlformats.org/officeDocument/2006/relationships/hyperlink" Target="https://podminky.urs.cz/item/CS_URS_2023_01/175151201" TargetMode="External" /><Relationship Id="rId9" Type="http://schemas.openxmlformats.org/officeDocument/2006/relationships/hyperlink" Target="https://podminky.urs.cz/item/CS_URS_2022_02/183101321" TargetMode="External" /><Relationship Id="rId10" Type="http://schemas.openxmlformats.org/officeDocument/2006/relationships/hyperlink" Target="https://podminky.urs.cz/item/CS_URS_2023_01/184102113" TargetMode="External" /><Relationship Id="rId11" Type="http://schemas.openxmlformats.org/officeDocument/2006/relationships/hyperlink" Target="https://podminky.urs.cz/item/CS_URS_2022_02/184215133" TargetMode="External" /><Relationship Id="rId12" Type="http://schemas.openxmlformats.org/officeDocument/2006/relationships/hyperlink" Target="https://podminky.urs.cz/item/CS_URS_2023_01/184813121" TargetMode="External" /><Relationship Id="rId13" Type="http://schemas.openxmlformats.org/officeDocument/2006/relationships/hyperlink" Target="https://podminky.urs.cz/item/CS_URS_2023_01/184816111" TargetMode="External" /><Relationship Id="rId14" Type="http://schemas.openxmlformats.org/officeDocument/2006/relationships/hyperlink" Target="https://podminky.urs.cz/item/CS_URS_2023_01/184911421" TargetMode="External" /><Relationship Id="rId15" Type="http://schemas.openxmlformats.org/officeDocument/2006/relationships/hyperlink" Target="https://podminky.urs.cz/item/CS_URS_2023_01/185804311" TargetMode="External" /><Relationship Id="rId16" Type="http://schemas.openxmlformats.org/officeDocument/2006/relationships/hyperlink" Target="https://podminky.urs.cz/item/CS_URS_2023_01/321321115" TargetMode="External" /><Relationship Id="rId17" Type="http://schemas.openxmlformats.org/officeDocument/2006/relationships/hyperlink" Target="https://podminky.urs.cz/item/CS_URS_2023_01/321361101" TargetMode="External" /><Relationship Id="rId18" Type="http://schemas.openxmlformats.org/officeDocument/2006/relationships/hyperlink" Target="https://podminky.urs.cz/item/CS_URS_2023_01/321368211" TargetMode="External" /><Relationship Id="rId19" Type="http://schemas.openxmlformats.org/officeDocument/2006/relationships/hyperlink" Target="https://podminky.urs.cz/item/CS_URS_2023_01/342125521" TargetMode="External" /><Relationship Id="rId20" Type="http://schemas.openxmlformats.org/officeDocument/2006/relationships/hyperlink" Target="https://podminky.urs.cz/item/CS_URS_2023_01/457532112" TargetMode="External" /><Relationship Id="rId21" Type="http://schemas.openxmlformats.org/officeDocument/2006/relationships/hyperlink" Target="https://podminky.urs.cz/item/CS_URS_2023_01/457532113" TargetMode="External" /><Relationship Id="rId22" Type="http://schemas.openxmlformats.org/officeDocument/2006/relationships/hyperlink" Target="https://podminky.urs.cz/item/CS_URS_2023_01/462451114" TargetMode="External" /><Relationship Id="rId23" Type="http://schemas.openxmlformats.org/officeDocument/2006/relationships/hyperlink" Target="https://podminky.urs.cz/item/CS_URS_2023_01/462511370" TargetMode="External" /><Relationship Id="rId24" Type="http://schemas.openxmlformats.org/officeDocument/2006/relationships/hyperlink" Target="https://podminky.urs.cz/item/CS_URS_2023_01/462512370" TargetMode="External" /><Relationship Id="rId25" Type="http://schemas.openxmlformats.org/officeDocument/2006/relationships/hyperlink" Target="https://podminky.urs.cz/item/CS_URS_2023_01/462513169" TargetMode="External" /><Relationship Id="rId26" Type="http://schemas.openxmlformats.org/officeDocument/2006/relationships/hyperlink" Target="https://podminky.urs.cz/item/CS_URS_2023_01/467510111" TargetMode="External" /><Relationship Id="rId27" Type="http://schemas.openxmlformats.org/officeDocument/2006/relationships/hyperlink" Target="https://podminky.urs.cz/item/CS_URS_2023_01/931994154" TargetMode="External" /><Relationship Id="rId28" Type="http://schemas.openxmlformats.org/officeDocument/2006/relationships/hyperlink" Target="https://podminky.urs.cz/item/CS_URS_2023_01/938903111" TargetMode="External" /><Relationship Id="rId29" Type="http://schemas.openxmlformats.org/officeDocument/2006/relationships/hyperlink" Target="https://podminky.urs.cz/item/CS_URS_2023_01/960111221" TargetMode="External" /><Relationship Id="rId30" Type="http://schemas.openxmlformats.org/officeDocument/2006/relationships/hyperlink" Target="https://podminky.urs.cz/item/CS_URS_2023_01/977131113" TargetMode="External" /><Relationship Id="rId31" Type="http://schemas.openxmlformats.org/officeDocument/2006/relationships/hyperlink" Target="https://podminky.urs.cz/item/CS_URS_2023_01/985112112" TargetMode="External" /><Relationship Id="rId32" Type="http://schemas.openxmlformats.org/officeDocument/2006/relationships/hyperlink" Target="https://podminky.urs.cz/item/CS_URS_2023_01/985121123" TargetMode="External" /><Relationship Id="rId33" Type="http://schemas.openxmlformats.org/officeDocument/2006/relationships/hyperlink" Target="https://podminky.urs.cz/item/CS_URS_2023_01/985232112" TargetMode="External" /><Relationship Id="rId34" Type="http://schemas.openxmlformats.org/officeDocument/2006/relationships/hyperlink" Target="https://podminky.urs.cz/item/CS_URS_2023_01/985311111" TargetMode="External" /><Relationship Id="rId35" Type="http://schemas.openxmlformats.org/officeDocument/2006/relationships/hyperlink" Target="https://podminky.urs.cz/item/CS_URS_2023_01/985311115" TargetMode="External" /><Relationship Id="rId36" Type="http://schemas.openxmlformats.org/officeDocument/2006/relationships/hyperlink" Target="https://podminky.urs.cz/item/CS_URS_2023_01/997013602" TargetMode="External" /><Relationship Id="rId37" Type="http://schemas.openxmlformats.org/officeDocument/2006/relationships/hyperlink" Target="https://podminky.urs.cz/item/CS_URS_2023_01/997321511" TargetMode="External" /><Relationship Id="rId38" Type="http://schemas.openxmlformats.org/officeDocument/2006/relationships/hyperlink" Target="https://podminky.urs.cz/item/CS_URS_2023_01/997321519" TargetMode="External" /><Relationship Id="rId39" Type="http://schemas.openxmlformats.org/officeDocument/2006/relationships/hyperlink" Target="https://podminky.urs.cz/item/CS_URS_2023_01/998332011" TargetMode="External" /><Relationship Id="rId40" Type="http://schemas.openxmlformats.org/officeDocument/2006/relationships/hyperlink" Target="https://podminky.urs.cz/item/CS_URS_2023_01/711714111" TargetMode="External" /><Relationship Id="rId41" Type="http://schemas.openxmlformats.org/officeDocument/2006/relationships/hyperlink" Target="https://podminky.urs.cz/item/CS_URS_2023_01/998711101" TargetMode="External" /><Relationship Id="rId42" Type="http://schemas.openxmlformats.org/officeDocument/2006/relationships/hyperlink" Target="https://podminky.urs.cz/item/CS_URS_2023_01/763793123" TargetMode="External" /><Relationship Id="rId4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103000" TargetMode="External" /><Relationship Id="rId2" Type="http://schemas.openxmlformats.org/officeDocument/2006/relationships/hyperlink" Target="https://podminky.urs.cz/item/CS_URS_2022_02/012303000" TargetMode="External" /><Relationship Id="rId3" Type="http://schemas.openxmlformats.org/officeDocument/2006/relationships/hyperlink" Target="https://podminky.urs.cz/item/CS_URS_2022_02/013254000" TargetMode="External" /><Relationship Id="rId4" Type="http://schemas.openxmlformats.org/officeDocument/2006/relationships/hyperlink" Target="https://podminky.urs.cz/item/CS_URS_2022_02/021203000" TargetMode="External" /><Relationship Id="rId5" Type="http://schemas.openxmlformats.org/officeDocument/2006/relationships/hyperlink" Target="https://podminky.urs.cz/item/CS_URS_2022_02/030001000" TargetMode="External" /><Relationship Id="rId6" Type="http://schemas.openxmlformats.org/officeDocument/2006/relationships/hyperlink" Target="https://podminky.urs.cz/item/CS_URS_2022_02/041903000" TargetMode="External" /><Relationship Id="rId7" Type="http://schemas.openxmlformats.org/officeDocument/2006/relationships/hyperlink" Target="https://podminky.urs.cz/item/CS_URS_2022_02/043203000" TargetMode="External" /><Relationship Id="rId8" Type="http://schemas.openxmlformats.org/officeDocument/2006/relationships/hyperlink" Target="https://podminky.urs.cz/item/CS_URS_2022_02/049103000" TargetMode="External" /><Relationship Id="rId9" Type="http://schemas.openxmlformats.org/officeDocument/2006/relationships/hyperlink" Target="https://podminky.urs.cz/item/CS_URS_2022_02/049203000" TargetMode="External" /><Relationship Id="rId10" Type="http://schemas.openxmlformats.org/officeDocument/2006/relationships/hyperlink" Target="https://podminky.urs.cz/item/CS_URS_2022_02/091002000" TargetMode="External" /><Relationship Id="rId1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07/18/23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Morávka - Dobrá, oprava balvanitého skluzu v km 4.130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Dobrá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17. 4. 2023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M. Lepík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Ing. M. Lepík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01 - Příprava staveniště'!J30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 01 - Příprava staveniště'!P90</f>
        <v>0</v>
      </c>
      <c r="AV55" s="121">
        <f>'SO 01 - Příprava staveniště'!J33</f>
        <v>0</v>
      </c>
      <c r="AW55" s="121">
        <f>'SO 01 - Příprava staveniště'!J34</f>
        <v>0</v>
      </c>
      <c r="AX55" s="121">
        <f>'SO 01 - Příprava staveniště'!J35</f>
        <v>0</v>
      </c>
      <c r="AY55" s="121">
        <f>'SO 01 - Příprava staveniště'!J36</f>
        <v>0</v>
      </c>
      <c r="AZ55" s="121">
        <f>'SO 01 - Příprava staveniště'!F33</f>
        <v>0</v>
      </c>
      <c r="BA55" s="121">
        <f>'SO 01 - Příprava staveniště'!F34</f>
        <v>0</v>
      </c>
      <c r="BB55" s="121">
        <f>'SO 01 - Příprava staveniště'!F35</f>
        <v>0</v>
      </c>
      <c r="BC55" s="121">
        <f>'SO 01 - Příprava staveniště'!F36</f>
        <v>0</v>
      </c>
      <c r="BD55" s="123">
        <f>'SO 01 - Příprava staveniště'!F37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02 - Balvanitý skluz'!J30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'SO 02 - Balvanitý skluz'!P89</f>
        <v>0</v>
      </c>
      <c r="AV56" s="121">
        <f>'SO 02 - Balvanitý skluz'!J33</f>
        <v>0</v>
      </c>
      <c r="AW56" s="121">
        <f>'SO 02 - Balvanitý skluz'!J34</f>
        <v>0</v>
      </c>
      <c r="AX56" s="121">
        <f>'SO 02 - Balvanitý skluz'!J35</f>
        <v>0</v>
      </c>
      <c r="AY56" s="121">
        <f>'SO 02 - Balvanitý skluz'!J36</f>
        <v>0</v>
      </c>
      <c r="AZ56" s="121">
        <f>'SO 02 - Balvanitý skluz'!F33</f>
        <v>0</v>
      </c>
      <c r="BA56" s="121">
        <f>'SO 02 - Balvanitý skluz'!F34</f>
        <v>0</v>
      </c>
      <c r="BB56" s="121">
        <f>'SO 02 - Balvanitý skluz'!F35</f>
        <v>0</v>
      </c>
      <c r="BC56" s="121">
        <f>'SO 02 - Balvanitý skluz'!F36</f>
        <v>0</v>
      </c>
      <c r="BD56" s="123">
        <f>'SO 02 - Balvanitý skluz'!F37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'VON - Vedlejší a ostatní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5">
        <v>0</v>
      </c>
      <c r="AT57" s="126">
        <f>ROUND(SUM(AV57:AW57),2)</f>
        <v>0</v>
      </c>
      <c r="AU57" s="127">
        <f>'VON - Vedlejší a ostatní ...'!P85</f>
        <v>0</v>
      </c>
      <c r="AV57" s="126">
        <f>'VON - Vedlejší a ostatní ...'!J33</f>
        <v>0</v>
      </c>
      <c r="AW57" s="126">
        <f>'VON - Vedlejší a ostatní ...'!J34</f>
        <v>0</v>
      </c>
      <c r="AX57" s="126">
        <f>'VON - Vedlejší a ostatní ...'!J35</f>
        <v>0</v>
      </c>
      <c r="AY57" s="126">
        <f>'VON - Vedlejší a ostatní ...'!J36</f>
        <v>0</v>
      </c>
      <c r="AZ57" s="126">
        <f>'VON - Vedlejší a ostatní ...'!F33</f>
        <v>0</v>
      </c>
      <c r="BA57" s="126">
        <f>'VON - Vedlejší a ostatní ...'!F34</f>
        <v>0</v>
      </c>
      <c r="BB57" s="126">
        <f>'VON - Vedlejší a ostatní ...'!F35</f>
        <v>0</v>
      </c>
      <c r="BC57" s="126">
        <f>'VON - Vedlejší a ostatní ...'!F36</f>
        <v>0</v>
      </c>
      <c r="BD57" s="128">
        <f>'VON - Vedlejší a ostatní ...'!F37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K5GYu2kV4rORaFHZnRHxMQ5RXwq2mPG4wnZvjoskNBfEDq20fJjDvkx5xxBDy7Cp8zC5Q1fzufgVLOVnKnYefw==" hashValue="FR7El0jvthMA4fFEa2j9cfs807ybeOT7CVmdH3g08od9WH7Z0DPoFduPPtQgLid1u59bH8tatO/8vOpQeuSao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Příprava staveniště'!C2" display="/"/>
    <hyperlink ref="A56" location="'SO 02 - Balvanitý skluz'!C2" display="/"/>
    <hyperlink ref="A57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  <c r="AZ2" s="129" t="s">
        <v>88</v>
      </c>
      <c r="BA2" s="129" t="s">
        <v>89</v>
      </c>
      <c r="BB2" s="129" t="s">
        <v>19</v>
      </c>
      <c r="BC2" s="129" t="s">
        <v>90</v>
      </c>
      <c r="BD2" s="12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81</v>
      </c>
      <c r="AZ3" s="129" t="s">
        <v>91</v>
      </c>
      <c r="BA3" s="129" t="s">
        <v>92</v>
      </c>
      <c r="BB3" s="129" t="s">
        <v>19</v>
      </c>
      <c r="BC3" s="129" t="s">
        <v>93</v>
      </c>
      <c r="BD3" s="129" t="s">
        <v>81</v>
      </c>
    </row>
    <row r="4" s="1" customFormat="1" ht="24.96" customHeight="1">
      <c r="B4" s="21"/>
      <c r="D4" s="132" t="s">
        <v>94</v>
      </c>
      <c r="L4" s="21"/>
      <c r="M4" s="133" t="s">
        <v>10</v>
      </c>
      <c r="AT4" s="18" t="s">
        <v>4</v>
      </c>
      <c r="AZ4" s="129" t="s">
        <v>95</v>
      </c>
      <c r="BA4" s="129" t="s">
        <v>96</v>
      </c>
      <c r="BB4" s="129" t="s">
        <v>19</v>
      </c>
      <c r="BC4" s="129" t="s">
        <v>97</v>
      </c>
      <c r="BD4" s="129" t="s">
        <v>81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Morávka - Dobrá, oprava balvanitého skluzu v km 4.130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98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99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17. 4. 2023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28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/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>Ing. M. Lepík</v>
      </c>
      <c r="F21" s="39"/>
      <c r="G21" s="39"/>
      <c r="H21" s="39"/>
      <c r="I21" s="134" t="s">
        <v>28</v>
      </c>
      <c r="J21" s="138" t="str">
        <f>IF('Rekapitulace stavby'!AN17="","",'Rekapitulace stavby'!AN17)</f>
        <v/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34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32</v>
      </c>
      <c r="F24" s="39"/>
      <c r="G24" s="39"/>
      <c r="H24" s="39"/>
      <c r="I24" s="134" t="s">
        <v>28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35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0"/>
      <c r="B27" s="141"/>
      <c r="C27" s="140"/>
      <c r="D27" s="140"/>
      <c r="E27" s="142" t="s">
        <v>100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37</v>
      </c>
      <c r="E30" s="39"/>
      <c r="F30" s="39"/>
      <c r="G30" s="39"/>
      <c r="H30" s="39"/>
      <c r="I30" s="39"/>
      <c r="J30" s="146">
        <f>ROUND(J90,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39</v>
      </c>
      <c r="G32" s="39"/>
      <c r="H32" s="39"/>
      <c r="I32" s="147" t="s">
        <v>38</v>
      </c>
      <c r="J32" s="147" t="s">
        <v>40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41</v>
      </c>
      <c r="E33" s="134" t="s">
        <v>42</v>
      </c>
      <c r="F33" s="149">
        <f>ROUND((SUM(BE90:BE300)),  2)</f>
        <v>0</v>
      </c>
      <c r="G33" s="39"/>
      <c r="H33" s="39"/>
      <c r="I33" s="150">
        <v>0.20999999999999999</v>
      </c>
      <c r="J33" s="149">
        <f>ROUND(((SUM(BE90:BE300))*I33),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43</v>
      </c>
      <c r="F34" s="149">
        <f>ROUND((SUM(BF90:BF300)),  2)</f>
        <v>0</v>
      </c>
      <c r="G34" s="39"/>
      <c r="H34" s="39"/>
      <c r="I34" s="150">
        <v>0.14999999999999999</v>
      </c>
      <c r="J34" s="149">
        <f>ROUND(((SUM(BF90:BF300))*I34),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44</v>
      </c>
      <c r="F35" s="149">
        <f>ROUND((SUM(BG90:BG300)),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45</v>
      </c>
      <c r="F36" s="149">
        <f>ROUND((SUM(BH90:BH300)),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46</v>
      </c>
      <c r="F37" s="149">
        <f>ROUND((SUM(BI90:BI300)),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Morávka - Dobrá, oprava balvanitého skluzu v km 4.130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Příprava staveniště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Dobrá</v>
      </c>
      <c r="G52" s="41"/>
      <c r="H52" s="41"/>
      <c r="I52" s="33" t="s">
        <v>23</v>
      </c>
      <c r="J52" s="73" t="str">
        <f>IF(J12="","",J12)</f>
        <v>17. 4. 2023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>Ing. M. Lepík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M. Lepík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69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J201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J219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109</v>
      </c>
      <c r="E64" s="176"/>
      <c r="F64" s="176"/>
      <c r="G64" s="176"/>
      <c r="H64" s="176"/>
      <c r="I64" s="176"/>
      <c r="J64" s="177">
        <f>J233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110</v>
      </c>
      <c r="E65" s="176"/>
      <c r="F65" s="176"/>
      <c r="G65" s="176"/>
      <c r="H65" s="176"/>
      <c r="I65" s="176"/>
      <c r="J65" s="177">
        <f>J252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111</v>
      </c>
      <c r="E66" s="176"/>
      <c r="F66" s="176"/>
      <c r="G66" s="176"/>
      <c r="H66" s="176"/>
      <c r="I66" s="176"/>
      <c r="J66" s="177">
        <f>J259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112</v>
      </c>
      <c r="E67" s="176"/>
      <c r="F67" s="176"/>
      <c r="G67" s="176"/>
      <c r="H67" s="176"/>
      <c r="I67" s="176"/>
      <c r="J67" s="177">
        <f>J266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113</v>
      </c>
      <c r="E68" s="176"/>
      <c r="F68" s="176"/>
      <c r="G68" s="176"/>
      <c r="H68" s="176"/>
      <c r="I68" s="176"/>
      <c r="J68" s="177">
        <f>J290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114</v>
      </c>
      <c r="E69" s="170"/>
      <c r="F69" s="170"/>
      <c r="G69" s="170"/>
      <c r="H69" s="170"/>
      <c r="I69" s="170"/>
      <c r="J69" s="171">
        <f>J294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115</v>
      </c>
      <c r="E70" s="176"/>
      <c r="F70" s="176"/>
      <c r="G70" s="176"/>
      <c r="H70" s="176"/>
      <c r="I70" s="176"/>
      <c r="J70" s="177">
        <f>J295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116</v>
      </c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62" t="str">
        <f>E7</f>
        <v>Morávka - Dobrá, oprava balvanitého skluzu v km 4.130</v>
      </c>
      <c r="F80" s="33"/>
      <c r="G80" s="33"/>
      <c r="H80" s="33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98</v>
      </c>
      <c r="D81" s="41"/>
      <c r="E81" s="41"/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01 - Příprava staveniště</v>
      </c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F12</f>
        <v>Dobrá</v>
      </c>
      <c r="G84" s="41"/>
      <c r="H84" s="41"/>
      <c r="I84" s="33" t="s">
        <v>23</v>
      </c>
      <c r="J84" s="73" t="str">
        <f>IF(J12="","",J12)</f>
        <v>17. 4. 2023</v>
      </c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E15</f>
        <v xml:space="preserve"> </v>
      </c>
      <c r="G86" s="41"/>
      <c r="H86" s="41"/>
      <c r="I86" s="33" t="s">
        <v>31</v>
      </c>
      <c r="J86" s="37" t="str">
        <f>E21</f>
        <v>Ing. M. Lepík</v>
      </c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IF(E18="","",E18)</f>
        <v>Vyplň údaj</v>
      </c>
      <c r="G87" s="41"/>
      <c r="H87" s="41"/>
      <c r="I87" s="33" t="s">
        <v>34</v>
      </c>
      <c r="J87" s="37" t="str">
        <f>E24</f>
        <v>Ing. M. Lepík</v>
      </c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3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79"/>
      <c r="B89" s="180"/>
      <c r="C89" s="181" t="s">
        <v>117</v>
      </c>
      <c r="D89" s="182" t="s">
        <v>56</v>
      </c>
      <c r="E89" s="182" t="s">
        <v>52</v>
      </c>
      <c r="F89" s="182" t="s">
        <v>53</v>
      </c>
      <c r="G89" s="182" t="s">
        <v>118</v>
      </c>
      <c r="H89" s="182" t="s">
        <v>119</v>
      </c>
      <c r="I89" s="182" t="s">
        <v>120</v>
      </c>
      <c r="J89" s="183" t="s">
        <v>103</v>
      </c>
      <c r="K89" s="184" t="s">
        <v>121</v>
      </c>
      <c r="L89" s="185"/>
      <c r="M89" s="93" t="s">
        <v>19</v>
      </c>
      <c r="N89" s="94" t="s">
        <v>41</v>
      </c>
      <c r="O89" s="94" t="s">
        <v>122</v>
      </c>
      <c r="P89" s="94" t="s">
        <v>123</v>
      </c>
      <c r="Q89" s="94" t="s">
        <v>124</v>
      </c>
      <c r="R89" s="94" t="s">
        <v>125</v>
      </c>
      <c r="S89" s="94" t="s">
        <v>126</v>
      </c>
      <c r="T89" s="95" t="s">
        <v>127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39"/>
      <c r="B90" s="40"/>
      <c r="C90" s="100" t="s">
        <v>128</v>
      </c>
      <c r="D90" s="41"/>
      <c r="E90" s="41"/>
      <c r="F90" s="41"/>
      <c r="G90" s="41"/>
      <c r="H90" s="41"/>
      <c r="I90" s="41"/>
      <c r="J90" s="186">
        <f>BK90</f>
        <v>0</v>
      </c>
      <c r="K90" s="41"/>
      <c r="L90" s="45"/>
      <c r="M90" s="96"/>
      <c r="N90" s="187"/>
      <c r="O90" s="97"/>
      <c r="P90" s="188">
        <f>P91+P294</f>
        <v>0</v>
      </c>
      <c r="Q90" s="97"/>
      <c r="R90" s="188">
        <f>R91+R294</f>
        <v>92.382675800000001</v>
      </c>
      <c r="S90" s="97"/>
      <c r="T90" s="189">
        <f>T91+T294</f>
        <v>13.8315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70</v>
      </c>
      <c r="AU90" s="18" t="s">
        <v>104</v>
      </c>
      <c r="BK90" s="190">
        <f>BK91+BK294</f>
        <v>0</v>
      </c>
    </row>
    <row r="91" s="12" customFormat="1" ht="25.92" customHeight="1">
      <c r="A91" s="12"/>
      <c r="B91" s="191"/>
      <c r="C91" s="192"/>
      <c r="D91" s="193" t="s">
        <v>70</v>
      </c>
      <c r="E91" s="194" t="s">
        <v>129</v>
      </c>
      <c r="F91" s="194" t="s">
        <v>130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P92+P201+P219+P233+P252+P259+P266+P290</f>
        <v>0</v>
      </c>
      <c r="Q91" s="199"/>
      <c r="R91" s="200">
        <f>R92+R201+R219+R233+R252+R259+R266+R290</f>
        <v>92.382675800000001</v>
      </c>
      <c r="S91" s="199"/>
      <c r="T91" s="201">
        <f>T92+T201+T219+T233+T252+T259+T266+T290</f>
        <v>13.2555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79</v>
      </c>
      <c r="AT91" s="203" t="s">
        <v>70</v>
      </c>
      <c r="AU91" s="203" t="s">
        <v>71</v>
      </c>
      <c r="AY91" s="202" t="s">
        <v>131</v>
      </c>
      <c r="BK91" s="204">
        <f>BK92+BK201+BK219+BK233+BK252+BK259+BK266+BK290</f>
        <v>0</v>
      </c>
    </row>
    <row r="92" s="12" customFormat="1" ht="22.8" customHeight="1">
      <c r="A92" s="12"/>
      <c r="B92" s="191"/>
      <c r="C92" s="192"/>
      <c r="D92" s="193" t="s">
        <v>70</v>
      </c>
      <c r="E92" s="205" t="s">
        <v>79</v>
      </c>
      <c r="F92" s="205" t="s">
        <v>132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SUM(P93:P200)</f>
        <v>0</v>
      </c>
      <c r="Q92" s="199"/>
      <c r="R92" s="200">
        <f>SUM(R93:R200)</f>
        <v>1.6799999999999999</v>
      </c>
      <c r="S92" s="199"/>
      <c r="T92" s="201">
        <f>SUM(T93:T200)</f>
        <v>9.5849999999999991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79</v>
      </c>
      <c r="AT92" s="203" t="s">
        <v>70</v>
      </c>
      <c r="AU92" s="203" t="s">
        <v>79</v>
      </c>
      <c r="AY92" s="202" t="s">
        <v>131</v>
      </c>
      <c r="BK92" s="204">
        <f>SUM(BK93:BK200)</f>
        <v>0</v>
      </c>
    </row>
    <row r="93" s="2" customFormat="1" ht="21.75" customHeight="1">
      <c r="A93" s="39"/>
      <c r="B93" s="40"/>
      <c r="C93" s="207" t="s">
        <v>79</v>
      </c>
      <c r="D93" s="207" t="s">
        <v>133</v>
      </c>
      <c r="E93" s="208" t="s">
        <v>134</v>
      </c>
      <c r="F93" s="209" t="s">
        <v>135</v>
      </c>
      <c r="G93" s="210" t="s">
        <v>136</v>
      </c>
      <c r="H93" s="211">
        <v>6</v>
      </c>
      <c r="I93" s="212"/>
      <c r="J93" s="213">
        <f>ROUND(I93*H93,2)</f>
        <v>0</v>
      </c>
      <c r="K93" s="214"/>
      <c r="L93" s="45"/>
      <c r="M93" s="215" t="s">
        <v>19</v>
      </c>
      <c r="N93" s="216" t="s">
        <v>42</v>
      </c>
      <c r="O93" s="85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9" t="s">
        <v>137</v>
      </c>
      <c r="AT93" s="219" t="s">
        <v>133</v>
      </c>
      <c r="AU93" s="219" t="s">
        <v>81</v>
      </c>
      <c r="AY93" s="18" t="s">
        <v>131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8" t="s">
        <v>79</v>
      </c>
      <c r="BK93" s="220">
        <f>ROUND(I93*H93,2)</f>
        <v>0</v>
      </c>
      <c r="BL93" s="18" t="s">
        <v>137</v>
      </c>
      <c r="BM93" s="219" t="s">
        <v>138</v>
      </c>
    </row>
    <row r="94" s="2" customFormat="1">
      <c r="A94" s="39"/>
      <c r="B94" s="40"/>
      <c r="C94" s="41"/>
      <c r="D94" s="221" t="s">
        <v>139</v>
      </c>
      <c r="E94" s="41"/>
      <c r="F94" s="222" t="s">
        <v>140</v>
      </c>
      <c r="G94" s="41"/>
      <c r="H94" s="41"/>
      <c r="I94" s="223"/>
      <c r="J94" s="41"/>
      <c r="K94" s="41"/>
      <c r="L94" s="45"/>
      <c r="M94" s="224"/>
      <c r="N94" s="22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139</v>
      </c>
      <c r="AU94" s="18" t="s">
        <v>81</v>
      </c>
    </row>
    <row r="95" s="2" customFormat="1">
      <c r="A95" s="39"/>
      <c r="B95" s="40"/>
      <c r="C95" s="41"/>
      <c r="D95" s="226" t="s">
        <v>141</v>
      </c>
      <c r="E95" s="41"/>
      <c r="F95" s="227" t="s">
        <v>142</v>
      </c>
      <c r="G95" s="41"/>
      <c r="H95" s="41"/>
      <c r="I95" s="223"/>
      <c r="J95" s="41"/>
      <c r="K95" s="41"/>
      <c r="L95" s="45"/>
      <c r="M95" s="224"/>
      <c r="N95" s="22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141</v>
      </c>
      <c r="AU95" s="18" t="s">
        <v>81</v>
      </c>
    </row>
    <row r="96" s="13" customFormat="1">
      <c r="A96" s="13"/>
      <c r="B96" s="228"/>
      <c r="C96" s="229"/>
      <c r="D96" s="221" t="s">
        <v>143</v>
      </c>
      <c r="E96" s="230" t="s">
        <v>19</v>
      </c>
      <c r="F96" s="231" t="s">
        <v>144</v>
      </c>
      <c r="G96" s="229"/>
      <c r="H96" s="232">
        <v>6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8" t="s">
        <v>143</v>
      </c>
      <c r="AU96" s="238" t="s">
        <v>81</v>
      </c>
      <c r="AV96" s="13" t="s">
        <v>81</v>
      </c>
      <c r="AW96" s="13" t="s">
        <v>33</v>
      </c>
      <c r="AX96" s="13" t="s">
        <v>71</v>
      </c>
      <c r="AY96" s="238" t="s">
        <v>131</v>
      </c>
    </row>
    <row r="97" s="14" customFormat="1">
      <c r="A97" s="14"/>
      <c r="B97" s="239"/>
      <c r="C97" s="240"/>
      <c r="D97" s="221" t="s">
        <v>143</v>
      </c>
      <c r="E97" s="241" t="s">
        <v>19</v>
      </c>
      <c r="F97" s="242" t="s">
        <v>145</v>
      </c>
      <c r="G97" s="240"/>
      <c r="H97" s="243">
        <v>6</v>
      </c>
      <c r="I97" s="244"/>
      <c r="J97" s="240"/>
      <c r="K97" s="240"/>
      <c r="L97" s="245"/>
      <c r="M97" s="246"/>
      <c r="N97" s="247"/>
      <c r="O97" s="247"/>
      <c r="P97" s="247"/>
      <c r="Q97" s="247"/>
      <c r="R97" s="247"/>
      <c r="S97" s="247"/>
      <c r="T97" s="24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9" t="s">
        <v>143</v>
      </c>
      <c r="AU97" s="249" t="s">
        <v>81</v>
      </c>
      <c r="AV97" s="14" t="s">
        <v>137</v>
      </c>
      <c r="AW97" s="14" t="s">
        <v>33</v>
      </c>
      <c r="AX97" s="14" t="s">
        <v>79</v>
      </c>
      <c r="AY97" s="249" t="s">
        <v>131</v>
      </c>
    </row>
    <row r="98" s="2" customFormat="1" ht="21.75" customHeight="1">
      <c r="A98" s="39"/>
      <c r="B98" s="40"/>
      <c r="C98" s="207" t="s">
        <v>81</v>
      </c>
      <c r="D98" s="207" t="s">
        <v>133</v>
      </c>
      <c r="E98" s="208" t="s">
        <v>146</v>
      </c>
      <c r="F98" s="209" t="s">
        <v>147</v>
      </c>
      <c r="G98" s="210" t="s">
        <v>136</v>
      </c>
      <c r="H98" s="211">
        <v>3</v>
      </c>
      <c r="I98" s="212"/>
      <c r="J98" s="213">
        <f>ROUND(I98*H98,2)</f>
        <v>0</v>
      </c>
      <c r="K98" s="214"/>
      <c r="L98" s="45"/>
      <c r="M98" s="215" t="s">
        <v>19</v>
      </c>
      <c r="N98" s="216" t="s">
        <v>42</v>
      </c>
      <c r="O98" s="85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9" t="s">
        <v>137</v>
      </c>
      <c r="AT98" s="219" t="s">
        <v>133</v>
      </c>
      <c r="AU98" s="219" t="s">
        <v>81</v>
      </c>
      <c r="AY98" s="18" t="s">
        <v>131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8" t="s">
        <v>79</v>
      </c>
      <c r="BK98" s="220">
        <f>ROUND(I98*H98,2)</f>
        <v>0</v>
      </c>
      <c r="BL98" s="18" t="s">
        <v>137</v>
      </c>
      <c r="BM98" s="219" t="s">
        <v>148</v>
      </c>
    </row>
    <row r="99" s="2" customFormat="1">
      <c r="A99" s="39"/>
      <c r="B99" s="40"/>
      <c r="C99" s="41"/>
      <c r="D99" s="221" t="s">
        <v>139</v>
      </c>
      <c r="E99" s="41"/>
      <c r="F99" s="222" t="s">
        <v>149</v>
      </c>
      <c r="G99" s="41"/>
      <c r="H99" s="41"/>
      <c r="I99" s="223"/>
      <c r="J99" s="41"/>
      <c r="K99" s="41"/>
      <c r="L99" s="45"/>
      <c r="M99" s="224"/>
      <c r="N99" s="22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139</v>
      </c>
      <c r="AU99" s="18" t="s">
        <v>81</v>
      </c>
    </row>
    <row r="100" s="2" customFormat="1">
      <c r="A100" s="39"/>
      <c r="B100" s="40"/>
      <c r="C100" s="41"/>
      <c r="D100" s="226" t="s">
        <v>141</v>
      </c>
      <c r="E100" s="41"/>
      <c r="F100" s="227" t="s">
        <v>150</v>
      </c>
      <c r="G100" s="41"/>
      <c r="H100" s="41"/>
      <c r="I100" s="223"/>
      <c r="J100" s="41"/>
      <c r="K100" s="41"/>
      <c r="L100" s="45"/>
      <c r="M100" s="224"/>
      <c r="N100" s="22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141</v>
      </c>
      <c r="AU100" s="18" t="s">
        <v>81</v>
      </c>
    </row>
    <row r="101" s="13" customFormat="1">
      <c r="A101" s="13"/>
      <c r="B101" s="228"/>
      <c r="C101" s="229"/>
      <c r="D101" s="221" t="s">
        <v>143</v>
      </c>
      <c r="E101" s="230" t="s">
        <v>19</v>
      </c>
      <c r="F101" s="231" t="s">
        <v>151</v>
      </c>
      <c r="G101" s="229"/>
      <c r="H101" s="232">
        <v>3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8" t="s">
        <v>143</v>
      </c>
      <c r="AU101" s="238" t="s">
        <v>81</v>
      </c>
      <c r="AV101" s="13" t="s">
        <v>81</v>
      </c>
      <c r="AW101" s="13" t="s">
        <v>33</v>
      </c>
      <c r="AX101" s="13" t="s">
        <v>71</v>
      </c>
      <c r="AY101" s="238" t="s">
        <v>131</v>
      </c>
    </row>
    <row r="102" s="14" customFormat="1">
      <c r="A102" s="14"/>
      <c r="B102" s="239"/>
      <c r="C102" s="240"/>
      <c r="D102" s="221" t="s">
        <v>143</v>
      </c>
      <c r="E102" s="241" t="s">
        <v>19</v>
      </c>
      <c r="F102" s="242" t="s">
        <v>145</v>
      </c>
      <c r="G102" s="240"/>
      <c r="H102" s="243">
        <v>3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9" t="s">
        <v>143</v>
      </c>
      <c r="AU102" s="249" t="s">
        <v>81</v>
      </c>
      <c r="AV102" s="14" t="s">
        <v>137</v>
      </c>
      <c r="AW102" s="14" t="s">
        <v>33</v>
      </c>
      <c r="AX102" s="14" t="s">
        <v>79</v>
      </c>
      <c r="AY102" s="249" t="s">
        <v>131</v>
      </c>
    </row>
    <row r="103" s="2" customFormat="1" ht="21.75" customHeight="1">
      <c r="A103" s="39"/>
      <c r="B103" s="40"/>
      <c r="C103" s="207" t="s">
        <v>152</v>
      </c>
      <c r="D103" s="207" t="s">
        <v>133</v>
      </c>
      <c r="E103" s="208" t="s">
        <v>153</v>
      </c>
      <c r="F103" s="209" t="s">
        <v>154</v>
      </c>
      <c r="G103" s="210" t="s">
        <v>136</v>
      </c>
      <c r="H103" s="211">
        <v>1</v>
      </c>
      <c r="I103" s="212"/>
      <c r="J103" s="213">
        <f>ROUND(I103*H103,2)</f>
        <v>0</v>
      </c>
      <c r="K103" s="214"/>
      <c r="L103" s="45"/>
      <c r="M103" s="215" t="s">
        <v>19</v>
      </c>
      <c r="N103" s="216" t="s">
        <v>42</v>
      </c>
      <c r="O103" s="85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9" t="s">
        <v>137</v>
      </c>
      <c r="AT103" s="219" t="s">
        <v>133</v>
      </c>
      <c r="AU103" s="219" t="s">
        <v>81</v>
      </c>
      <c r="AY103" s="18" t="s">
        <v>131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8" t="s">
        <v>79</v>
      </c>
      <c r="BK103" s="220">
        <f>ROUND(I103*H103,2)</f>
        <v>0</v>
      </c>
      <c r="BL103" s="18" t="s">
        <v>137</v>
      </c>
      <c r="BM103" s="219" t="s">
        <v>155</v>
      </c>
    </row>
    <row r="104" s="2" customFormat="1">
      <c r="A104" s="39"/>
      <c r="B104" s="40"/>
      <c r="C104" s="41"/>
      <c r="D104" s="221" t="s">
        <v>139</v>
      </c>
      <c r="E104" s="41"/>
      <c r="F104" s="222" t="s">
        <v>156</v>
      </c>
      <c r="G104" s="41"/>
      <c r="H104" s="41"/>
      <c r="I104" s="223"/>
      <c r="J104" s="41"/>
      <c r="K104" s="41"/>
      <c r="L104" s="45"/>
      <c r="M104" s="224"/>
      <c r="N104" s="22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139</v>
      </c>
      <c r="AU104" s="18" t="s">
        <v>81</v>
      </c>
    </row>
    <row r="105" s="2" customFormat="1">
      <c r="A105" s="39"/>
      <c r="B105" s="40"/>
      <c r="C105" s="41"/>
      <c r="D105" s="226" t="s">
        <v>141</v>
      </c>
      <c r="E105" s="41"/>
      <c r="F105" s="227" t="s">
        <v>157</v>
      </c>
      <c r="G105" s="41"/>
      <c r="H105" s="41"/>
      <c r="I105" s="223"/>
      <c r="J105" s="41"/>
      <c r="K105" s="41"/>
      <c r="L105" s="45"/>
      <c r="M105" s="224"/>
      <c r="N105" s="22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141</v>
      </c>
      <c r="AU105" s="18" t="s">
        <v>81</v>
      </c>
    </row>
    <row r="106" s="13" customFormat="1">
      <c r="A106" s="13"/>
      <c r="B106" s="228"/>
      <c r="C106" s="229"/>
      <c r="D106" s="221" t="s">
        <v>143</v>
      </c>
      <c r="E106" s="230" t="s">
        <v>19</v>
      </c>
      <c r="F106" s="231" t="s">
        <v>158</v>
      </c>
      <c r="G106" s="229"/>
      <c r="H106" s="232">
        <v>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8" t="s">
        <v>143</v>
      </c>
      <c r="AU106" s="238" t="s">
        <v>81</v>
      </c>
      <c r="AV106" s="13" t="s">
        <v>81</v>
      </c>
      <c r="AW106" s="13" t="s">
        <v>33</v>
      </c>
      <c r="AX106" s="13" t="s">
        <v>71</v>
      </c>
      <c r="AY106" s="238" t="s">
        <v>131</v>
      </c>
    </row>
    <row r="107" s="14" customFormat="1">
      <c r="A107" s="14"/>
      <c r="B107" s="239"/>
      <c r="C107" s="240"/>
      <c r="D107" s="221" t="s">
        <v>143</v>
      </c>
      <c r="E107" s="241" t="s">
        <v>19</v>
      </c>
      <c r="F107" s="242" t="s">
        <v>145</v>
      </c>
      <c r="G107" s="240"/>
      <c r="H107" s="243">
        <v>1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9" t="s">
        <v>143</v>
      </c>
      <c r="AU107" s="249" t="s">
        <v>81</v>
      </c>
      <c r="AV107" s="14" t="s">
        <v>137</v>
      </c>
      <c r="AW107" s="14" t="s">
        <v>33</v>
      </c>
      <c r="AX107" s="14" t="s">
        <v>79</v>
      </c>
      <c r="AY107" s="249" t="s">
        <v>131</v>
      </c>
    </row>
    <row r="108" s="2" customFormat="1" ht="16.5" customHeight="1">
      <c r="A108" s="39"/>
      <c r="B108" s="40"/>
      <c r="C108" s="207" t="s">
        <v>137</v>
      </c>
      <c r="D108" s="207" t="s">
        <v>133</v>
      </c>
      <c r="E108" s="208" t="s">
        <v>159</v>
      </c>
      <c r="F108" s="209" t="s">
        <v>160</v>
      </c>
      <c r="G108" s="210" t="s">
        <v>161</v>
      </c>
      <c r="H108" s="211">
        <v>27</v>
      </c>
      <c r="I108" s="212"/>
      <c r="J108" s="213">
        <f>ROUND(I108*H108,2)</f>
        <v>0</v>
      </c>
      <c r="K108" s="214"/>
      <c r="L108" s="45"/>
      <c r="M108" s="215" t="s">
        <v>19</v>
      </c>
      <c r="N108" s="216" t="s">
        <v>42</v>
      </c>
      <c r="O108" s="85"/>
      <c r="P108" s="217">
        <f>O108*H108</f>
        <v>0</v>
      </c>
      <c r="Q108" s="217">
        <v>0</v>
      </c>
      <c r="R108" s="217">
        <f>Q108*H108</f>
        <v>0</v>
      </c>
      <c r="S108" s="217">
        <v>0.35499999999999998</v>
      </c>
      <c r="T108" s="218">
        <f>S108*H108</f>
        <v>9.5849999999999991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9" t="s">
        <v>137</v>
      </c>
      <c r="AT108" s="219" t="s">
        <v>133</v>
      </c>
      <c r="AU108" s="219" t="s">
        <v>81</v>
      </c>
      <c r="AY108" s="18" t="s">
        <v>131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8" t="s">
        <v>79</v>
      </c>
      <c r="BK108" s="220">
        <f>ROUND(I108*H108,2)</f>
        <v>0</v>
      </c>
      <c r="BL108" s="18" t="s">
        <v>137</v>
      </c>
      <c r="BM108" s="219" t="s">
        <v>162</v>
      </c>
    </row>
    <row r="109" s="2" customFormat="1">
      <c r="A109" s="39"/>
      <c r="B109" s="40"/>
      <c r="C109" s="41"/>
      <c r="D109" s="221" t="s">
        <v>139</v>
      </c>
      <c r="E109" s="41"/>
      <c r="F109" s="222" t="s">
        <v>163</v>
      </c>
      <c r="G109" s="41"/>
      <c r="H109" s="41"/>
      <c r="I109" s="223"/>
      <c r="J109" s="41"/>
      <c r="K109" s="41"/>
      <c r="L109" s="45"/>
      <c r="M109" s="224"/>
      <c r="N109" s="22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139</v>
      </c>
      <c r="AU109" s="18" t="s">
        <v>81</v>
      </c>
    </row>
    <row r="110" s="2" customFormat="1">
      <c r="A110" s="39"/>
      <c r="B110" s="40"/>
      <c r="C110" s="41"/>
      <c r="D110" s="226" t="s">
        <v>141</v>
      </c>
      <c r="E110" s="41"/>
      <c r="F110" s="227" t="s">
        <v>164</v>
      </c>
      <c r="G110" s="41"/>
      <c r="H110" s="41"/>
      <c r="I110" s="223"/>
      <c r="J110" s="41"/>
      <c r="K110" s="41"/>
      <c r="L110" s="45"/>
      <c r="M110" s="224"/>
      <c r="N110" s="22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141</v>
      </c>
      <c r="AU110" s="18" t="s">
        <v>81</v>
      </c>
    </row>
    <row r="111" s="2" customFormat="1">
      <c r="A111" s="39"/>
      <c r="B111" s="40"/>
      <c r="C111" s="41"/>
      <c r="D111" s="221" t="s">
        <v>165</v>
      </c>
      <c r="E111" s="41"/>
      <c r="F111" s="250" t="s">
        <v>166</v>
      </c>
      <c r="G111" s="41"/>
      <c r="H111" s="41"/>
      <c r="I111" s="223"/>
      <c r="J111" s="41"/>
      <c r="K111" s="41"/>
      <c r="L111" s="45"/>
      <c r="M111" s="224"/>
      <c r="N111" s="225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165</v>
      </c>
      <c r="AU111" s="18" t="s">
        <v>81</v>
      </c>
    </row>
    <row r="112" s="13" customFormat="1">
      <c r="A112" s="13"/>
      <c r="B112" s="228"/>
      <c r="C112" s="229"/>
      <c r="D112" s="221" t="s">
        <v>143</v>
      </c>
      <c r="E112" s="230" t="s">
        <v>19</v>
      </c>
      <c r="F112" s="231" t="s">
        <v>167</v>
      </c>
      <c r="G112" s="229"/>
      <c r="H112" s="232">
        <v>27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143</v>
      </c>
      <c r="AU112" s="238" t="s">
        <v>81</v>
      </c>
      <c r="AV112" s="13" t="s">
        <v>81</v>
      </c>
      <c r="AW112" s="13" t="s">
        <v>33</v>
      </c>
      <c r="AX112" s="13" t="s">
        <v>71</v>
      </c>
      <c r="AY112" s="238" t="s">
        <v>131</v>
      </c>
    </row>
    <row r="113" s="14" customFormat="1">
      <c r="A113" s="14"/>
      <c r="B113" s="239"/>
      <c r="C113" s="240"/>
      <c r="D113" s="221" t="s">
        <v>143</v>
      </c>
      <c r="E113" s="241" t="s">
        <v>19</v>
      </c>
      <c r="F113" s="242" t="s">
        <v>145</v>
      </c>
      <c r="G113" s="240"/>
      <c r="H113" s="243">
        <v>27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9" t="s">
        <v>143</v>
      </c>
      <c r="AU113" s="249" t="s">
        <v>81</v>
      </c>
      <c r="AV113" s="14" t="s">
        <v>137</v>
      </c>
      <c r="AW113" s="14" t="s">
        <v>33</v>
      </c>
      <c r="AX113" s="14" t="s">
        <v>79</v>
      </c>
      <c r="AY113" s="249" t="s">
        <v>131</v>
      </c>
    </row>
    <row r="114" s="2" customFormat="1" ht="16.5" customHeight="1">
      <c r="A114" s="39"/>
      <c r="B114" s="40"/>
      <c r="C114" s="207" t="s">
        <v>168</v>
      </c>
      <c r="D114" s="207" t="s">
        <v>133</v>
      </c>
      <c r="E114" s="208" t="s">
        <v>169</v>
      </c>
      <c r="F114" s="209" t="s">
        <v>170</v>
      </c>
      <c r="G114" s="210" t="s">
        <v>171</v>
      </c>
      <c r="H114" s="211">
        <v>60</v>
      </c>
      <c r="I114" s="212"/>
      <c r="J114" s="213">
        <f>ROUND(I114*H114,2)</f>
        <v>0</v>
      </c>
      <c r="K114" s="214"/>
      <c r="L114" s="45"/>
      <c r="M114" s="215" t="s">
        <v>19</v>
      </c>
      <c r="N114" s="216" t="s">
        <v>42</v>
      </c>
      <c r="O114" s="85"/>
      <c r="P114" s="217">
        <f>O114*H114</f>
        <v>0</v>
      </c>
      <c r="Q114" s="217">
        <v>0.026980000000000001</v>
      </c>
      <c r="R114" s="217">
        <f>Q114*H114</f>
        <v>1.6188</v>
      </c>
      <c r="S114" s="217">
        <v>0</v>
      </c>
      <c r="T114" s="21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9" t="s">
        <v>137</v>
      </c>
      <c r="AT114" s="219" t="s">
        <v>133</v>
      </c>
      <c r="AU114" s="219" t="s">
        <v>81</v>
      </c>
      <c r="AY114" s="18" t="s">
        <v>131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8" t="s">
        <v>79</v>
      </c>
      <c r="BK114" s="220">
        <f>ROUND(I114*H114,2)</f>
        <v>0</v>
      </c>
      <c r="BL114" s="18" t="s">
        <v>137</v>
      </c>
      <c r="BM114" s="219" t="s">
        <v>172</v>
      </c>
    </row>
    <row r="115" s="2" customFormat="1">
      <c r="A115" s="39"/>
      <c r="B115" s="40"/>
      <c r="C115" s="41"/>
      <c r="D115" s="221" t="s">
        <v>139</v>
      </c>
      <c r="E115" s="41"/>
      <c r="F115" s="222" t="s">
        <v>173</v>
      </c>
      <c r="G115" s="41"/>
      <c r="H115" s="41"/>
      <c r="I115" s="223"/>
      <c r="J115" s="41"/>
      <c r="K115" s="41"/>
      <c r="L115" s="45"/>
      <c r="M115" s="224"/>
      <c r="N115" s="22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139</v>
      </c>
      <c r="AU115" s="18" t="s">
        <v>81</v>
      </c>
    </row>
    <row r="116" s="2" customFormat="1">
      <c r="A116" s="39"/>
      <c r="B116" s="40"/>
      <c r="C116" s="41"/>
      <c r="D116" s="226" t="s">
        <v>141</v>
      </c>
      <c r="E116" s="41"/>
      <c r="F116" s="227" t="s">
        <v>174</v>
      </c>
      <c r="G116" s="41"/>
      <c r="H116" s="41"/>
      <c r="I116" s="223"/>
      <c r="J116" s="41"/>
      <c r="K116" s="41"/>
      <c r="L116" s="45"/>
      <c r="M116" s="224"/>
      <c r="N116" s="22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141</v>
      </c>
      <c r="AU116" s="18" t="s">
        <v>81</v>
      </c>
    </row>
    <row r="117" s="2" customFormat="1">
      <c r="A117" s="39"/>
      <c r="B117" s="40"/>
      <c r="C117" s="41"/>
      <c r="D117" s="221" t="s">
        <v>165</v>
      </c>
      <c r="E117" s="41"/>
      <c r="F117" s="250" t="s">
        <v>175</v>
      </c>
      <c r="G117" s="41"/>
      <c r="H117" s="41"/>
      <c r="I117" s="223"/>
      <c r="J117" s="41"/>
      <c r="K117" s="41"/>
      <c r="L117" s="45"/>
      <c r="M117" s="224"/>
      <c r="N117" s="22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165</v>
      </c>
      <c r="AU117" s="18" t="s">
        <v>81</v>
      </c>
    </row>
    <row r="118" s="13" customFormat="1">
      <c r="A118" s="13"/>
      <c r="B118" s="228"/>
      <c r="C118" s="229"/>
      <c r="D118" s="221" t="s">
        <v>143</v>
      </c>
      <c r="E118" s="230" t="s">
        <v>19</v>
      </c>
      <c r="F118" s="231" t="s">
        <v>176</v>
      </c>
      <c r="G118" s="229"/>
      <c r="H118" s="232">
        <v>60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143</v>
      </c>
      <c r="AU118" s="238" t="s">
        <v>81</v>
      </c>
      <c r="AV118" s="13" t="s">
        <v>81</v>
      </c>
      <c r="AW118" s="13" t="s">
        <v>33</v>
      </c>
      <c r="AX118" s="13" t="s">
        <v>71</v>
      </c>
      <c r="AY118" s="238" t="s">
        <v>131</v>
      </c>
    </row>
    <row r="119" s="14" customFormat="1">
      <c r="A119" s="14"/>
      <c r="B119" s="239"/>
      <c r="C119" s="240"/>
      <c r="D119" s="221" t="s">
        <v>143</v>
      </c>
      <c r="E119" s="241" t="s">
        <v>19</v>
      </c>
      <c r="F119" s="242" t="s">
        <v>145</v>
      </c>
      <c r="G119" s="240"/>
      <c r="H119" s="243">
        <v>60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9" t="s">
        <v>143</v>
      </c>
      <c r="AU119" s="249" t="s">
        <v>81</v>
      </c>
      <c r="AV119" s="14" t="s">
        <v>137</v>
      </c>
      <c r="AW119" s="14" t="s">
        <v>33</v>
      </c>
      <c r="AX119" s="14" t="s">
        <v>79</v>
      </c>
      <c r="AY119" s="249" t="s">
        <v>131</v>
      </c>
    </row>
    <row r="120" s="2" customFormat="1" ht="24.15" customHeight="1">
      <c r="A120" s="39"/>
      <c r="B120" s="40"/>
      <c r="C120" s="207" t="s">
        <v>177</v>
      </c>
      <c r="D120" s="207" t="s">
        <v>133</v>
      </c>
      <c r="E120" s="208" t="s">
        <v>178</v>
      </c>
      <c r="F120" s="209" t="s">
        <v>179</v>
      </c>
      <c r="G120" s="210" t="s">
        <v>180</v>
      </c>
      <c r="H120" s="211">
        <v>900</v>
      </c>
      <c r="I120" s="212"/>
      <c r="J120" s="213">
        <f>ROUND(I120*H120,2)</f>
        <v>0</v>
      </c>
      <c r="K120" s="214"/>
      <c r="L120" s="45"/>
      <c r="M120" s="215" t="s">
        <v>19</v>
      </c>
      <c r="N120" s="216" t="s">
        <v>42</v>
      </c>
      <c r="O120" s="85"/>
      <c r="P120" s="217">
        <f>O120*H120</f>
        <v>0</v>
      </c>
      <c r="Q120" s="217">
        <v>3.0000000000000001E-05</v>
      </c>
      <c r="R120" s="217">
        <f>Q120*H120</f>
        <v>0.027</v>
      </c>
      <c r="S120" s="217">
        <v>0</v>
      </c>
      <c r="T120" s="21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9" t="s">
        <v>137</v>
      </c>
      <c r="AT120" s="219" t="s">
        <v>133</v>
      </c>
      <c r="AU120" s="219" t="s">
        <v>81</v>
      </c>
      <c r="AY120" s="18" t="s">
        <v>131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8" t="s">
        <v>79</v>
      </c>
      <c r="BK120" s="220">
        <f>ROUND(I120*H120,2)</f>
        <v>0</v>
      </c>
      <c r="BL120" s="18" t="s">
        <v>137</v>
      </c>
      <c r="BM120" s="219" t="s">
        <v>181</v>
      </c>
    </row>
    <row r="121" s="2" customFormat="1">
      <c r="A121" s="39"/>
      <c r="B121" s="40"/>
      <c r="C121" s="41"/>
      <c r="D121" s="221" t="s">
        <v>139</v>
      </c>
      <c r="E121" s="41"/>
      <c r="F121" s="222" t="s">
        <v>182</v>
      </c>
      <c r="G121" s="41"/>
      <c r="H121" s="41"/>
      <c r="I121" s="223"/>
      <c r="J121" s="41"/>
      <c r="K121" s="41"/>
      <c r="L121" s="45"/>
      <c r="M121" s="224"/>
      <c r="N121" s="22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139</v>
      </c>
      <c r="AU121" s="18" t="s">
        <v>81</v>
      </c>
    </row>
    <row r="122" s="2" customFormat="1">
      <c r="A122" s="39"/>
      <c r="B122" s="40"/>
      <c r="C122" s="41"/>
      <c r="D122" s="226" t="s">
        <v>141</v>
      </c>
      <c r="E122" s="41"/>
      <c r="F122" s="227" t="s">
        <v>183</v>
      </c>
      <c r="G122" s="41"/>
      <c r="H122" s="41"/>
      <c r="I122" s="223"/>
      <c r="J122" s="41"/>
      <c r="K122" s="41"/>
      <c r="L122" s="45"/>
      <c r="M122" s="224"/>
      <c r="N122" s="22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141</v>
      </c>
      <c r="AU122" s="18" t="s">
        <v>81</v>
      </c>
    </row>
    <row r="123" s="13" customFormat="1">
      <c r="A123" s="13"/>
      <c r="B123" s="228"/>
      <c r="C123" s="229"/>
      <c r="D123" s="221" t="s">
        <v>143</v>
      </c>
      <c r="E123" s="230" t="s">
        <v>19</v>
      </c>
      <c r="F123" s="231" t="s">
        <v>184</v>
      </c>
      <c r="G123" s="229"/>
      <c r="H123" s="232">
        <v>900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143</v>
      </c>
      <c r="AU123" s="238" t="s">
        <v>81</v>
      </c>
      <c r="AV123" s="13" t="s">
        <v>81</v>
      </c>
      <c r="AW123" s="13" t="s">
        <v>33</v>
      </c>
      <c r="AX123" s="13" t="s">
        <v>71</v>
      </c>
      <c r="AY123" s="238" t="s">
        <v>131</v>
      </c>
    </row>
    <row r="124" s="14" customFormat="1">
      <c r="A124" s="14"/>
      <c r="B124" s="239"/>
      <c r="C124" s="240"/>
      <c r="D124" s="221" t="s">
        <v>143</v>
      </c>
      <c r="E124" s="241" t="s">
        <v>19</v>
      </c>
      <c r="F124" s="242" t="s">
        <v>145</v>
      </c>
      <c r="G124" s="240"/>
      <c r="H124" s="243">
        <v>900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9" t="s">
        <v>143</v>
      </c>
      <c r="AU124" s="249" t="s">
        <v>81</v>
      </c>
      <c r="AV124" s="14" t="s">
        <v>137</v>
      </c>
      <c r="AW124" s="14" t="s">
        <v>33</v>
      </c>
      <c r="AX124" s="14" t="s">
        <v>79</v>
      </c>
      <c r="AY124" s="249" t="s">
        <v>131</v>
      </c>
    </row>
    <row r="125" s="2" customFormat="1" ht="33" customHeight="1">
      <c r="A125" s="39"/>
      <c r="B125" s="40"/>
      <c r="C125" s="207" t="s">
        <v>185</v>
      </c>
      <c r="D125" s="207" t="s">
        <v>133</v>
      </c>
      <c r="E125" s="208" t="s">
        <v>186</v>
      </c>
      <c r="F125" s="209" t="s">
        <v>187</v>
      </c>
      <c r="G125" s="210" t="s">
        <v>188</v>
      </c>
      <c r="H125" s="211">
        <v>144.59999999999999</v>
      </c>
      <c r="I125" s="212"/>
      <c r="J125" s="213">
        <f>ROUND(I125*H125,2)</f>
        <v>0</v>
      </c>
      <c r="K125" s="214"/>
      <c r="L125" s="45"/>
      <c r="M125" s="215" t="s">
        <v>19</v>
      </c>
      <c r="N125" s="216" t="s">
        <v>42</v>
      </c>
      <c r="O125" s="85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9" t="s">
        <v>137</v>
      </c>
      <c r="AT125" s="219" t="s">
        <v>133</v>
      </c>
      <c r="AU125" s="219" t="s">
        <v>81</v>
      </c>
      <c r="AY125" s="18" t="s">
        <v>131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8" t="s">
        <v>79</v>
      </c>
      <c r="BK125" s="220">
        <f>ROUND(I125*H125,2)</f>
        <v>0</v>
      </c>
      <c r="BL125" s="18" t="s">
        <v>137</v>
      </c>
      <c r="BM125" s="219" t="s">
        <v>189</v>
      </c>
    </row>
    <row r="126" s="2" customFormat="1">
      <c r="A126" s="39"/>
      <c r="B126" s="40"/>
      <c r="C126" s="41"/>
      <c r="D126" s="221" t="s">
        <v>139</v>
      </c>
      <c r="E126" s="41"/>
      <c r="F126" s="222" t="s">
        <v>190</v>
      </c>
      <c r="G126" s="41"/>
      <c r="H126" s="41"/>
      <c r="I126" s="223"/>
      <c r="J126" s="41"/>
      <c r="K126" s="41"/>
      <c r="L126" s="45"/>
      <c r="M126" s="224"/>
      <c r="N126" s="225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139</v>
      </c>
      <c r="AU126" s="18" t="s">
        <v>81</v>
      </c>
    </row>
    <row r="127" s="2" customFormat="1">
      <c r="A127" s="39"/>
      <c r="B127" s="40"/>
      <c r="C127" s="41"/>
      <c r="D127" s="226" t="s">
        <v>141</v>
      </c>
      <c r="E127" s="41"/>
      <c r="F127" s="227" t="s">
        <v>191</v>
      </c>
      <c r="G127" s="41"/>
      <c r="H127" s="41"/>
      <c r="I127" s="223"/>
      <c r="J127" s="41"/>
      <c r="K127" s="41"/>
      <c r="L127" s="45"/>
      <c r="M127" s="224"/>
      <c r="N127" s="225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141</v>
      </c>
      <c r="AU127" s="18" t="s">
        <v>81</v>
      </c>
    </row>
    <row r="128" s="2" customFormat="1">
      <c r="A128" s="39"/>
      <c r="B128" s="40"/>
      <c r="C128" s="41"/>
      <c r="D128" s="221" t="s">
        <v>165</v>
      </c>
      <c r="E128" s="41"/>
      <c r="F128" s="250" t="s">
        <v>192</v>
      </c>
      <c r="G128" s="41"/>
      <c r="H128" s="41"/>
      <c r="I128" s="223"/>
      <c r="J128" s="41"/>
      <c r="K128" s="41"/>
      <c r="L128" s="45"/>
      <c r="M128" s="224"/>
      <c r="N128" s="22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165</v>
      </c>
      <c r="AU128" s="18" t="s">
        <v>81</v>
      </c>
    </row>
    <row r="129" s="13" customFormat="1">
      <c r="A129" s="13"/>
      <c r="B129" s="228"/>
      <c r="C129" s="229"/>
      <c r="D129" s="221" t="s">
        <v>143</v>
      </c>
      <c r="E129" s="230" t="s">
        <v>19</v>
      </c>
      <c r="F129" s="231" t="s">
        <v>193</v>
      </c>
      <c r="G129" s="229"/>
      <c r="H129" s="232">
        <v>144.59999999999999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143</v>
      </c>
      <c r="AU129" s="238" t="s">
        <v>81</v>
      </c>
      <c r="AV129" s="13" t="s">
        <v>81</v>
      </c>
      <c r="AW129" s="13" t="s">
        <v>33</v>
      </c>
      <c r="AX129" s="13" t="s">
        <v>71</v>
      </c>
      <c r="AY129" s="238" t="s">
        <v>131</v>
      </c>
    </row>
    <row r="130" s="14" customFormat="1">
      <c r="A130" s="14"/>
      <c r="B130" s="239"/>
      <c r="C130" s="240"/>
      <c r="D130" s="221" t="s">
        <v>143</v>
      </c>
      <c r="E130" s="241" t="s">
        <v>19</v>
      </c>
      <c r="F130" s="242" t="s">
        <v>145</v>
      </c>
      <c r="G130" s="240"/>
      <c r="H130" s="243">
        <v>144.59999999999999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9" t="s">
        <v>143</v>
      </c>
      <c r="AU130" s="249" t="s">
        <v>81</v>
      </c>
      <c r="AV130" s="14" t="s">
        <v>137</v>
      </c>
      <c r="AW130" s="14" t="s">
        <v>33</v>
      </c>
      <c r="AX130" s="14" t="s">
        <v>79</v>
      </c>
      <c r="AY130" s="249" t="s">
        <v>131</v>
      </c>
    </row>
    <row r="131" s="2" customFormat="1" ht="21.75" customHeight="1">
      <c r="A131" s="39"/>
      <c r="B131" s="40"/>
      <c r="C131" s="207" t="s">
        <v>194</v>
      </c>
      <c r="D131" s="207" t="s">
        <v>133</v>
      </c>
      <c r="E131" s="208" t="s">
        <v>195</v>
      </c>
      <c r="F131" s="209" t="s">
        <v>196</v>
      </c>
      <c r="G131" s="210" t="s">
        <v>197</v>
      </c>
      <c r="H131" s="211">
        <v>380</v>
      </c>
      <c r="I131" s="212"/>
      <c r="J131" s="213">
        <f>ROUND(I131*H131,2)</f>
        <v>0</v>
      </c>
      <c r="K131" s="214"/>
      <c r="L131" s="45"/>
      <c r="M131" s="215" t="s">
        <v>19</v>
      </c>
      <c r="N131" s="216" t="s">
        <v>42</v>
      </c>
      <c r="O131" s="85"/>
      <c r="P131" s="217">
        <f>O131*H131</f>
        <v>0</v>
      </c>
      <c r="Q131" s="217">
        <v>9.0000000000000006E-05</v>
      </c>
      <c r="R131" s="217">
        <f>Q131*H131</f>
        <v>0.034200000000000001</v>
      </c>
      <c r="S131" s="217">
        <v>0</v>
      </c>
      <c r="T131" s="21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9" t="s">
        <v>137</v>
      </c>
      <c r="AT131" s="219" t="s">
        <v>133</v>
      </c>
      <c r="AU131" s="219" t="s">
        <v>81</v>
      </c>
      <c r="AY131" s="18" t="s">
        <v>131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8" t="s">
        <v>79</v>
      </c>
      <c r="BK131" s="220">
        <f>ROUND(I131*H131,2)</f>
        <v>0</v>
      </c>
      <c r="BL131" s="18" t="s">
        <v>137</v>
      </c>
      <c r="BM131" s="219" t="s">
        <v>198</v>
      </c>
    </row>
    <row r="132" s="2" customFormat="1">
      <c r="A132" s="39"/>
      <c r="B132" s="40"/>
      <c r="C132" s="41"/>
      <c r="D132" s="221" t="s">
        <v>139</v>
      </c>
      <c r="E132" s="41"/>
      <c r="F132" s="222" t="s">
        <v>196</v>
      </c>
      <c r="G132" s="41"/>
      <c r="H132" s="41"/>
      <c r="I132" s="223"/>
      <c r="J132" s="41"/>
      <c r="K132" s="41"/>
      <c r="L132" s="45"/>
      <c r="M132" s="224"/>
      <c r="N132" s="22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139</v>
      </c>
      <c r="AU132" s="18" t="s">
        <v>81</v>
      </c>
    </row>
    <row r="133" s="2" customFormat="1">
      <c r="A133" s="39"/>
      <c r="B133" s="40"/>
      <c r="C133" s="41"/>
      <c r="D133" s="221" t="s">
        <v>165</v>
      </c>
      <c r="E133" s="41"/>
      <c r="F133" s="250" t="s">
        <v>199</v>
      </c>
      <c r="G133" s="41"/>
      <c r="H133" s="41"/>
      <c r="I133" s="223"/>
      <c r="J133" s="41"/>
      <c r="K133" s="41"/>
      <c r="L133" s="45"/>
      <c r="M133" s="224"/>
      <c r="N133" s="22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165</v>
      </c>
      <c r="AU133" s="18" t="s">
        <v>81</v>
      </c>
    </row>
    <row r="134" s="13" customFormat="1">
      <c r="A134" s="13"/>
      <c r="B134" s="228"/>
      <c r="C134" s="229"/>
      <c r="D134" s="221" t="s">
        <v>143</v>
      </c>
      <c r="E134" s="230" t="s">
        <v>19</v>
      </c>
      <c r="F134" s="231" t="s">
        <v>200</v>
      </c>
      <c r="G134" s="229"/>
      <c r="H134" s="232">
        <v>380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143</v>
      </c>
      <c r="AU134" s="238" t="s">
        <v>81</v>
      </c>
      <c r="AV134" s="13" t="s">
        <v>81</v>
      </c>
      <c r="AW134" s="13" t="s">
        <v>33</v>
      </c>
      <c r="AX134" s="13" t="s">
        <v>71</v>
      </c>
      <c r="AY134" s="238" t="s">
        <v>131</v>
      </c>
    </row>
    <row r="135" s="14" customFormat="1">
      <c r="A135" s="14"/>
      <c r="B135" s="239"/>
      <c r="C135" s="240"/>
      <c r="D135" s="221" t="s">
        <v>143</v>
      </c>
      <c r="E135" s="241" t="s">
        <v>19</v>
      </c>
      <c r="F135" s="242" t="s">
        <v>145</v>
      </c>
      <c r="G135" s="240"/>
      <c r="H135" s="243">
        <v>380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9" t="s">
        <v>143</v>
      </c>
      <c r="AU135" s="249" t="s">
        <v>81</v>
      </c>
      <c r="AV135" s="14" t="s">
        <v>137</v>
      </c>
      <c r="AW135" s="14" t="s">
        <v>33</v>
      </c>
      <c r="AX135" s="14" t="s">
        <v>79</v>
      </c>
      <c r="AY135" s="249" t="s">
        <v>131</v>
      </c>
    </row>
    <row r="136" s="2" customFormat="1" ht="21.75" customHeight="1">
      <c r="A136" s="39"/>
      <c r="B136" s="40"/>
      <c r="C136" s="207" t="s">
        <v>201</v>
      </c>
      <c r="D136" s="207" t="s">
        <v>133</v>
      </c>
      <c r="E136" s="208" t="s">
        <v>202</v>
      </c>
      <c r="F136" s="209" t="s">
        <v>203</v>
      </c>
      <c r="G136" s="210" t="s">
        <v>197</v>
      </c>
      <c r="H136" s="211">
        <v>380</v>
      </c>
      <c r="I136" s="212"/>
      <c r="J136" s="213">
        <f>ROUND(I136*H136,2)</f>
        <v>0</v>
      </c>
      <c r="K136" s="214"/>
      <c r="L136" s="45"/>
      <c r="M136" s="215" t="s">
        <v>19</v>
      </c>
      <c r="N136" s="216" t="s">
        <v>42</v>
      </c>
      <c r="O136" s="85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137</v>
      </c>
      <c r="AT136" s="219" t="s">
        <v>133</v>
      </c>
      <c r="AU136" s="219" t="s">
        <v>81</v>
      </c>
      <c r="AY136" s="18" t="s">
        <v>131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79</v>
      </c>
      <c r="BK136" s="220">
        <f>ROUND(I136*H136,2)</f>
        <v>0</v>
      </c>
      <c r="BL136" s="18" t="s">
        <v>137</v>
      </c>
      <c r="BM136" s="219" t="s">
        <v>204</v>
      </c>
    </row>
    <row r="137" s="2" customFormat="1">
      <c r="A137" s="39"/>
      <c r="B137" s="40"/>
      <c r="C137" s="41"/>
      <c r="D137" s="221" t="s">
        <v>139</v>
      </c>
      <c r="E137" s="41"/>
      <c r="F137" s="222" t="s">
        <v>203</v>
      </c>
      <c r="G137" s="41"/>
      <c r="H137" s="41"/>
      <c r="I137" s="223"/>
      <c r="J137" s="41"/>
      <c r="K137" s="41"/>
      <c r="L137" s="45"/>
      <c r="M137" s="224"/>
      <c r="N137" s="22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139</v>
      </c>
      <c r="AU137" s="18" t="s">
        <v>81</v>
      </c>
    </row>
    <row r="138" s="2" customFormat="1">
      <c r="A138" s="39"/>
      <c r="B138" s="40"/>
      <c r="C138" s="41"/>
      <c r="D138" s="221" t="s">
        <v>165</v>
      </c>
      <c r="E138" s="41"/>
      <c r="F138" s="250" t="s">
        <v>205</v>
      </c>
      <c r="G138" s="41"/>
      <c r="H138" s="41"/>
      <c r="I138" s="223"/>
      <c r="J138" s="41"/>
      <c r="K138" s="41"/>
      <c r="L138" s="45"/>
      <c r="M138" s="224"/>
      <c r="N138" s="22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165</v>
      </c>
      <c r="AU138" s="18" t="s">
        <v>81</v>
      </c>
    </row>
    <row r="139" s="13" customFormat="1">
      <c r="A139" s="13"/>
      <c r="B139" s="228"/>
      <c r="C139" s="229"/>
      <c r="D139" s="221" t="s">
        <v>143</v>
      </c>
      <c r="E139" s="230" t="s">
        <v>19</v>
      </c>
      <c r="F139" s="231" t="s">
        <v>200</v>
      </c>
      <c r="G139" s="229"/>
      <c r="H139" s="232">
        <v>380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143</v>
      </c>
      <c r="AU139" s="238" t="s">
        <v>81</v>
      </c>
      <c r="AV139" s="13" t="s">
        <v>81</v>
      </c>
      <c r="AW139" s="13" t="s">
        <v>33</v>
      </c>
      <c r="AX139" s="13" t="s">
        <v>71</v>
      </c>
      <c r="AY139" s="238" t="s">
        <v>131</v>
      </c>
    </row>
    <row r="140" s="14" customFormat="1">
      <c r="A140" s="14"/>
      <c r="B140" s="239"/>
      <c r="C140" s="240"/>
      <c r="D140" s="221" t="s">
        <v>143</v>
      </c>
      <c r="E140" s="241" t="s">
        <v>19</v>
      </c>
      <c r="F140" s="242" t="s">
        <v>145</v>
      </c>
      <c r="G140" s="240"/>
      <c r="H140" s="243">
        <v>380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143</v>
      </c>
      <c r="AU140" s="249" t="s">
        <v>81</v>
      </c>
      <c r="AV140" s="14" t="s">
        <v>137</v>
      </c>
      <c r="AW140" s="14" t="s">
        <v>33</v>
      </c>
      <c r="AX140" s="14" t="s">
        <v>79</v>
      </c>
      <c r="AY140" s="249" t="s">
        <v>131</v>
      </c>
    </row>
    <row r="141" s="2" customFormat="1" ht="24.15" customHeight="1">
      <c r="A141" s="39"/>
      <c r="B141" s="40"/>
      <c r="C141" s="207" t="s">
        <v>206</v>
      </c>
      <c r="D141" s="207" t="s">
        <v>133</v>
      </c>
      <c r="E141" s="208" t="s">
        <v>207</v>
      </c>
      <c r="F141" s="209" t="s">
        <v>208</v>
      </c>
      <c r="G141" s="210" t="s">
        <v>136</v>
      </c>
      <c r="H141" s="211">
        <v>6</v>
      </c>
      <c r="I141" s="212"/>
      <c r="J141" s="213">
        <f>ROUND(I141*H141,2)</f>
        <v>0</v>
      </c>
      <c r="K141" s="214"/>
      <c r="L141" s="45"/>
      <c r="M141" s="215" t="s">
        <v>19</v>
      </c>
      <c r="N141" s="216" t="s">
        <v>42</v>
      </c>
      <c r="O141" s="85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9" t="s">
        <v>137</v>
      </c>
      <c r="AT141" s="219" t="s">
        <v>133</v>
      </c>
      <c r="AU141" s="219" t="s">
        <v>81</v>
      </c>
      <c r="AY141" s="18" t="s">
        <v>131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8" t="s">
        <v>79</v>
      </c>
      <c r="BK141" s="220">
        <f>ROUND(I141*H141,2)</f>
        <v>0</v>
      </c>
      <c r="BL141" s="18" t="s">
        <v>137</v>
      </c>
      <c r="BM141" s="219" t="s">
        <v>209</v>
      </c>
    </row>
    <row r="142" s="2" customFormat="1">
      <c r="A142" s="39"/>
      <c r="B142" s="40"/>
      <c r="C142" s="41"/>
      <c r="D142" s="221" t="s">
        <v>139</v>
      </c>
      <c r="E142" s="41"/>
      <c r="F142" s="222" t="s">
        <v>210</v>
      </c>
      <c r="G142" s="41"/>
      <c r="H142" s="41"/>
      <c r="I142" s="223"/>
      <c r="J142" s="41"/>
      <c r="K142" s="41"/>
      <c r="L142" s="45"/>
      <c r="M142" s="224"/>
      <c r="N142" s="225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139</v>
      </c>
      <c r="AU142" s="18" t="s">
        <v>81</v>
      </c>
    </row>
    <row r="143" s="2" customFormat="1">
      <c r="A143" s="39"/>
      <c r="B143" s="40"/>
      <c r="C143" s="41"/>
      <c r="D143" s="226" t="s">
        <v>141</v>
      </c>
      <c r="E143" s="41"/>
      <c r="F143" s="227" t="s">
        <v>211</v>
      </c>
      <c r="G143" s="41"/>
      <c r="H143" s="41"/>
      <c r="I143" s="223"/>
      <c r="J143" s="41"/>
      <c r="K143" s="41"/>
      <c r="L143" s="45"/>
      <c r="M143" s="224"/>
      <c r="N143" s="22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141</v>
      </c>
      <c r="AU143" s="18" t="s">
        <v>81</v>
      </c>
    </row>
    <row r="144" s="2" customFormat="1">
      <c r="A144" s="39"/>
      <c r="B144" s="40"/>
      <c r="C144" s="41"/>
      <c r="D144" s="221" t="s">
        <v>165</v>
      </c>
      <c r="E144" s="41"/>
      <c r="F144" s="250" t="s">
        <v>212</v>
      </c>
      <c r="G144" s="41"/>
      <c r="H144" s="41"/>
      <c r="I144" s="223"/>
      <c r="J144" s="41"/>
      <c r="K144" s="41"/>
      <c r="L144" s="45"/>
      <c r="M144" s="224"/>
      <c r="N144" s="22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165</v>
      </c>
      <c r="AU144" s="18" t="s">
        <v>81</v>
      </c>
    </row>
    <row r="145" s="13" customFormat="1">
      <c r="A145" s="13"/>
      <c r="B145" s="228"/>
      <c r="C145" s="229"/>
      <c r="D145" s="221" t="s">
        <v>143</v>
      </c>
      <c r="E145" s="230" t="s">
        <v>19</v>
      </c>
      <c r="F145" s="231" t="s">
        <v>144</v>
      </c>
      <c r="G145" s="229"/>
      <c r="H145" s="232">
        <v>6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143</v>
      </c>
      <c r="AU145" s="238" t="s">
        <v>81</v>
      </c>
      <c r="AV145" s="13" t="s">
        <v>81</v>
      </c>
      <c r="AW145" s="13" t="s">
        <v>33</v>
      </c>
      <c r="AX145" s="13" t="s">
        <v>71</v>
      </c>
      <c r="AY145" s="238" t="s">
        <v>131</v>
      </c>
    </row>
    <row r="146" s="14" customFormat="1">
      <c r="A146" s="14"/>
      <c r="B146" s="239"/>
      <c r="C146" s="240"/>
      <c r="D146" s="221" t="s">
        <v>143</v>
      </c>
      <c r="E146" s="241" t="s">
        <v>19</v>
      </c>
      <c r="F146" s="242" t="s">
        <v>145</v>
      </c>
      <c r="G146" s="240"/>
      <c r="H146" s="243">
        <v>6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9" t="s">
        <v>143</v>
      </c>
      <c r="AU146" s="249" t="s">
        <v>81</v>
      </c>
      <c r="AV146" s="14" t="s">
        <v>137</v>
      </c>
      <c r="AW146" s="14" t="s">
        <v>33</v>
      </c>
      <c r="AX146" s="14" t="s">
        <v>79</v>
      </c>
      <c r="AY146" s="249" t="s">
        <v>131</v>
      </c>
    </row>
    <row r="147" s="2" customFormat="1" ht="24.15" customHeight="1">
      <c r="A147" s="39"/>
      <c r="B147" s="40"/>
      <c r="C147" s="207" t="s">
        <v>213</v>
      </c>
      <c r="D147" s="207" t="s">
        <v>133</v>
      </c>
      <c r="E147" s="208" t="s">
        <v>214</v>
      </c>
      <c r="F147" s="209" t="s">
        <v>215</v>
      </c>
      <c r="G147" s="210" t="s">
        <v>136</v>
      </c>
      <c r="H147" s="211">
        <v>3</v>
      </c>
      <c r="I147" s="212"/>
      <c r="J147" s="213">
        <f>ROUND(I147*H147,2)</f>
        <v>0</v>
      </c>
      <c r="K147" s="214"/>
      <c r="L147" s="45"/>
      <c r="M147" s="215" t="s">
        <v>19</v>
      </c>
      <c r="N147" s="216" t="s">
        <v>42</v>
      </c>
      <c r="O147" s="85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9" t="s">
        <v>137</v>
      </c>
      <c r="AT147" s="219" t="s">
        <v>133</v>
      </c>
      <c r="AU147" s="219" t="s">
        <v>81</v>
      </c>
      <c r="AY147" s="18" t="s">
        <v>131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8" t="s">
        <v>79</v>
      </c>
      <c r="BK147" s="220">
        <f>ROUND(I147*H147,2)</f>
        <v>0</v>
      </c>
      <c r="BL147" s="18" t="s">
        <v>137</v>
      </c>
      <c r="BM147" s="219" t="s">
        <v>216</v>
      </c>
    </row>
    <row r="148" s="2" customFormat="1">
      <c r="A148" s="39"/>
      <c r="B148" s="40"/>
      <c r="C148" s="41"/>
      <c r="D148" s="221" t="s">
        <v>139</v>
      </c>
      <c r="E148" s="41"/>
      <c r="F148" s="222" t="s">
        <v>217</v>
      </c>
      <c r="G148" s="41"/>
      <c r="H148" s="41"/>
      <c r="I148" s="223"/>
      <c r="J148" s="41"/>
      <c r="K148" s="41"/>
      <c r="L148" s="45"/>
      <c r="M148" s="224"/>
      <c r="N148" s="22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139</v>
      </c>
      <c r="AU148" s="18" t="s">
        <v>81</v>
      </c>
    </row>
    <row r="149" s="2" customFormat="1">
      <c r="A149" s="39"/>
      <c r="B149" s="40"/>
      <c r="C149" s="41"/>
      <c r="D149" s="226" t="s">
        <v>141</v>
      </c>
      <c r="E149" s="41"/>
      <c r="F149" s="227" t="s">
        <v>218</v>
      </c>
      <c r="G149" s="41"/>
      <c r="H149" s="41"/>
      <c r="I149" s="223"/>
      <c r="J149" s="41"/>
      <c r="K149" s="41"/>
      <c r="L149" s="45"/>
      <c r="M149" s="224"/>
      <c r="N149" s="22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141</v>
      </c>
      <c r="AU149" s="18" t="s">
        <v>81</v>
      </c>
    </row>
    <row r="150" s="2" customFormat="1">
      <c r="A150" s="39"/>
      <c r="B150" s="40"/>
      <c r="C150" s="41"/>
      <c r="D150" s="221" t="s">
        <v>165</v>
      </c>
      <c r="E150" s="41"/>
      <c r="F150" s="250" t="s">
        <v>219</v>
      </c>
      <c r="G150" s="41"/>
      <c r="H150" s="41"/>
      <c r="I150" s="223"/>
      <c r="J150" s="41"/>
      <c r="K150" s="41"/>
      <c r="L150" s="45"/>
      <c r="M150" s="224"/>
      <c r="N150" s="225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165</v>
      </c>
      <c r="AU150" s="18" t="s">
        <v>81</v>
      </c>
    </row>
    <row r="151" s="13" customFormat="1">
      <c r="A151" s="13"/>
      <c r="B151" s="228"/>
      <c r="C151" s="229"/>
      <c r="D151" s="221" t="s">
        <v>143</v>
      </c>
      <c r="E151" s="230" t="s">
        <v>19</v>
      </c>
      <c r="F151" s="231" t="s">
        <v>151</v>
      </c>
      <c r="G151" s="229"/>
      <c r="H151" s="232">
        <v>3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143</v>
      </c>
      <c r="AU151" s="238" t="s">
        <v>81</v>
      </c>
      <c r="AV151" s="13" t="s">
        <v>81</v>
      </c>
      <c r="AW151" s="13" t="s">
        <v>33</v>
      </c>
      <c r="AX151" s="13" t="s">
        <v>71</v>
      </c>
      <c r="AY151" s="238" t="s">
        <v>131</v>
      </c>
    </row>
    <row r="152" s="14" customFormat="1">
      <c r="A152" s="14"/>
      <c r="B152" s="239"/>
      <c r="C152" s="240"/>
      <c r="D152" s="221" t="s">
        <v>143</v>
      </c>
      <c r="E152" s="241" t="s">
        <v>19</v>
      </c>
      <c r="F152" s="242" t="s">
        <v>145</v>
      </c>
      <c r="G152" s="240"/>
      <c r="H152" s="243">
        <v>3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9" t="s">
        <v>143</v>
      </c>
      <c r="AU152" s="249" t="s">
        <v>81</v>
      </c>
      <c r="AV152" s="14" t="s">
        <v>137</v>
      </c>
      <c r="AW152" s="14" t="s">
        <v>33</v>
      </c>
      <c r="AX152" s="14" t="s">
        <v>79</v>
      </c>
      <c r="AY152" s="249" t="s">
        <v>131</v>
      </c>
    </row>
    <row r="153" s="2" customFormat="1" ht="24.15" customHeight="1">
      <c r="A153" s="39"/>
      <c r="B153" s="40"/>
      <c r="C153" s="207" t="s">
        <v>220</v>
      </c>
      <c r="D153" s="207" t="s">
        <v>133</v>
      </c>
      <c r="E153" s="208" t="s">
        <v>221</v>
      </c>
      <c r="F153" s="209" t="s">
        <v>222</v>
      </c>
      <c r="G153" s="210" t="s">
        <v>136</v>
      </c>
      <c r="H153" s="211">
        <v>1</v>
      </c>
      <c r="I153" s="212"/>
      <c r="J153" s="213">
        <f>ROUND(I153*H153,2)</f>
        <v>0</v>
      </c>
      <c r="K153" s="214"/>
      <c r="L153" s="45"/>
      <c r="M153" s="215" t="s">
        <v>19</v>
      </c>
      <c r="N153" s="216" t="s">
        <v>42</v>
      </c>
      <c r="O153" s="85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137</v>
      </c>
      <c r="AT153" s="219" t="s">
        <v>133</v>
      </c>
      <c r="AU153" s="219" t="s">
        <v>81</v>
      </c>
      <c r="AY153" s="18" t="s">
        <v>131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79</v>
      </c>
      <c r="BK153" s="220">
        <f>ROUND(I153*H153,2)</f>
        <v>0</v>
      </c>
      <c r="BL153" s="18" t="s">
        <v>137</v>
      </c>
      <c r="BM153" s="219" t="s">
        <v>223</v>
      </c>
    </row>
    <row r="154" s="2" customFormat="1">
      <c r="A154" s="39"/>
      <c r="B154" s="40"/>
      <c r="C154" s="41"/>
      <c r="D154" s="221" t="s">
        <v>139</v>
      </c>
      <c r="E154" s="41"/>
      <c r="F154" s="222" t="s">
        <v>224</v>
      </c>
      <c r="G154" s="41"/>
      <c r="H154" s="41"/>
      <c r="I154" s="223"/>
      <c r="J154" s="41"/>
      <c r="K154" s="41"/>
      <c r="L154" s="45"/>
      <c r="M154" s="224"/>
      <c r="N154" s="22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139</v>
      </c>
      <c r="AU154" s="18" t="s">
        <v>81</v>
      </c>
    </row>
    <row r="155" s="2" customFormat="1">
      <c r="A155" s="39"/>
      <c r="B155" s="40"/>
      <c r="C155" s="41"/>
      <c r="D155" s="226" t="s">
        <v>141</v>
      </c>
      <c r="E155" s="41"/>
      <c r="F155" s="227" t="s">
        <v>225</v>
      </c>
      <c r="G155" s="41"/>
      <c r="H155" s="41"/>
      <c r="I155" s="223"/>
      <c r="J155" s="41"/>
      <c r="K155" s="41"/>
      <c r="L155" s="45"/>
      <c r="M155" s="224"/>
      <c r="N155" s="225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141</v>
      </c>
      <c r="AU155" s="18" t="s">
        <v>81</v>
      </c>
    </row>
    <row r="156" s="2" customFormat="1">
      <c r="A156" s="39"/>
      <c r="B156" s="40"/>
      <c r="C156" s="41"/>
      <c r="D156" s="221" t="s">
        <v>165</v>
      </c>
      <c r="E156" s="41"/>
      <c r="F156" s="250" t="s">
        <v>226</v>
      </c>
      <c r="G156" s="41"/>
      <c r="H156" s="41"/>
      <c r="I156" s="223"/>
      <c r="J156" s="41"/>
      <c r="K156" s="41"/>
      <c r="L156" s="45"/>
      <c r="M156" s="224"/>
      <c r="N156" s="22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165</v>
      </c>
      <c r="AU156" s="18" t="s">
        <v>81</v>
      </c>
    </row>
    <row r="157" s="13" customFormat="1">
      <c r="A157" s="13"/>
      <c r="B157" s="228"/>
      <c r="C157" s="229"/>
      <c r="D157" s="221" t="s">
        <v>143</v>
      </c>
      <c r="E157" s="230" t="s">
        <v>19</v>
      </c>
      <c r="F157" s="231" t="s">
        <v>158</v>
      </c>
      <c r="G157" s="229"/>
      <c r="H157" s="232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143</v>
      </c>
      <c r="AU157" s="238" t="s">
        <v>81</v>
      </c>
      <c r="AV157" s="13" t="s">
        <v>81</v>
      </c>
      <c r="AW157" s="13" t="s">
        <v>33</v>
      </c>
      <c r="AX157" s="13" t="s">
        <v>79</v>
      </c>
      <c r="AY157" s="238" t="s">
        <v>131</v>
      </c>
    </row>
    <row r="158" s="2" customFormat="1" ht="33" customHeight="1">
      <c r="A158" s="39"/>
      <c r="B158" s="40"/>
      <c r="C158" s="207" t="s">
        <v>227</v>
      </c>
      <c r="D158" s="207" t="s">
        <v>133</v>
      </c>
      <c r="E158" s="208" t="s">
        <v>228</v>
      </c>
      <c r="F158" s="209" t="s">
        <v>229</v>
      </c>
      <c r="G158" s="210" t="s">
        <v>136</v>
      </c>
      <c r="H158" s="211">
        <v>30</v>
      </c>
      <c r="I158" s="212"/>
      <c r="J158" s="213">
        <f>ROUND(I158*H158,2)</f>
        <v>0</v>
      </c>
      <c r="K158" s="214"/>
      <c r="L158" s="45"/>
      <c r="M158" s="215" t="s">
        <v>19</v>
      </c>
      <c r="N158" s="216" t="s">
        <v>42</v>
      </c>
      <c r="O158" s="85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137</v>
      </c>
      <c r="AT158" s="219" t="s">
        <v>133</v>
      </c>
      <c r="AU158" s="219" t="s">
        <v>81</v>
      </c>
      <c r="AY158" s="18" t="s">
        <v>131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79</v>
      </c>
      <c r="BK158" s="220">
        <f>ROUND(I158*H158,2)</f>
        <v>0</v>
      </c>
      <c r="BL158" s="18" t="s">
        <v>137</v>
      </c>
      <c r="BM158" s="219" t="s">
        <v>230</v>
      </c>
    </row>
    <row r="159" s="2" customFormat="1">
      <c r="A159" s="39"/>
      <c r="B159" s="40"/>
      <c r="C159" s="41"/>
      <c r="D159" s="221" t="s">
        <v>139</v>
      </c>
      <c r="E159" s="41"/>
      <c r="F159" s="222" t="s">
        <v>231</v>
      </c>
      <c r="G159" s="41"/>
      <c r="H159" s="41"/>
      <c r="I159" s="223"/>
      <c r="J159" s="41"/>
      <c r="K159" s="41"/>
      <c r="L159" s="45"/>
      <c r="M159" s="224"/>
      <c r="N159" s="225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139</v>
      </c>
      <c r="AU159" s="18" t="s">
        <v>81</v>
      </c>
    </row>
    <row r="160" s="2" customFormat="1">
      <c r="A160" s="39"/>
      <c r="B160" s="40"/>
      <c r="C160" s="41"/>
      <c r="D160" s="226" t="s">
        <v>141</v>
      </c>
      <c r="E160" s="41"/>
      <c r="F160" s="227" t="s">
        <v>232</v>
      </c>
      <c r="G160" s="41"/>
      <c r="H160" s="41"/>
      <c r="I160" s="223"/>
      <c r="J160" s="41"/>
      <c r="K160" s="41"/>
      <c r="L160" s="45"/>
      <c r="M160" s="224"/>
      <c r="N160" s="22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141</v>
      </c>
      <c r="AU160" s="18" t="s">
        <v>81</v>
      </c>
    </row>
    <row r="161" s="2" customFormat="1">
      <c r="A161" s="39"/>
      <c r="B161" s="40"/>
      <c r="C161" s="41"/>
      <c r="D161" s="221" t="s">
        <v>165</v>
      </c>
      <c r="E161" s="41"/>
      <c r="F161" s="250" t="s">
        <v>233</v>
      </c>
      <c r="G161" s="41"/>
      <c r="H161" s="41"/>
      <c r="I161" s="223"/>
      <c r="J161" s="41"/>
      <c r="K161" s="41"/>
      <c r="L161" s="45"/>
      <c r="M161" s="224"/>
      <c r="N161" s="225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165</v>
      </c>
      <c r="AU161" s="18" t="s">
        <v>81</v>
      </c>
    </row>
    <row r="162" s="13" customFormat="1">
      <c r="A162" s="13"/>
      <c r="B162" s="228"/>
      <c r="C162" s="229"/>
      <c r="D162" s="221" t="s">
        <v>143</v>
      </c>
      <c r="E162" s="229"/>
      <c r="F162" s="231" t="s">
        <v>234</v>
      </c>
      <c r="G162" s="229"/>
      <c r="H162" s="232">
        <v>30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143</v>
      </c>
      <c r="AU162" s="238" t="s">
        <v>81</v>
      </c>
      <c r="AV162" s="13" t="s">
        <v>81</v>
      </c>
      <c r="AW162" s="13" t="s">
        <v>4</v>
      </c>
      <c r="AX162" s="13" t="s">
        <v>79</v>
      </c>
      <c r="AY162" s="238" t="s">
        <v>131</v>
      </c>
    </row>
    <row r="163" s="2" customFormat="1" ht="33" customHeight="1">
      <c r="A163" s="39"/>
      <c r="B163" s="40"/>
      <c r="C163" s="207" t="s">
        <v>235</v>
      </c>
      <c r="D163" s="207" t="s">
        <v>133</v>
      </c>
      <c r="E163" s="208" t="s">
        <v>236</v>
      </c>
      <c r="F163" s="209" t="s">
        <v>237</v>
      </c>
      <c r="G163" s="210" t="s">
        <v>136</v>
      </c>
      <c r="H163" s="211">
        <v>5</v>
      </c>
      <c r="I163" s="212"/>
      <c r="J163" s="213">
        <f>ROUND(I163*H163,2)</f>
        <v>0</v>
      </c>
      <c r="K163" s="214"/>
      <c r="L163" s="45"/>
      <c r="M163" s="215" t="s">
        <v>19</v>
      </c>
      <c r="N163" s="216" t="s">
        <v>42</v>
      </c>
      <c r="O163" s="85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137</v>
      </c>
      <c r="AT163" s="219" t="s">
        <v>133</v>
      </c>
      <c r="AU163" s="219" t="s">
        <v>81</v>
      </c>
      <c r="AY163" s="18" t="s">
        <v>131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79</v>
      </c>
      <c r="BK163" s="220">
        <f>ROUND(I163*H163,2)</f>
        <v>0</v>
      </c>
      <c r="BL163" s="18" t="s">
        <v>137</v>
      </c>
      <c r="BM163" s="219" t="s">
        <v>238</v>
      </c>
    </row>
    <row r="164" s="2" customFormat="1">
      <c r="A164" s="39"/>
      <c r="B164" s="40"/>
      <c r="C164" s="41"/>
      <c r="D164" s="221" t="s">
        <v>139</v>
      </c>
      <c r="E164" s="41"/>
      <c r="F164" s="222" t="s">
        <v>239</v>
      </c>
      <c r="G164" s="41"/>
      <c r="H164" s="41"/>
      <c r="I164" s="223"/>
      <c r="J164" s="41"/>
      <c r="K164" s="41"/>
      <c r="L164" s="45"/>
      <c r="M164" s="224"/>
      <c r="N164" s="22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139</v>
      </c>
      <c r="AU164" s="18" t="s">
        <v>81</v>
      </c>
    </row>
    <row r="165" s="2" customFormat="1">
      <c r="A165" s="39"/>
      <c r="B165" s="40"/>
      <c r="C165" s="41"/>
      <c r="D165" s="226" t="s">
        <v>141</v>
      </c>
      <c r="E165" s="41"/>
      <c r="F165" s="227" t="s">
        <v>240</v>
      </c>
      <c r="G165" s="41"/>
      <c r="H165" s="41"/>
      <c r="I165" s="223"/>
      <c r="J165" s="41"/>
      <c r="K165" s="41"/>
      <c r="L165" s="45"/>
      <c r="M165" s="224"/>
      <c r="N165" s="225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141</v>
      </c>
      <c r="AU165" s="18" t="s">
        <v>81</v>
      </c>
    </row>
    <row r="166" s="2" customFormat="1">
      <c r="A166" s="39"/>
      <c r="B166" s="40"/>
      <c r="C166" s="41"/>
      <c r="D166" s="221" t="s">
        <v>165</v>
      </c>
      <c r="E166" s="41"/>
      <c r="F166" s="250" t="s">
        <v>241</v>
      </c>
      <c r="G166" s="41"/>
      <c r="H166" s="41"/>
      <c r="I166" s="223"/>
      <c r="J166" s="41"/>
      <c r="K166" s="41"/>
      <c r="L166" s="45"/>
      <c r="M166" s="224"/>
      <c r="N166" s="225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165</v>
      </c>
      <c r="AU166" s="18" t="s">
        <v>81</v>
      </c>
    </row>
    <row r="167" s="13" customFormat="1">
      <c r="A167" s="13"/>
      <c r="B167" s="228"/>
      <c r="C167" s="229"/>
      <c r="D167" s="221" t="s">
        <v>143</v>
      </c>
      <c r="E167" s="230" t="s">
        <v>19</v>
      </c>
      <c r="F167" s="231" t="s">
        <v>242</v>
      </c>
      <c r="G167" s="229"/>
      <c r="H167" s="232">
        <v>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143</v>
      </c>
      <c r="AU167" s="238" t="s">
        <v>81</v>
      </c>
      <c r="AV167" s="13" t="s">
        <v>81</v>
      </c>
      <c r="AW167" s="13" t="s">
        <v>33</v>
      </c>
      <c r="AX167" s="13" t="s">
        <v>71</v>
      </c>
      <c r="AY167" s="238" t="s">
        <v>131</v>
      </c>
    </row>
    <row r="168" s="14" customFormat="1">
      <c r="A168" s="14"/>
      <c r="B168" s="239"/>
      <c r="C168" s="240"/>
      <c r="D168" s="221" t="s">
        <v>143</v>
      </c>
      <c r="E168" s="241" t="s">
        <v>19</v>
      </c>
      <c r="F168" s="242" t="s">
        <v>145</v>
      </c>
      <c r="G168" s="240"/>
      <c r="H168" s="243">
        <v>1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143</v>
      </c>
      <c r="AU168" s="249" t="s">
        <v>81</v>
      </c>
      <c r="AV168" s="14" t="s">
        <v>137</v>
      </c>
      <c r="AW168" s="14" t="s">
        <v>33</v>
      </c>
      <c r="AX168" s="14" t="s">
        <v>79</v>
      </c>
      <c r="AY168" s="249" t="s">
        <v>131</v>
      </c>
    </row>
    <row r="169" s="13" customFormat="1">
      <c r="A169" s="13"/>
      <c r="B169" s="228"/>
      <c r="C169" s="229"/>
      <c r="D169" s="221" t="s">
        <v>143</v>
      </c>
      <c r="E169" s="229"/>
      <c r="F169" s="231" t="s">
        <v>243</v>
      </c>
      <c r="G169" s="229"/>
      <c r="H169" s="232">
        <v>5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143</v>
      </c>
      <c r="AU169" s="238" t="s">
        <v>81</v>
      </c>
      <c r="AV169" s="13" t="s">
        <v>81</v>
      </c>
      <c r="AW169" s="13" t="s">
        <v>4</v>
      </c>
      <c r="AX169" s="13" t="s">
        <v>79</v>
      </c>
      <c r="AY169" s="238" t="s">
        <v>131</v>
      </c>
    </row>
    <row r="170" s="2" customFormat="1" ht="33" customHeight="1">
      <c r="A170" s="39"/>
      <c r="B170" s="40"/>
      <c r="C170" s="207" t="s">
        <v>8</v>
      </c>
      <c r="D170" s="207" t="s">
        <v>133</v>
      </c>
      <c r="E170" s="208" t="s">
        <v>244</v>
      </c>
      <c r="F170" s="209" t="s">
        <v>245</v>
      </c>
      <c r="G170" s="210" t="s">
        <v>136</v>
      </c>
      <c r="H170" s="211">
        <v>15</v>
      </c>
      <c r="I170" s="212"/>
      <c r="J170" s="213">
        <f>ROUND(I170*H170,2)</f>
        <v>0</v>
      </c>
      <c r="K170" s="214"/>
      <c r="L170" s="45"/>
      <c r="M170" s="215" t="s">
        <v>19</v>
      </c>
      <c r="N170" s="216" t="s">
        <v>42</v>
      </c>
      <c r="O170" s="85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9" t="s">
        <v>137</v>
      </c>
      <c r="AT170" s="219" t="s">
        <v>133</v>
      </c>
      <c r="AU170" s="219" t="s">
        <v>81</v>
      </c>
      <c r="AY170" s="18" t="s">
        <v>131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8" t="s">
        <v>79</v>
      </c>
      <c r="BK170" s="220">
        <f>ROUND(I170*H170,2)</f>
        <v>0</v>
      </c>
      <c r="BL170" s="18" t="s">
        <v>137</v>
      </c>
      <c r="BM170" s="219" t="s">
        <v>246</v>
      </c>
    </row>
    <row r="171" s="2" customFormat="1">
      <c r="A171" s="39"/>
      <c r="B171" s="40"/>
      <c r="C171" s="41"/>
      <c r="D171" s="221" t="s">
        <v>139</v>
      </c>
      <c r="E171" s="41"/>
      <c r="F171" s="222" t="s">
        <v>247</v>
      </c>
      <c r="G171" s="41"/>
      <c r="H171" s="41"/>
      <c r="I171" s="223"/>
      <c r="J171" s="41"/>
      <c r="K171" s="41"/>
      <c r="L171" s="45"/>
      <c r="M171" s="224"/>
      <c r="N171" s="225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139</v>
      </c>
      <c r="AU171" s="18" t="s">
        <v>81</v>
      </c>
    </row>
    <row r="172" s="2" customFormat="1">
      <c r="A172" s="39"/>
      <c r="B172" s="40"/>
      <c r="C172" s="41"/>
      <c r="D172" s="226" t="s">
        <v>141</v>
      </c>
      <c r="E172" s="41"/>
      <c r="F172" s="227" t="s">
        <v>248</v>
      </c>
      <c r="G172" s="41"/>
      <c r="H172" s="41"/>
      <c r="I172" s="223"/>
      <c r="J172" s="41"/>
      <c r="K172" s="41"/>
      <c r="L172" s="45"/>
      <c r="M172" s="224"/>
      <c r="N172" s="22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141</v>
      </c>
      <c r="AU172" s="18" t="s">
        <v>81</v>
      </c>
    </row>
    <row r="173" s="2" customFormat="1">
      <c r="A173" s="39"/>
      <c r="B173" s="40"/>
      <c r="C173" s="41"/>
      <c r="D173" s="221" t="s">
        <v>165</v>
      </c>
      <c r="E173" s="41"/>
      <c r="F173" s="250" t="s">
        <v>249</v>
      </c>
      <c r="G173" s="41"/>
      <c r="H173" s="41"/>
      <c r="I173" s="223"/>
      <c r="J173" s="41"/>
      <c r="K173" s="41"/>
      <c r="L173" s="45"/>
      <c r="M173" s="224"/>
      <c r="N173" s="22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165</v>
      </c>
      <c r="AU173" s="18" t="s">
        <v>81</v>
      </c>
    </row>
    <row r="174" s="13" customFormat="1">
      <c r="A174" s="13"/>
      <c r="B174" s="228"/>
      <c r="C174" s="229"/>
      <c r="D174" s="221" t="s">
        <v>143</v>
      </c>
      <c r="E174" s="230" t="s">
        <v>19</v>
      </c>
      <c r="F174" s="231" t="s">
        <v>151</v>
      </c>
      <c r="G174" s="229"/>
      <c r="H174" s="232">
        <v>3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143</v>
      </c>
      <c r="AU174" s="238" t="s">
        <v>81</v>
      </c>
      <c r="AV174" s="13" t="s">
        <v>81</v>
      </c>
      <c r="AW174" s="13" t="s">
        <v>33</v>
      </c>
      <c r="AX174" s="13" t="s">
        <v>71</v>
      </c>
      <c r="AY174" s="238" t="s">
        <v>131</v>
      </c>
    </row>
    <row r="175" s="14" customFormat="1">
      <c r="A175" s="14"/>
      <c r="B175" s="239"/>
      <c r="C175" s="240"/>
      <c r="D175" s="221" t="s">
        <v>143</v>
      </c>
      <c r="E175" s="241" t="s">
        <v>19</v>
      </c>
      <c r="F175" s="242" t="s">
        <v>145</v>
      </c>
      <c r="G175" s="240"/>
      <c r="H175" s="243">
        <v>3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143</v>
      </c>
      <c r="AU175" s="249" t="s">
        <v>81</v>
      </c>
      <c r="AV175" s="14" t="s">
        <v>137</v>
      </c>
      <c r="AW175" s="14" t="s">
        <v>33</v>
      </c>
      <c r="AX175" s="14" t="s">
        <v>79</v>
      </c>
      <c r="AY175" s="249" t="s">
        <v>131</v>
      </c>
    </row>
    <row r="176" s="13" customFormat="1">
      <c r="A176" s="13"/>
      <c r="B176" s="228"/>
      <c r="C176" s="229"/>
      <c r="D176" s="221" t="s">
        <v>143</v>
      </c>
      <c r="E176" s="229"/>
      <c r="F176" s="231" t="s">
        <v>250</v>
      </c>
      <c r="G176" s="229"/>
      <c r="H176" s="232">
        <v>15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143</v>
      </c>
      <c r="AU176" s="238" t="s">
        <v>81</v>
      </c>
      <c r="AV176" s="13" t="s">
        <v>81</v>
      </c>
      <c r="AW176" s="13" t="s">
        <v>4</v>
      </c>
      <c r="AX176" s="13" t="s">
        <v>79</v>
      </c>
      <c r="AY176" s="238" t="s">
        <v>131</v>
      </c>
    </row>
    <row r="177" s="2" customFormat="1" ht="37.8" customHeight="1">
      <c r="A177" s="39"/>
      <c r="B177" s="40"/>
      <c r="C177" s="207" t="s">
        <v>251</v>
      </c>
      <c r="D177" s="207" t="s">
        <v>133</v>
      </c>
      <c r="E177" s="208" t="s">
        <v>252</v>
      </c>
      <c r="F177" s="209" t="s">
        <v>253</v>
      </c>
      <c r="G177" s="210" t="s">
        <v>188</v>
      </c>
      <c r="H177" s="211">
        <v>144.59999999999999</v>
      </c>
      <c r="I177" s="212"/>
      <c r="J177" s="213">
        <f>ROUND(I177*H177,2)</f>
        <v>0</v>
      </c>
      <c r="K177" s="214"/>
      <c r="L177" s="45"/>
      <c r="M177" s="215" t="s">
        <v>19</v>
      </c>
      <c r="N177" s="216" t="s">
        <v>42</v>
      </c>
      <c r="O177" s="85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9" t="s">
        <v>137</v>
      </c>
      <c r="AT177" s="219" t="s">
        <v>133</v>
      </c>
      <c r="AU177" s="219" t="s">
        <v>81</v>
      </c>
      <c r="AY177" s="18" t="s">
        <v>131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8" t="s">
        <v>79</v>
      </c>
      <c r="BK177" s="220">
        <f>ROUND(I177*H177,2)</f>
        <v>0</v>
      </c>
      <c r="BL177" s="18" t="s">
        <v>137</v>
      </c>
      <c r="BM177" s="219" t="s">
        <v>254</v>
      </c>
    </row>
    <row r="178" s="2" customFormat="1">
      <c r="A178" s="39"/>
      <c r="B178" s="40"/>
      <c r="C178" s="41"/>
      <c r="D178" s="221" t="s">
        <v>139</v>
      </c>
      <c r="E178" s="41"/>
      <c r="F178" s="222" t="s">
        <v>255</v>
      </c>
      <c r="G178" s="41"/>
      <c r="H178" s="41"/>
      <c r="I178" s="223"/>
      <c r="J178" s="41"/>
      <c r="K178" s="41"/>
      <c r="L178" s="45"/>
      <c r="M178" s="224"/>
      <c r="N178" s="225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139</v>
      </c>
      <c r="AU178" s="18" t="s">
        <v>81</v>
      </c>
    </row>
    <row r="179" s="2" customFormat="1">
      <c r="A179" s="39"/>
      <c r="B179" s="40"/>
      <c r="C179" s="41"/>
      <c r="D179" s="226" t="s">
        <v>141</v>
      </c>
      <c r="E179" s="41"/>
      <c r="F179" s="227" t="s">
        <v>256</v>
      </c>
      <c r="G179" s="41"/>
      <c r="H179" s="41"/>
      <c r="I179" s="223"/>
      <c r="J179" s="41"/>
      <c r="K179" s="41"/>
      <c r="L179" s="45"/>
      <c r="M179" s="224"/>
      <c r="N179" s="22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141</v>
      </c>
      <c r="AU179" s="18" t="s">
        <v>81</v>
      </c>
    </row>
    <row r="180" s="2" customFormat="1">
      <c r="A180" s="39"/>
      <c r="B180" s="40"/>
      <c r="C180" s="41"/>
      <c r="D180" s="221" t="s">
        <v>165</v>
      </c>
      <c r="E180" s="41"/>
      <c r="F180" s="250" t="s">
        <v>257</v>
      </c>
      <c r="G180" s="41"/>
      <c r="H180" s="41"/>
      <c r="I180" s="223"/>
      <c r="J180" s="41"/>
      <c r="K180" s="41"/>
      <c r="L180" s="45"/>
      <c r="M180" s="224"/>
      <c r="N180" s="225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165</v>
      </c>
      <c r="AU180" s="18" t="s">
        <v>81</v>
      </c>
    </row>
    <row r="181" s="13" customFormat="1">
      <c r="A181" s="13"/>
      <c r="B181" s="228"/>
      <c r="C181" s="229"/>
      <c r="D181" s="221" t="s">
        <v>143</v>
      </c>
      <c r="E181" s="230" t="s">
        <v>19</v>
      </c>
      <c r="F181" s="231" t="s">
        <v>193</v>
      </c>
      <c r="G181" s="229"/>
      <c r="H181" s="232">
        <v>144.59999999999999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143</v>
      </c>
      <c r="AU181" s="238" t="s">
        <v>81</v>
      </c>
      <c r="AV181" s="13" t="s">
        <v>81</v>
      </c>
      <c r="AW181" s="13" t="s">
        <v>33</v>
      </c>
      <c r="AX181" s="13" t="s">
        <v>71</v>
      </c>
      <c r="AY181" s="238" t="s">
        <v>131</v>
      </c>
    </row>
    <row r="182" s="14" customFormat="1">
      <c r="A182" s="14"/>
      <c r="B182" s="239"/>
      <c r="C182" s="240"/>
      <c r="D182" s="221" t="s">
        <v>143</v>
      </c>
      <c r="E182" s="241" t="s">
        <v>19</v>
      </c>
      <c r="F182" s="242" t="s">
        <v>145</v>
      </c>
      <c r="G182" s="240"/>
      <c r="H182" s="243">
        <v>144.59999999999999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143</v>
      </c>
      <c r="AU182" s="249" t="s">
        <v>81</v>
      </c>
      <c r="AV182" s="14" t="s">
        <v>137</v>
      </c>
      <c r="AW182" s="14" t="s">
        <v>33</v>
      </c>
      <c r="AX182" s="14" t="s">
        <v>79</v>
      </c>
      <c r="AY182" s="249" t="s">
        <v>131</v>
      </c>
    </row>
    <row r="183" s="2" customFormat="1" ht="37.8" customHeight="1">
      <c r="A183" s="39"/>
      <c r="B183" s="40"/>
      <c r="C183" s="207" t="s">
        <v>258</v>
      </c>
      <c r="D183" s="207" t="s">
        <v>133</v>
      </c>
      <c r="E183" s="208" t="s">
        <v>259</v>
      </c>
      <c r="F183" s="209" t="s">
        <v>260</v>
      </c>
      <c r="G183" s="210" t="s">
        <v>188</v>
      </c>
      <c r="H183" s="211">
        <v>90</v>
      </c>
      <c r="I183" s="212"/>
      <c r="J183" s="213">
        <f>ROUND(I183*H183,2)</f>
        <v>0</v>
      </c>
      <c r="K183" s="214"/>
      <c r="L183" s="45"/>
      <c r="M183" s="215" t="s">
        <v>19</v>
      </c>
      <c r="N183" s="216" t="s">
        <v>42</v>
      </c>
      <c r="O183" s="85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9" t="s">
        <v>137</v>
      </c>
      <c r="AT183" s="219" t="s">
        <v>133</v>
      </c>
      <c r="AU183" s="219" t="s">
        <v>81</v>
      </c>
      <c r="AY183" s="18" t="s">
        <v>131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8" t="s">
        <v>79</v>
      </c>
      <c r="BK183" s="220">
        <f>ROUND(I183*H183,2)</f>
        <v>0</v>
      </c>
      <c r="BL183" s="18" t="s">
        <v>137</v>
      </c>
      <c r="BM183" s="219" t="s">
        <v>261</v>
      </c>
    </row>
    <row r="184" s="2" customFormat="1">
      <c r="A184" s="39"/>
      <c r="B184" s="40"/>
      <c r="C184" s="41"/>
      <c r="D184" s="221" t="s">
        <v>139</v>
      </c>
      <c r="E184" s="41"/>
      <c r="F184" s="222" t="s">
        <v>262</v>
      </c>
      <c r="G184" s="41"/>
      <c r="H184" s="41"/>
      <c r="I184" s="223"/>
      <c r="J184" s="41"/>
      <c r="K184" s="41"/>
      <c r="L184" s="45"/>
      <c r="M184" s="224"/>
      <c r="N184" s="225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139</v>
      </c>
      <c r="AU184" s="18" t="s">
        <v>81</v>
      </c>
    </row>
    <row r="185" s="2" customFormat="1">
      <c r="A185" s="39"/>
      <c r="B185" s="40"/>
      <c r="C185" s="41"/>
      <c r="D185" s="226" t="s">
        <v>141</v>
      </c>
      <c r="E185" s="41"/>
      <c r="F185" s="227" t="s">
        <v>263</v>
      </c>
      <c r="G185" s="41"/>
      <c r="H185" s="41"/>
      <c r="I185" s="223"/>
      <c r="J185" s="41"/>
      <c r="K185" s="41"/>
      <c r="L185" s="45"/>
      <c r="M185" s="224"/>
      <c r="N185" s="225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141</v>
      </c>
      <c r="AU185" s="18" t="s">
        <v>81</v>
      </c>
    </row>
    <row r="186" s="2" customFormat="1">
      <c r="A186" s="39"/>
      <c r="B186" s="40"/>
      <c r="C186" s="41"/>
      <c r="D186" s="221" t="s">
        <v>165</v>
      </c>
      <c r="E186" s="41"/>
      <c r="F186" s="250" t="s">
        <v>264</v>
      </c>
      <c r="G186" s="41"/>
      <c r="H186" s="41"/>
      <c r="I186" s="223"/>
      <c r="J186" s="41"/>
      <c r="K186" s="41"/>
      <c r="L186" s="45"/>
      <c r="M186" s="224"/>
      <c r="N186" s="22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165</v>
      </c>
      <c r="AU186" s="18" t="s">
        <v>81</v>
      </c>
    </row>
    <row r="187" s="13" customFormat="1">
      <c r="A187" s="13"/>
      <c r="B187" s="228"/>
      <c r="C187" s="229"/>
      <c r="D187" s="221" t="s">
        <v>143</v>
      </c>
      <c r="E187" s="230" t="s">
        <v>88</v>
      </c>
      <c r="F187" s="231" t="s">
        <v>265</v>
      </c>
      <c r="G187" s="229"/>
      <c r="H187" s="232">
        <v>90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143</v>
      </c>
      <c r="AU187" s="238" t="s">
        <v>81</v>
      </c>
      <c r="AV187" s="13" t="s">
        <v>81</v>
      </c>
      <c r="AW187" s="13" t="s">
        <v>33</v>
      </c>
      <c r="AX187" s="13" t="s">
        <v>71</v>
      </c>
      <c r="AY187" s="238" t="s">
        <v>131</v>
      </c>
    </row>
    <row r="188" s="14" customFormat="1">
      <c r="A188" s="14"/>
      <c r="B188" s="239"/>
      <c r="C188" s="240"/>
      <c r="D188" s="221" t="s">
        <v>143</v>
      </c>
      <c r="E188" s="241" t="s">
        <v>19</v>
      </c>
      <c r="F188" s="242" t="s">
        <v>145</v>
      </c>
      <c r="G188" s="240"/>
      <c r="H188" s="243">
        <v>90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9" t="s">
        <v>143</v>
      </c>
      <c r="AU188" s="249" t="s">
        <v>81</v>
      </c>
      <c r="AV188" s="14" t="s">
        <v>137</v>
      </c>
      <c r="AW188" s="14" t="s">
        <v>33</v>
      </c>
      <c r="AX188" s="14" t="s">
        <v>79</v>
      </c>
      <c r="AY188" s="249" t="s">
        <v>131</v>
      </c>
    </row>
    <row r="189" s="2" customFormat="1" ht="24.15" customHeight="1">
      <c r="A189" s="39"/>
      <c r="B189" s="40"/>
      <c r="C189" s="207" t="s">
        <v>266</v>
      </c>
      <c r="D189" s="207" t="s">
        <v>133</v>
      </c>
      <c r="E189" s="208" t="s">
        <v>267</v>
      </c>
      <c r="F189" s="209" t="s">
        <v>268</v>
      </c>
      <c r="G189" s="210" t="s">
        <v>188</v>
      </c>
      <c r="H189" s="211">
        <v>54.600000000000001</v>
      </c>
      <c r="I189" s="212"/>
      <c r="J189" s="213">
        <f>ROUND(I189*H189,2)</f>
        <v>0</v>
      </c>
      <c r="K189" s="214"/>
      <c r="L189" s="45"/>
      <c r="M189" s="215" t="s">
        <v>19</v>
      </c>
      <c r="N189" s="216" t="s">
        <v>42</v>
      </c>
      <c r="O189" s="85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9" t="s">
        <v>137</v>
      </c>
      <c r="AT189" s="219" t="s">
        <v>133</v>
      </c>
      <c r="AU189" s="219" t="s">
        <v>81</v>
      </c>
      <c r="AY189" s="18" t="s">
        <v>131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8" t="s">
        <v>79</v>
      </c>
      <c r="BK189" s="220">
        <f>ROUND(I189*H189,2)</f>
        <v>0</v>
      </c>
      <c r="BL189" s="18" t="s">
        <v>137</v>
      </c>
      <c r="BM189" s="219" t="s">
        <v>269</v>
      </c>
    </row>
    <row r="190" s="2" customFormat="1">
      <c r="A190" s="39"/>
      <c r="B190" s="40"/>
      <c r="C190" s="41"/>
      <c r="D190" s="221" t="s">
        <v>139</v>
      </c>
      <c r="E190" s="41"/>
      <c r="F190" s="222" t="s">
        <v>270</v>
      </c>
      <c r="G190" s="41"/>
      <c r="H190" s="41"/>
      <c r="I190" s="223"/>
      <c r="J190" s="41"/>
      <c r="K190" s="41"/>
      <c r="L190" s="45"/>
      <c r="M190" s="224"/>
      <c r="N190" s="225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139</v>
      </c>
      <c r="AU190" s="18" t="s">
        <v>81</v>
      </c>
    </row>
    <row r="191" s="2" customFormat="1">
      <c r="A191" s="39"/>
      <c r="B191" s="40"/>
      <c r="C191" s="41"/>
      <c r="D191" s="226" t="s">
        <v>141</v>
      </c>
      <c r="E191" s="41"/>
      <c r="F191" s="227" t="s">
        <v>271</v>
      </c>
      <c r="G191" s="41"/>
      <c r="H191" s="41"/>
      <c r="I191" s="223"/>
      <c r="J191" s="41"/>
      <c r="K191" s="41"/>
      <c r="L191" s="45"/>
      <c r="M191" s="224"/>
      <c r="N191" s="225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141</v>
      </c>
      <c r="AU191" s="18" t="s">
        <v>81</v>
      </c>
    </row>
    <row r="192" s="2" customFormat="1">
      <c r="A192" s="39"/>
      <c r="B192" s="40"/>
      <c r="C192" s="41"/>
      <c r="D192" s="221" t="s">
        <v>165</v>
      </c>
      <c r="E192" s="41"/>
      <c r="F192" s="250" t="s">
        <v>272</v>
      </c>
      <c r="G192" s="41"/>
      <c r="H192" s="41"/>
      <c r="I192" s="223"/>
      <c r="J192" s="41"/>
      <c r="K192" s="41"/>
      <c r="L192" s="45"/>
      <c r="M192" s="224"/>
      <c r="N192" s="225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165</v>
      </c>
      <c r="AU192" s="18" t="s">
        <v>81</v>
      </c>
    </row>
    <row r="193" s="13" customFormat="1">
      <c r="A193" s="13"/>
      <c r="B193" s="228"/>
      <c r="C193" s="229"/>
      <c r="D193" s="221" t="s">
        <v>143</v>
      </c>
      <c r="E193" s="230" t="s">
        <v>19</v>
      </c>
      <c r="F193" s="231" t="s">
        <v>273</v>
      </c>
      <c r="G193" s="229"/>
      <c r="H193" s="232">
        <v>54.600000000000001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143</v>
      </c>
      <c r="AU193" s="238" t="s">
        <v>81</v>
      </c>
      <c r="AV193" s="13" t="s">
        <v>81</v>
      </c>
      <c r="AW193" s="13" t="s">
        <v>33</v>
      </c>
      <c r="AX193" s="13" t="s">
        <v>71</v>
      </c>
      <c r="AY193" s="238" t="s">
        <v>131</v>
      </c>
    </row>
    <row r="194" s="14" customFormat="1">
      <c r="A194" s="14"/>
      <c r="B194" s="239"/>
      <c r="C194" s="240"/>
      <c r="D194" s="221" t="s">
        <v>143</v>
      </c>
      <c r="E194" s="241" t="s">
        <v>95</v>
      </c>
      <c r="F194" s="242" t="s">
        <v>145</v>
      </c>
      <c r="G194" s="240"/>
      <c r="H194" s="243">
        <v>54.600000000000001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9" t="s">
        <v>143</v>
      </c>
      <c r="AU194" s="249" t="s">
        <v>81</v>
      </c>
      <c r="AV194" s="14" t="s">
        <v>137</v>
      </c>
      <c r="AW194" s="14" t="s">
        <v>33</v>
      </c>
      <c r="AX194" s="14" t="s">
        <v>79</v>
      </c>
      <c r="AY194" s="249" t="s">
        <v>131</v>
      </c>
    </row>
    <row r="195" s="2" customFormat="1" ht="16.5" customHeight="1">
      <c r="A195" s="39"/>
      <c r="B195" s="40"/>
      <c r="C195" s="207" t="s">
        <v>274</v>
      </c>
      <c r="D195" s="207" t="s">
        <v>133</v>
      </c>
      <c r="E195" s="208" t="s">
        <v>275</v>
      </c>
      <c r="F195" s="209" t="s">
        <v>276</v>
      </c>
      <c r="G195" s="210" t="s">
        <v>188</v>
      </c>
      <c r="H195" s="211">
        <v>144.59999999999999</v>
      </c>
      <c r="I195" s="212"/>
      <c r="J195" s="213">
        <f>ROUND(I195*H195,2)</f>
        <v>0</v>
      </c>
      <c r="K195" s="214"/>
      <c r="L195" s="45"/>
      <c r="M195" s="215" t="s">
        <v>19</v>
      </c>
      <c r="N195" s="216" t="s">
        <v>42</v>
      </c>
      <c r="O195" s="85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9" t="s">
        <v>137</v>
      </c>
      <c r="AT195" s="219" t="s">
        <v>133</v>
      </c>
      <c r="AU195" s="219" t="s">
        <v>81</v>
      </c>
      <c r="AY195" s="18" t="s">
        <v>131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8" t="s">
        <v>79</v>
      </c>
      <c r="BK195" s="220">
        <f>ROUND(I195*H195,2)</f>
        <v>0</v>
      </c>
      <c r="BL195" s="18" t="s">
        <v>137</v>
      </c>
      <c r="BM195" s="219" t="s">
        <v>277</v>
      </c>
    </row>
    <row r="196" s="2" customFormat="1">
      <c r="A196" s="39"/>
      <c r="B196" s="40"/>
      <c r="C196" s="41"/>
      <c r="D196" s="221" t="s">
        <v>139</v>
      </c>
      <c r="E196" s="41"/>
      <c r="F196" s="222" t="s">
        <v>278</v>
      </c>
      <c r="G196" s="41"/>
      <c r="H196" s="41"/>
      <c r="I196" s="223"/>
      <c r="J196" s="41"/>
      <c r="K196" s="41"/>
      <c r="L196" s="45"/>
      <c r="M196" s="224"/>
      <c r="N196" s="225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139</v>
      </c>
      <c r="AU196" s="18" t="s">
        <v>81</v>
      </c>
    </row>
    <row r="197" s="2" customFormat="1">
      <c r="A197" s="39"/>
      <c r="B197" s="40"/>
      <c r="C197" s="41"/>
      <c r="D197" s="226" t="s">
        <v>141</v>
      </c>
      <c r="E197" s="41"/>
      <c r="F197" s="227" t="s">
        <v>279</v>
      </c>
      <c r="G197" s="41"/>
      <c r="H197" s="41"/>
      <c r="I197" s="223"/>
      <c r="J197" s="41"/>
      <c r="K197" s="41"/>
      <c r="L197" s="45"/>
      <c r="M197" s="224"/>
      <c r="N197" s="22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141</v>
      </c>
      <c r="AU197" s="18" t="s">
        <v>81</v>
      </c>
    </row>
    <row r="198" s="2" customFormat="1">
      <c r="A198" s="39"/>
      <c r="B198" s="40"/>
      <c r="C198" s="41"/>
      <c r="D198" s="221" t="s">
        <v>165</v>
      </c>
      <c r="E198" s="41"/>
      <c r="F198" s="250" t="s">
        <v>280</v>
      </c>
      <c r="G198" s="41"/>
      <c r="H198" s="41"/>
      <c r="I198" s="223"/>
      <c r="J198" s="41"/>
      <c r="K198" s="41"/>
      <c r="L198" s="45"/>
      <c r="M198" s="224"/>
      <c r="N198" s="225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165</v>
      </c>
      <c r="AU198" s="18" t="s">
        <v>81</v>
      </c>
    </row>
    <row r="199" s="13" customFormat="1">
      <c r="A199" s="13"/>
      <c r="B199" s="228"/>
      <c r="C199" s="229"/>
      <c r="D199" s="221" t="s">
        <v>143</v>
      </c>
      <c r="E199" s="230" t="s">
        <v>19</v>
      </c>
      <c r="F199" s="231" t="s">
        <v>193</v>
      </c>
      <c r="G199" s="229"/>
      <c r="H199" s="232">
        <v>144.59999999999999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143</v>
      </c>
      <c r="AU199" s="238" t="s">
        <v>81</v>
      </c>
      <c r="AV199" s="13" t="s">
        <v>81</v>
      </c>
      <c r="AW199" s="13" t="s">
        <v>33</v>
      </c>
      <c r="AX199" s="13" t="s">
        <v>71</v>
      </c>
      <c r="AY199" s="238" t="s">
        <v>131</v>
      </c>
    </row>
    <row r="200" s="14" customFormat="1">
      <c r="A200" s="14"/>
      <c r="B200" s="239"/>
      <c r="C200" s="240"/>
      <c r="D200" s="221" t="s">
        <v>143</v>
      </c>
      <c r="E200" s="241" t="s">
        <v>19</v>
      </c>
      <c r="F200" s="242" t="s">
        <v>145</v>
      </c>
      <c r="G200" s="240"/>
      <c r="H200" s="243">
        <v>144.59999999999999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9" t="s">
        <v>143</v>
      </c>
      <c r="AU200" s="249" t="s">
        <v>81</v>
      </c>
      <c r="AV200" s="14" t="s">
        <v>137</v>
      </c>
      <c r="AW200" s="14" t="s">
        <v>33</v>
      </c>
      <c r="AX200" s="14" t="s">
        <v>79</v>
      </c>
      <c r="AY200" s="249" t="s">
        <v>131</v>
      </c>
    </row>
    <row r="201" s="12" customFormat="1" ht="22.8" customHeight="1">
      <c r="A201" s="12"/>
      <c r="B201" s="191"/>
      <c r="C201" s="192"/>
      <c r="D201" s="193" t="s">
        <v>70</v>
      </c>
      <c r="E201" s="205" t="s">
        <v>81</v>
      </c>
      <c r="F201" s="205" t="s">
        <v>281</v>
      </c>
      <c r="G201" s="192"/>
      <c r="H201" s="192"/>
      <c r="I201" s="195"/>
      <c r="J201" s="206">
        <f>BK201</f>
        <v>0</v>
      </c>
      <c r="K201" s="192"/>
      <c r="L201" s="197"/>
      <c r="M201" s="198"/>
      <c r="N201" s="199"/>
      <c r="O201" s="199"/>
      <c r="P201" s="200">
        <f>SUM(P202:P218)</f>
        <v>0</v>
      </c>
      <c r="Q201" s="199"/>
      <c r="R201" s="200">
        <f>SUM(R202:R218)</f>
        <v>82.340489999999988</v>
      </c>
      <c r="S201" s="199"/>
      <c r="T201" s="201">
        <f>SUM(T202:T218)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79</v>
      </c>
      <c r="AT201" s="203" t="s">
        <v>70</v>
      </c>
      <c r="AU201" s="203" t="s">
        <v>79</v>
      </c>
      <c r="AY201" s="202" t="s">
        <v>131</v>
      </c>
      <c r="BK201" s="204">
        <f>SUM(BK202:BK218)</f>
        <v>0</v>
      </c>
    </row>
    <row r="202" s="2" customFormat="1" ht="24.15" customHeight="1">
      <c r="A202" s="39"/>
      <c r="B202" s="40"/>
      <c r="C202" s="207" t="s">
        <v>282</v>
      </c>
      <c r="D202" s="207" t="s">
        <v>133</v>
      </c>
      <c r="E202" s="208" t="s">
        <v>283</v>
      </c>
      <c r="F202" s="209" t="s">
        <v>284</v>
      </c>
      <c r="G202" s="210" t="s">
        <v>136</v>
      </c>
      <c r="H202" s="211">
        <v>9</v>
      </c>
      <c r="I202" s="212"/>
      <c r="J202" s="213">
        <f>ROUND(I202*H202,2)</f>
        <v>0</v>
      </c>
      <c r="K202" s="214"/>
      <c r="L202" s="45"/>
      <c r="M202" s="215" t="s">
        <v>19</v>
      </c>
      <c r="N202" s="216" t="s">
        <v>42</v>
      </c>
      <c r="O202" s="85"/>
      <c r="P202" s="217">
        <f>O202*H202</f>
        <v>0</v>
      </c>
      <c r="Q202" s="217">
        <v>0.089359999999999995</v>
      </c>
      <c r="R202" s="217">
        <f>Q202*H202</f>
        <v>0.80423999999999995</v>
      </c>
      <c r="S202" s="217">
        <v>0</v>
      </c>
      <c r="T202" s="21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9" t="s">
        <v>137</v>
      </c>
      <c r="AT202" s="219" t="s">
        <v>133</v>
      </c>
      <c r="AU202" s="219" t="s">
        <v>81</v>
      </c>
      <c r="AY202" s="18" t="s">
        <v>131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8" t="s">
        <v>79</v>
      </c>
      <c r="BK202" s="220">
        <f>ROUND(I202*H202,2)</f>
        <v>0</v>
      </c>
      <c r="BL202" s="18" t="s">
        <v>137</v>
      </c>
      <c r="BM202" s="219" t="s">
        <v>285</v>
      </c>
    </row>
    <row r="203" s="2" customFormat="1">
      <c r="A203" s="39"/>
      <c r="B203" s="40"/>
      <c r="C203" s="41"/>
      <c r="D203" s="221" t="s">
        <v>139</v>
      </c>
      <c r="E203" s="41"/>
      <c r="F203" s="222" t="s">
        <v>286</v>
      </c>
      <c r="G203" s="41"/>
      <c r="H203" s="41"/>
      <c r="I203" s="223"/>
      <c r="J203" s="41"/>
      <c r="K203" s="41"/>
      <c r="L203" s="45"/>
      <c r="M203" s="224"/>
      <c r="N203" s="225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139</v>
      </c>
      <c r="AU203" s="18" t="s">
        <v>81</v>
      </c>
    </row>
    <row r="204" s="2" customFormat="1">
      <c r="A204" s="39"/>
      <c r="B204" s="40"/>
      <c r="C204" s="41"/>
      <c r="D204" s="226" t="s">
        <v>141</v>
      </c>
      <c r="E204" s="41"/>
      <c r="F204" s="227" t="s">
        <v>287</v>
      </c>
      <c r="G204" s="41"/>
      <c r="H204" s="41"/>
      <c r="I204" s="223"/>
      <c r="J204" s="41"/>
      <c r="K204" s="41"/>
      <c r="L204" s="45"/>
      <c r="M204" s="224"/>
      <c r="N204" s="225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141</v>
      </c>
      <c r="AU204" s="18" t="s">
        <v>81</v>
      </c>
    </row>
    <row r="205" s="2" customFormat="1">
      <c r="A205" s="39"/>
      <c r="B205" s="40"/>
      <c r="C205" s="41"/>
      <c r="D205" s="221" t="s">
        <v>165</v>
      </c>
      <c r="E205" s="41"/>
      <c r="F205" s="250" t="s">
        <v>288</v>
      </c>
      <c r="G205" s="41"/>
      <c r="H205" s="41"/>
      <c r="I205" s="223"/>
      <c r="J205" s="41"/>
      <c r="K205" s="41"/>
      <c r="L205" s="45"/>
      <c r="M205" s="224"/>
      <c r="N205" s="225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165</v>
      </c>
      <c r="AU205" s="18" t="s">
        <v>81</v>
      </c>
    </row>
    <row r="206" s="13" customFormat="1">
      <c r="A206" s="13"/>
      <c r="B206" s="228"/>
      <c r="C206" s="229"/>
      <c r="D206" s="221" t="s">
        <v>143</v>
      </c>
      <c r="E206" s="230" t="s">
        <v>19</v>
      </c>
      <c r="F206" s="231" t="s">
        <v>289</v>
      </c>
      <c r="G206" s="229"/>
      <c r="H206" s="232">
        <v>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143</v>
      </c>
      <c r="AU206" s="238" t="s">
        <v>81</v>
      </c>
      <c r="AV206" s="13" t="s">
        <v>81</v>
      </c>
      <c r="AW206" s="13" t="s">
        <v>33</v>
      </c>
      <c r="AX206" s="13" t="s">
        <v>71</v>
      </c>
      <c r="AY206" s="238" t="s">
        <v>131</v>
      </c>
    </row>
    <row r="207" s="14" customFormat="1">
      <c r="A207" s="14"/>
      <c r="B207" s="239"/>
      <c r="C207" s="240"/>
      <c r="D207" s="221" t="s">
        <v>143</v>
      </c>
      <c r="E207" s="241" t="s">
        <v>19</v>
      </c>
      <c r="F207" s="242" t="s">
        <v>145</v>
      </c>
      <c r="G207" s="240"/>
      <c r="H207" s="243">
        <v>9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143</v>
      </c>
      <c r="AU207" s="249" t="s">
        <v>81</v>
      </c>
      <c r="AV207" s="14" t="s">
        <v>137</v>
      </c>
      <c r="AW207" s="14" t="s">
        <v>33</v>
      </c>
      <c r="AX207" s="14" t="s">
        <v>79</v>
      </c>
      <c r="AY207" s="249" t="s">
        <v>131</v>
      </c>
    </row>
    <row r="208" s="2" customFormat="1" ht="16.5" customHeight="1">
      <c r="A208" s="39"/>
      <c r="B208" s="40"/>
      <c r="C208" s="251" t="s">
        <v>7</v>
      </c>
      <c r="D208" s="251" t="s">
        <v>290</v>
      </c>
      <c r="E208" s="252" t="s">
        <v>291</v>
      </c>
      <c r="F208" s="253" t="s">
        <v>292</v>
      </c>
      <c r="G208" s="254" t="s">
        <v>136</v>
      </c>
      <c r="H208" s="255">
        <v>9</v>
      </c>
      <c r="I208" s="256"/>
      <c r="J208" s="257">
        <f>ROUND(I208*H208,2)</f>
        <v>0</v>
      </c>
      <c r="K208" s="258"/>
      <c r="L208" s="259"/>
      <c r="M208" s="260" t="s">
        <v>19</v>
      </c>
      <c r="N208" s="261" t="s">
        <v>42</v>
      </c>
      <c r="O208" s="85"/>
      <c r="P208" s="217">
        <f>O208*H208</f>
        <v>0</v>
      </c>
      <c r="Q208" s="217">
        <v>1.1200000000000001</v>
      </c>
      <c r="R208" s="217">
        <f>Q208*H208</f>
        <v>10.080000000000002</v>
      </c>
      <c r="S208" s="217">
        <v>0</v>
      </c>
      <c r="T208" s="21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9" t="s">
        <v>194</v>
      </c>
      <c r="AT208" s="219" t="s">
        <v>290</v>
      </c>
      <c r="AU208" s="219" t="s">
        <v>81</v>
      </c>
      <c r="AY208" s="18" t="s">
        <v>131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8" t="s">
        <v>79</v>
      </c>
      <c r="BK208" s="220">
        <f>ROUND(I208*H208,2)</f>
        <v>0</v>
      </c>
      <c r="BL208" s="18" t="s">
        <v>137</v>
      </c>
      <c r="BM208" s="219" t="s">
        <v>293</v>
      </c>
    </row>
    <row r="209" s="2" customFormat="1">
      <c r="A209" s="39"/>
      <c r="B209" s="40"/>
      <c r="C209" s="41"/>
      <c r="D209" s="221" t="s">
        <v>139</v>
      </c>
      <c r="E209" s="41"/>
      <c r="F209" s="222" t="s">
        <v>292</v>
      </c>
      <c r="G209" s="41"/>
      <c r="H209" s="41"/>
      <c r="I209" s="223"/>
      <c r="J209" s="41"/>
      <c r="K209" s="41"/>
      <c r="L209" s="45"/>
      <c r="M209" s="224"/>
      <c r="N209" s="22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139</v>
      </c>
      <c r="AU209" s="18" t="s">
        <v>81</v>
      </c>
    </row>
    <row r="210" s="2" customFormat="1">
      <c r="A210" s="39"/>
      <c r="B210" s="40"/>
      <c r="C210" s="41"/>
      <c r="D210" s="221" t="s">
        <v>165</v>
      </c>
      <c r="E210" s="41"/>
      <c r="F210" s="250" t="s">
        <v>294</v>
      </c>
      <c r="G210" s="41"/>
      <c r="H210" s="41"/>
      <c r="I210" s="223"/>
      <c r="J210" s="41"/>
      <c r="K210" s="41"/>
      <c r="L210" s="45"/>
      <c r="M210" s="224"/>
      <c r="N210" s="225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165</v>
      </c>
      <c r="AU210" s="18" t="s">
        <v>81</v>
      </c>
    </row>
    <row r="211" s="13" customFormat="1">
      <c r="A211" s="13"/>
      <c r="B211" s="228"/>
      <c r="C211" s="229"/>
      <c r="D211" s="221" t="s">
        <v>143</v>
      </c>
      <c r="E211" s="230" t="s">
        <v>19</v>
      </c>
      <c r="F211" s="231" t="s">
        <v>289</v>
      </c>
      <c r="G211" s="229"/>
      <c r="H211" s="232">
        <v>9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143</v>
      </c>
      <c r="AU211" s="238" t="s">
        <v>81</v>
      </c>
      <c r="AV211" s="13" t="s">
        <v>81</v>
      </c>
      <c r="AW211" s="13" t="s">
        <v>33</v>
      </c>
      <c r="AX211" s="13" t="s">
        <v>71</v>
      </c>
      <c r="AY211" s="238" t="s">
        <v>131</v>
      </c>
    </row>
    <row r="212" s="14" customFormat="1">
      <c r="A212" s="14"/>
      <c r="B212" s="239"/>
      <c r="C212" s="240"/>
      <c r="D212" s="221" t="s">
        <v>143</v>
      </c>
      <c r="E212" s="241" t="s">
        <v>19</v>
      </c>
      <c r="F212" s="242" t="s">
        <v>145</v>
      </c>
      <c r="G212" s="240"/>
      <c r="H212" s="243">
        <v>9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9" t="s">
        <v>143</v>
      </c>
      <c r="AU212" s="249" t="s">
        <v>81</v>
      </c>
      <c r="AV212" s="14" t="s">
        <v>137</v>
      </c>
      <c r="AW212" s="14" t="s">
        <v>33</v>
      </c>
      <c r="AX212" s="14" t="s">
        <v>79</v>
      </c>
      <c r="AY212" s="249" t="s">
        <v>131</v>
      </c>
    </row>
    <row r="213" s="2" customFormat="1" ht="24.15" customHeight="1">
      <c r="A213" s="39"/>
      <c r="B213" s="40"/>
      <c r="C213" s="207" t="s">
        <v>295</v>
      </c>
      <c r="D213" s="207" t="s">
        <v>133</v>
      </c>
      <c r="E213" s="208" t="s">
        <v>296</v>
      </c>
      <c r="F213" s="209" t="s">
        <v>297</v>
      </c>
      <c r="G213" s="210" t="s">
        <v>188</v>
      </c>
      <c r="H213" s="211">
        <v>37</v>
      </c>
      <c r="I213" s="212"/>
      <c r="J213" s="213">
        <f>ROUND(I213*H213,2)</f>
        <v>0</v>
      </c>
      <c r="K213" s="214"/>
      <c r="L213" s="45"/>
      <c r="M213" s="215" t="s">
        <v>19</v>
      </c>
      <c r="N213" s="216" t="s">
        <v>42</v>
      </c>
      <c r="O213" s="85"/>
      <c r="P213" s="217">
        <f>O213*H213</f>
        <v>0</v>
      </c>
      <c r="Q213" s="217">
        <v>1.9312499999999999</v>
      </c>
      <c r="R213" s="217">
        <f>Q213*H213</f>
        <v>71.456249999999997</v>
      </c>
      <c r="S213" s="217">
        <v>0</v>
      </c>
      <c r="T213" s="21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9" t="s">
        <v>137</v>
      </c>
      <c r="AT213" s="219" t="s">
        <v>133</v>
      </c>
      <c r="AU213" s="219" t="s">
        <v>81</v>
      </c>
      <c r="AY213" s="18" t="s">
        <v>131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8" t="s">
        <v>79</v>
      </c>
      <c r="BK213" s="220">
        <f>ROUND(I213*H213,2)</f>
        <v>0</v>
      </c>
      <c r="BL213" s="18" t="s">
        <v>137</v>
      </c>
      <c r="BM213" s="219" t="s">
        <v>298</v>
      </c>
    </row>
    <row r="214" s="2" customFormat="1">
      <c r="A214" s="39"/>
      <c r="B214" s="40"/>
      <c r="C214" s="41"/>
      <c r="D214" s="221" t="s">
        <v>139</v>
      </c>
      <c r="E214" s="41"/>
      <c r="F214" s="222" t="s">
        <v>299</v>
      </c>
      <c r="G214" s="41"/>
      <c r="H214" s="41"/>
      <c r="I214" s="223"/>
      <c r="J214" s="41"/>
      <c r="K214" s="41"/>
      <c r="L214" s="45"/>
      <c r="M214" s="224"/>
      <c r="N214" s="225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139</v>
      </c>
      <c r="AU214" s="18" t="s">
        <v>81</v>
      </c>
    </row>
    <row r="215" s="2" customFormat="1">
      <c r="A215" s="39"/>
      <c r="B215" s="40"/>
      <c r="C215" s="41"/>
      <c r="D215" s="226" t="s">
        <v>141</v>
      </c>
      <c r="E215" s="41"/>
      <c r="F215" s="227" t="s">
        <v>300</v>
      </c>
      <c r="G215" s="41"/>
      <c r="H215" s="41"/>
      <c r="I215" s="223"/>
      <c r="J215" s="41"/>
      <c r="K215" s="41"/>
      <c r="L215" s="45"/>
      <c r="M215" s="224"/>
      <c r="N215" s="22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141</v>
      </c>
      <c r="AU215" s="18" t="s">
        <v>81</v>
      </c>
    </row>
    <row r="216" s="2" customFormat="1">
      <c r="A216" s="39"/>
      <c r="B216" s="40"/>
      <c r="C216" s="41"/>
      <c r="D216" s="221" t="s">
        <v>165</v>
      </c>
      <c r="E216" s="41"/>
      <c r="F216" s="250" t="s">
        <v>301</v>
      </c>
      <c r="G216" s="41"/>
      <c r="H216" s="41"/>
      <c r="I216" s="223"/>
      <c r="J216" s="41"/>
      <c r="K216" s="41"/>
      <c r="L216" s="45"/>
      <c r="M216" s="224"/>
      <c r="N216" s="225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165</v>
      </c>
      <c r="AU216" s="18" t="s">
        <v>81</v>
      </c>
    </row>
    <row r="217" s="13" customFormat="1">
      <c r="A217" s="13"/>
      <c r="B217" s="228"/>
      <c r="C217" s="229"/>
      <c r="D217" s="221" t="s">
        <v>143</v>
      </c>
      <c r="E217" s="230" t="s">
        <v>19</v>
      </c>
      <c r="F217" s="231" t="s">
        <v>302</v>
      </c>
      <c r="G217" s="229"/>
      <c r="H217" s="232">
        <v>37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8" t="s">
        <v>143</v>
      </c>
      <c r="AU217" s="238" t="s">
        <v>81</v>
      </c>
      <c r="AV217" s="13" t="s">
        <v>81</v>
      </c>
      <c r="AW217" s="13" t="s">
        <v>33</v>
      </c>
      <c r="AX217" s="13" t="s">
        <v>71</v>
      </c>
      <c r="AY217" s="238" t="s">
        <v>131</v>
      </c>
    </row>
    <row r="218" s="14" customFormat="1">
      <c r="A218" s="14"/>
      <c r="B218" s="239"/>
      <c r="C218" s="240"/>
      <c r="D218" s="221" t="s">
        <v>143</v>
      </c>
      <c r="E218" s="241" t="s">
        <v>19</v>
      </c>
      <c r="F218" s="242" t="s">
        <v>145</v>
      </c>
      <c r="G218" s="240"/>
      <c r="H218" s="243">
        <v>37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9" t="s">
        <v>143</v>
      </c>
      <c r="AU218" s="249" t="s">
        <v>81</v>
      </c>
      <c r="AV218" s="14" t="s">
        <v>137</v>
      </c>
      <c r="AW218" s="14" t="s">
        <v>33</v>
      </c>
      <c r="AX218" s="14" t="s">
        <v>79</v>
      </c>
      <c r="AY218" s="249" t="s">
        <v>131</v>
      </c>
    </row>
    <row r="219" s="12" customFormat="1" ht="22.8" customHeight="1">
      <c r="A219" s="12"/>
      <c r="B219" s="191"/>
      <c r="C219" s="192"/>
      <c r="D219" s="193" t="s">
        <v>70</v>
      </c>
      <c r="E219" s="205" t="s">
        <v>152</v>
      </c>
      <c r="F219" s="205" t="s">
        <v>303</v>
      </c>
      <c r="G219" s="192"/>
      <c r="H219" s="192"/>
      <c r="I219" s="195"/>
      <c r="J219" s="206">
        <f>BK219</f>
        <v>0</v>
      </c>
      <c r="K219" s="192"/>
      <c r="L219" s="197"/>
      <c r="M219" s="198"/>
      <c r="N219" s="199"/>
      <c r="O219" s="199"/>
      <c r="P219" s="200">
        <f>SUM(P220:P232)</f>
        <v>0</v>
      </c>
      <c r="Q219" s="199"/>
      <c r="R219" s="200">
        <f>SUM(R220:R232)</f>
        <v>8.1268799999999999</v>
      </c>
      <c r="S219" s="199"/>
      <c r="T219" s="201">
        <f>SUM(T220:T232)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2" t="s">
        <v>79</v>
      </c>
      <c r="AT219" s="203" t="s">
        <v>70</v>
      </c>
      <c r="AU219" s="203" t="s">
        <v>79</v>
      </c>
      <c r="AY219" s="202" t="s">
        <v>131</v>
      </c>
      <c r="BK219" s="204">
        <f>SUM(BK220:BK232)</f>
        <v>0</v>
      </c>
    </row>
    <row r="220" s="2" customFormat="1" ht="16.5" customHeight="1">
      <c r="A220" s="39"/>
      <c r="B220" s="40"/>
      <c r="C220" s="207" t="s">
        <v>304</v>
      </c>
      <c r="D220" s="207" t="s">
        <v>133</v>
      </c>
      <c r="E220" s="208" t="s">
        <v>305</v>
      </c>
      <c r="F220" s="209" t="s">
        <v>306</v>
      </c>
      <c r="G220" s="210" t="s">
        <v>136</v>
      </c>
      <c r="H220" s="211">
        <v>1</v>
      </c>
      <c r="I220" s="212"/>
      <c r="J220" s="213">
        <f>ROUND(I220*H220,2)</f>
        <v>0</v>
      </c>
      <c r="K220" s="214"/>
      <c r="L220" s="45"/>
      <c r="M220" s="215" t="s">
        <v>19</v>
      </c>
      <c r="N220" s="216" t="s">
        <v>42</v>
      </c>
      <c r="O220" s="85"/>
      <c r="P220" s="217">
        <f>O220*H220</f>
        <v>0</v>
      </c>
      <c r="Q220" s="217">
        <v>2.2749600000000001</v>
      </c>
      <c r="R220" s="217">
        <f>Q220*H220</f>
        <v>2.2749600000000001</v>
      </c>
      <c r="S220" s="217">
        <v>0</v>
      </c>
      <c r="T220" s="21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9" t="s">
        <v>137</v>
      </c>
      <c r="AT220" s="219" t="s">
        <v>133</v>
      </c>
      <c r="AU220" s="219" t="s">
        <v>81</v>
      </c>
      <c r="AY220" s="18" t="s">
        <v>131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8" t="s">
        <v>79</v>
      </c>
      <c r="BK220" s="220">
        <f>ROUND(I220*H220,2)</f>
        <v>0</v>
      </c>
      <c r="BL220" s="18" t="s">
        <v>137</v>
      </c>
      <c r="BM220" s="219" t="s">
        <v>307</v>
      </c>
    </row>
    <row r="221" s="2" customFormat="1">
      <c r="A221" s="39"/>
      <c r="B221" s="40"/>
      <c r="C221" s="41"/>
      <c r="D221" s="221" t="s">
        <v>139</v>
      </c>
      <c r="E221" s="41"/>
      <c r="F221" s="222" t="s">
        <v>306</v>
      </c>
      <c r="G221" s="41"/>
      <c r="H221" s="41"/>
      <c r="I221" s="223"/>
      <c r="J221" s="41"/>
      <c r="K221" s="41"/>
      <c r="L221" s="45"/>
      <c r="M221" s="224"/>
      <c r="N221" s="225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139</v>
      </c>
      <c r="AU221" s="18" t="s">
        <v>81</v>
      </c>
    </row>
    <row r="222" s="2" customFormat="1">
      <c r="A222" s="39"/>
      <c r="B222" s="40"/>
      <c r="C222" s="41"/>
      <c r="D222" s="226" t="s">
        <v>141</v>
      </c>
      <c r="E222" s="41"/>
      <c r="F222" s="227" t="s">
        <v>308</v>
      </c>
      <c r="G222" s="41"/>
      <c r="H222" s="41"/>
      <c r="I222" s="223"/>
      <c r="J222" s="41"/>
      <c r="K222" s="41"/>
      <c r="L222" s="45"/>
      <c r="M222" s="224"/>
      <c r="N222" s="225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141</v>
      </c>
      <c r="AU222" s="18" t="s">
        <v>81</v>
      </c>
    </row>
    <row r="223" s="2" customFormat="1">
      <c r="A223" s="39"/>
      <c r="B223" s="40"/>
      <c r="C223" s="41"/>
      <c r="D223" s="221" t="s">
        <v>165</v>
      </c>
      <c r="E223" s="41"/>
      <c r="F223" s="250" t="s">
        <v>309</v>
      </c>
      <c r="G223" s="41"/>
      <c r="H223" s="41"/>
      <c r="I223" s="223"/>
      <c r="J223" s="41"/>
      <c r="K223" s="41"/>
      <c r="L223" s="45"/>
      <c r="M223" s="224"/>
      <c r="N223" s="225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165</v>
      </c>
      <c r="AU223" s="18" t="s">
        <v>81</v>
      </c>
    </row>
    <row r="224" s="13" customFormat="1">
      <c r="A224" s="13"/>
      <c r="B224" s="228"/>
      <c r="C224" s="229"/>
      <c r="D224" s="221" t="s">
        <v>143</v>
      </c>
      <c r="E224" s="230" t="s">
        <v>19</v>
      </c>
      <c r="F224" s="231" t="s">
        <v>310</v>
      </c>
      <c r="G224" s="229"/>
      <c r="H224" s="232">
        <v>2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143</v>
      </c>
      <c r="AU224" s="238" t="s">
        <v>81</v>
      </c>
      <c r="AV224" s="13" t="s">
        <v>81</v>
      </c>
      <c r="AW224" s="13" t="s">
        <v>33</v>
      </c>
      <c r="AX224" s="13" t="s">
        <v>71</v>
      </c>
      <c r="AY224" s="238" t="s">
        <v>131</v>
      </c>
    </row>
    <row r="225" s="14" customFormat="1">
      <c r="A225" s="14"/>
      <c r="B225" s="239"/>
      <c r="C225" s="240"/>
      <c r="D225" s="221" t="s">
        <v>143</v>
      </c>
      <c r="E225" s="241" t="s">
        <v>19</v>
      </c>
      <c r="F225" s="242" t="s">
        <v>145</v>
      </c>
      <c r="G225" s="240"/>
      <c r="H225" s="243">
        <v>2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9" t="s">
        <v>143</v>
      </c>
      <c r="AU225" s="249" t="s">
        <v>81</v>
      </c>
      <c r="AV225" s="14" t="s">
        <v>137</v>
      </c>
      <c r="AW225" s="14" t="s">
        <v>33</v>
      </c>
      <c r="AX225" s="14" t="s">
        <v>79</v>
      </c>
      <c r="AY225" s="249" t="s">
        <v>131</v>
      </c>
    </row>
    <row r="226" s="13" customFormat="1">
      <c r="A226" s="13"/>
      <c r="B226" s="228"/>
      <c r="C226" s="229"/>
      <c r="D226" s="221" t="s">
        <v>143</v>
      </c>
      <c r="E226" s="229"/>
      <c r="F226" s="231" t="s">
        <v>311</v>
      </c>
      <c r="G226" s="229"/>
      <c r="H226" s="232">
        <v>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143</v>
      </c>
      <c r="AU226" s="238" t="s">
        <v>81</v>
      </c>
      <c r="AV226" s="13" t="s">
        <v>81</v>
      </c>
      <c r="AW226" s="13" t="s">
        <v>4</v>
      </c>
      <c r="AX226" s="13" t="s">
        <v>79</v>
      </c>
      <c r="AY226" s="238" t="s">
        <v>131</v>
      </c>
    </row>
    <row r="227" s="2" customFormat="1" ht="16.5" customHeight="1">
      <c r="A227" s="39"/>
      <c r="B227" s="40"/>
      <c r="C227" s="207" t="s">
        <v>312</v>
      </c>
      <c r="D227" s="207" t="s">
        <v>133</v>
      </c>
      <c r="E227" s="208" t="s">
        <v>313</v>
      </c>
      <c r="F227" s="209" t="s">
        <v>314</v>
      </c>
      <c r="G227" s="210" t="s">
        <v>136</v>
      </c>
      <c r="H227" s="211">
        <v>2</v>
      </c>
      <c r="I227" s="212"/>
      <c r="J227" s="213">
        <f>ROUND(I227*H227,2)</f>
        <v>0</v>
      </c>
      <c r="K227" s="214"/>
      <c r="L227" s="45"/>
      <c r="M227" s="215" t="s">
        <v>19</v>
      </c>
      <c r="N227" s="216" t="s">
        <v>42</v>
      </c>
      <c r="O227" s="85"/>
      <c r="P227" s="217">
        <f>O227*H227</f>
        <v>0</v>
      </c>
      <c r="Q227" s="217">
        <v>2.9259599999999999</v>
      </c>
      <c r="R227" s="217">
        <f>Q227*H227</f>
        <v>5.8519199999999998</v>
      </c>
      <c r="S227" s="217">
        <v>0</v>
      </c>
      <c r="T227" s="21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9" t="s">
        <v>137</v>
      </c>
      <c r="AT227" s="219" t="s">
        <v>133</v>
      </c>
      <c r="AU227" s="219" t="s">
        <v>81</v>
      </c>
      <c r="AY227" s="18" t="s">
        <v>131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8" t="s">
        <v>79</v>
      </c>
      <c r="BK227" s="220">
        <f>ROUND(I227*H227,2)</f>
        <v>0</v>
      </c>
      <c r="BL227" s="18" t="s">
        <v>137</v>
      </c>
      <c r="BM227" s="219" t="s">
        <v>315</v>
      </c>
    </row>
    <row r="228" s="2" customFormat="1">
      <c r="A228" s="39"/>
      <c r="B228" s="40"/>
      <c r="C228" s="41"/>
      <c r="D228" s="221" t="s">
        <v>139</v>
      </c>
      <c r="E228" s="41"/>
      <c r="F228" s="222" t="s">
        <v>314</v>
      </c>
      <c r="G228" s="41"/>
      <c r="H228" s="41"/>
      <c r="I228" s="223"/>
      <c r="J228" s="41"/>
      <c r="K228" s="41"/>
      <c r="L228" s="45"/>
      <c r="M228" s="224"/>
      <c r="N228" s="225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139</v>
      </c>
      <c r="AU228" s="18" t="s">
        <v>81</v>
      </c>
    </row>
    <row r="229" s="2" customFormat="1">
      <c r="A229" s="39"/>
      <c r="B229" s="40"/>
      <c r="C229" s="41"/>
      <c r="D229" s="226" t="s">
        <v>141</v>
      </c>
      <c r="E229" s="41"/>
      <c r="F229" s="227" t="s">
        <v>316</v>
      </c>
      <c r="G229" s="41"/>
      <c r="H229" s="41"/>
      <c r="I229" s="223"/>
      <c r="J229" s="41"/>
      <c r="K229" s="41"/>
      <c r="L229" s="45"/>
      <c r="M229" s="224"/>
      <c r="N229" s="225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141</v>
      </c>
      <c r="AU229" s="18" t="s">
        <v>81</v>
      </c>
    </row>
    <row r="230" s="2" customFormat="1">
      <c r="A230" s="39"/>
      <c r="B230" s="40"/>
      <c r="C230" s="41"/>
      <c r="D230" s="221" t="s">
        <v>165</v>
      </c>
      <c r="E230" s="41"/>
      <c r="F230" s="250" t="s">
        <v>317</v>
      </c>
      <c r="G230" s="41"/>
      <c r="H230" s="41"/>
      <c r="I230" s="223"/>
      <c r="J230" s="41"/>
      <c r="K230" s="41"/>
      <c r="L230" s="45"/>
      <c r="M230" s="224"/>
      <c r="N230" s="225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165</v>
      </c>
      <c r="AU230" s="18" t="s">
        <v>81</v>
      </c>
    </row>
    <row r="231" s="13" customFormat="1">
      <c r="A231" s="13"/>
      <c r="B231" s="228"/>
      <c r="C231" s="229"/>
      <c r="D231" s="221" t="s">
        <v>143</v>
      </c>
      <c r="E231" s="230" t="s">
        <v>19</v>
      </c>
      <c r="F231" s="231" t="s">
        <v>318</v>
      </c>
      <c r="G231" s="229"/>
      <c r="H231" s="232">
        <v>4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143</v>
      </c>
      <c r="AU231" s="238" t="s">
        <v>81</v>
      </c>
      <c r="AV231" s="13" t="s">
        <v>81</v>
      </c>
      <c r="AW231" s="13" t="s">
        <v>33</v>
      </c>
      <c r="AX231" s="13" t="s">
        <v>79</v>
      </c>
      <c r="AY231" s="238" t="s">
        <v>131</v>
      </c>
    </row>
    <row r="232" s="13" customFormat="1">
      <c r="A232" s="13"/>
      <c r="B232" s="228"/>
      <c r="C232" s="229"/>
      <c r="D232" s="221" t="s">
        <v>143</v>
      </c>
      <c r="E232" s="229"/>
      <c r="F232" s="231" t="s">
        <v>319</v>
      </c>
      <c r="G232" s="229"/>
      <c r="H232" s="232">
        <v>2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143</v>
      </c>
      <c r="AU232" s="238" t="s">
        <v>81</v>
      </c>
      <c r="AV232" s="13" t="s">
        <v>81</v>
      </c>
      <c r="AW232" s="13" t="s">
        <v>4</v>
      </c>
      <c r="AX232" s="13" t="s">
        <v>79</v>
      </c>
      <c r="AY232" s="238" t="s">
        <v>131</v>
      </c>
    </row>
    <row r="233" s="12" customFormat="1" ht="22.8" customHeight="1">
      <c r="A233" s="12"/>
      <c r="B233" s="191"/>
      <c r="C233" s="192"/>
      <c r="D233" s="193" t="s">
        <v>70</v>
      </c>
      <c r="E233" s="205" t="s">
        <v>137</v>
      </c>
      <c r="F233" s="205" t="s">
        <v>320</v>
      </c>
      <c r="G233" s="192"/>
      <c r="H233" s="192"/>
      <c r="I233" s="195"/>
      <c r="J233" s="206">
        <f>BK233</f>
        <v>0</v>
      </c>
      <c r="K233" s="192"/>
      <c r="L233" s="197"/>
      <c r="M233" s="198"/>
      <c r="N233" s="199"/>
      <c r="O233" s="199"/>
      <c r="P233" s="200">
        <f>SUM(P234:P251)</f>
        <v>0</v>
      </c>
      <c r="Q233" s="199"/>
      <c r="R233" s="200">
        <f>SUM(R234:R251)</f>
        <v>0.2331008</v>
      </c>
      <c r="S233" s="199"/>
      <c r="T233" s="201">
        <f>SUM(T234:T251)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79</v>
      </c>
      <c r="AT233" s="203" t="s">
        <v>70</v>
      </c>
      <c r="AU233" s="203" t="s">
        <v>79</v>
      </c>
      <c r="AY233" s="202" t="s">
        <v>131</v>
      </c>
      <c r="BK233" s="204">
        <f>SUM(BK234:BK251)</f>
        <v>0</v>
      </c>
    </row>
    <row r="234" s="2" customFormat="1" ht="33" customHeight="1">
      <c r="A234" s="39"/>
      <c r="B234" s="40"/>
      <c r="C234" s="207" t="s">
        <v>321</v>
      </c>
      <c r="D234" s="207" t="s">
        <v>133</v>
      </c>
      <c r="E234" s="208" t="s">
        <v>322</v>
      </c>
      <c r="F234" s="209" t="s">
        <v>323</v>
      </c>
      <c r="G234" s="210" t="s">
        <v>161</v>
      </c>
      <c r="H234" s="211">
        <v>128</v>
      </c>
      <c r="I234" s="212"/>
      <c r="J234" s="213">
        <f>ROUND(I234*H234,2)</f>
        <v>0</v>
      </c>
      <c r="K234" s="214"/>
      <c r="L234" s="45"/>
      <c r="M234" s="215" t="s">
        <v>19</v>
      </c>
      <c r="N234" s="216" t="s">
        <v>42</v>
      </c>
      <c r="O234" s="85"/>
      <c r="P234" s="217">
        <f>O234*H234</f>
        <v>0</v>
      </c>
      <c r="Q234" s="217">
        <v>0.001</v>
      </c>
      <c r="R234" s="217">
        <f>Q234*H234</f>
        <v>0.128</v>
      </c>
      <c r="S234" s="217">
        <v>0</v>
      </c>
      <c r="T234" s="21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9" t="s">
        <v>137</v>
      </c>
      <c r="AT234" s="219" t="s">
        <v>133</v>
      </c>
      <c r="AU234" s="219" t="s">
        <v>81</v>
      </c>
      <c r="AY234" s="18" t="s">
        <v>131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8" t="s">
        <v>79</v>
      </c>
      <c r="BK234" s="220">
        <f>ROUND(I234*H234,2)</f>
        <v>0</v>
      </c>
      <c r="BL234" s="18" t="s">
        <v>137</v>
      </c>
      <c r="BM234" s="219" t="s">
        <v>324</v>
      </c>
    </row>
    <row r="235" s="2" customFormat="1">
      <c r="A235" s="39"/>
      <c r="B235" s="40"/>
      <c r="C235" s="41"/>
      <c r="D235" s="221" t="s">
        <v>139</v>
      </c>
      <c r="E235" s="41"/>
      <c r="F235" s="222" t="s">
        <v>325</v>
      </c>
      <c r="G235" s="41"/>
      <c r="H235" s="41"/>
      <c r="I235" s="223"/>
      <c r="J235" s="41"/>
      <c r="K235" s="41"/>
      <c r="L235" s="45"/>
      <c r="M235" s="224"/>
      <c r="N235" s="225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139</v>
      </c>
      <c r="AU235" s="18" t="s">
        <v>81</v>
      </c>
    </row>
    <row r="236" s="2" customFormat="1">
      <c r="A236" s="39"/>
      <c r="B236" s="40"/>
      <c r="C236" s="41"/>
      <c r="D236" s="226" t="s">
        <v>141</v>
      </c>
      <c r="E236" s="41"/>
      <c r="F236" s="227" t="s">
        <v>326</v>
      </c>
      <c r="G236" s="41"/>
      <c r="H236" s="41"/>
      <c r="I236" s="223"/>
      <c r="J236" s="41"/>
      <c r="K236" s="41"/>
      <c r="L236" s="45"/>
      <c r="M236" s="224"/>
      <c r="N236" s="225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141</v>
      </c>
      <c r="AU236" s="18" t="s">
        <v>81</v>
      </c>
    </row>
    <row r="237" s="2" customFormat="1">
      <c r="A237" s="39"/>
      <c r="B237" s="40"/>
      <c r="C237" s="41"/>
      <c r="D237" s="221" t="s">
        <v>165</v>
      </c>
      <c r="E237" s="41"/>
      <c r="F237" s="250" t="s">
        <v>327</v>
      </c>
      <c r="G237" s="41"/>
      <c r="H237" s="41"/>
      <c r="I237" s="223"/>
      <c r="J237" s="41"/>
      <c r="K237" s="41"/>
      <c r="L237" s="45"/>
      <c r="M237" s="224"/>
      <c r="N237" s="225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165</v>
      </c>
      <c r="AU237" s="18" t="s">
        <v>81</v>
      </c>
    </row>
    <row r="238" s="13" customFormat="1">
      <c r="A238" s="13"/>
      <c r="B238" s="228"/>
      <c r="C238" s="229"/>
      <c r="D238" s="221" t="s">
        <v>143</v>
      </c>
      <c r="E238" s="230" t="s">
        <v>91</v>
      </c>
      <c r="F238" s="231" t="s">
        <v>328</v>
      </c>
      <c r="G238" s="229"/>
      <c r="H238" s="232">
        <v>128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143</v>
      </c>
      <c r="AU238" s="238" t="s">
        <v>81</v>
      </c>
      <c r="AV238" s="13" t="s">
        <v>81</v>
      </c>
      <c r="AW238" s="13" t="s">
        <v>33</v>
      </c>
      <c r="AX238" s="13" t="s">
        <v>71</v>
      </c>
      <c r="AY238" s="238" t="s">
        <v>131</v>
      </c>
    </row>
    <row r="239" s="14" customFormat="1">
      <c r="A239" s="14"/>
      <c r="B239" s="239"/>
      <c r="C239" s="240"/>
      <c r="D239" s="221" t="s">
        <v>143</v>
      </c>
      <c r="E239" s="241" t="s">
        <v>19</v>
      </c>
      <c r="F239" s="242" t="s">
        <v>145</v>
      </c>
      <c r="G239" s="240"/>
      <c r="H239" s="243">
        <v>128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9" t="s">
        <v>143</v>
      </c>
      <c r="AU239" s="249" t="s">
        <v>81</v>
      </c>
      <c r="AV239" s="14" t="s">
        <v>137</v>
      </c>
      <c r="AW239" s="14" t="s">
        <v>33</v>
      </c>
      <c r="AX239" s="14" t="s">
        <v>79</v>
      </c>
      <c r="AY239" s="249" t="s">
        <v>131</v>
      </c>
    </row>
    <row r="240" s="2" customFormat="1" ht="24.15" customHeight="1">
      <c r="A240" s="39"/>
      <c r="B240" s="40"/>
      <c r="C240" s="251" t="s">
        <v>329</v>
      </c>
      <c r="D240" s="251" t="s">
        <v>290</v>
      </c>
      <c r="E240" s="252" t="s">
        <v>330</v>
      </c>
      <c r="F240" s="253" t="s">
        <v>331</v>
      </c>
      <c r="G240" s="254" t="s">
        <v>161</v>
      </c>
      <c r="H240" s="255">
        <v>65.280000000000001</v>
      </c>
      <c r="I240" s="256"/>
      <c r="J240" s="257">
        <f>ROUND(I240*H240,2)</f>
        <v>0</v>
      </c>
      <c r="K240" s="258"/>
      <c r="L240" s="259"/>
      <c r="M240" s="260" t="s">
        <v>19</v>
      </c>
      <c r="N240" s="261" t="s">
        <v>42</v>
      </c>
      <c r="O240" s="85"/>
      <c r="P240" s="217">
        <f>O240*H240</f>
        <v>0</v>
      </c>
      <c r="Q240" s="217">
        <v>0.0012099999999999999</v>
      </c>
      <c r="R240" s="217">
        <f>Q240*H240</f>
        <v>0.078988799999999998</v>
      </c>
      <c r="S240" s="217">
        <v>0</v>
      </c>
      <c r="T240" s="21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9" t="s">
        <v>194</v>
      </c>
      <c r="AT240" s="219" t="s">
        <v>290</v>
      </c>
      <c r="AU240" s="219" t="s">
        <v>81</v>
      </c>
      <c r="AY240" s="18" t="s">
        <v>131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8" t="s">
        <v>79</v>
      </c>
      <c r="BK240" s="220">
        <f>ROUND(I240*H240,2)</f>
        <v>0</v>
      </c>
      <c r="BL240" s="18" t="s">
        <v>137</v>
      </c>
      <c r="BM240" s="219" t="s">
        <v>332</v>
      </c>
    </row>
    <row r="241" s="2" customFormat="1">
      <c r="A241" s="39"/>
      <c r="B241" s="40"/>
      <c r="C241" s="41"/>
      <c r="D241" s="221" t="s">
        <v>139</v>
      </c>
      <c r="E241" s="41"/>
      <c r="F241" s="222" t="s">
        <v>331</v>
      </c>
      <c r="G241" s="41"/>
      <c r="H241" s="41"/>
      <c r="I241" s="223"/>
      <c r="J241" s="41"/>
      <c r="K241" s="41"/>
      <c r="L241" s="45"/>
      <c r="M241" s="224"/>
      <c r="N241" s="225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139</v>
      </c>
      <c r="AU241" s="18" t="s">
        <v>81</v>
      </c>
    </row>
    <row r="242" s="2" customFormat="1">
      <c r="A242" s="39"/>
      <c r="B242" s="40"/>
      <c r="C242" s="41"/>
      <c r="D242" s="221" t="s">
        <v>165</v>
      </c>
      <c r="E242" s="41"/>
      <c r="F242" s="250" t="s">
        <v>333</v>
      </c>
      <c r="G242" s="41"/>
      <c r="H242" s="41"/>
      <c r="I242" s="223"/>
      <c r="J242" s="41"/>
      <c r="K242" s="41"/>
      <c r="L242" s="45"/>
      <c r="M242" s="224"/>
      <c r="N242" s="225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165</v>
      </c>
      <c r="AU242" s="18" t="s">
        <v>81</v>
      </c>
    </row>
    <row r="243" s="13" customFormat="1">
      <c r="A243" s="13"/>
      <c r="B243" s="228"/>
      <c r="C243" s="229"/>
      <c r="D243" s="221" t="s">
        <v>143</v>
      </c>
      <c r="E243" s="230" t="s">
        <v>19</v>
      </c>
      <c r="F243" s="231" t="s">
        <v>334</v>
      </c>
      <c r="G243" s="229"/>
      <c r="H243" s="232">
        <v>64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143</v>
      </c>
      <c r="AU243" s="238" t="s">
        <v>81</v>
      </c>
      <c r="AV243" s="13" t="s">
        <v>81</v>
      </c>
      <c r="AW243" s="13" t="s">
        <v>33</v>
      </c>
      <c r="AX243" s="13" t="s">
        <v>71</v>
      </c>
      <c r="AY243" s="238" t="s">
        <v>131</v>
      </c>
    </row>
    <row r="244" s="14" customFormat="1">
      <c r="A244" s="14"/>
      <c r="B244" s="239"/>
      <c r="C244" s="240"/>
      <c r="D244" s="221" t="s">
        <v>143</v>
      </c>
      <c r="E244" s="241" t="s">
        <v>19</v>
      </c>
      <c r="F244" s="242" t="s">
        <v>145</v>
      </c>
      <c r="G244" s="240"/>
      <c r="H244" s="243">
        <v>64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9" t="s">
        <v>143</v>
      </c>
      <c r="AU244" s="249" t="s">
        <v>81</v>
      </c>
      <c r="AV244" s="14" t="s">
        <v>137</v>
      </c>
      <c r="AW244" s="14" t="s">
        <v>33</v>
      </c>
      <c r="AX244" s="14" t="s">
        <v>79</v>
      </c>
      <c r="AY244" s="249" t="s">
        <v>131</v>
      </c>
    </row>
    <row r="245" s="13" customFormat="1">
      <c r="A245" s="13"/>
      <c r="B245" s="228"/>
      <c r="C245" s="229"/>
      <c r="D245" s="221" t="s">
        <v>143</v>
      </c>
      <c r="E245" s="229"/>
      <c r="F245" s="231" t="s">
        <v>335</v>
      </c>
      <c r="G245" s="229"/>
      <c r="H245" s="232">
        <v>65.280000000000001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8" t="s">
        <v>143</v>
      </c>
      <c r="AU245" s="238" t="s">
        <v>81</v>
      </c>
      <c r="AV245" s="13" t="s">
        <v>81</v>
      </c>
      <c r="AW245" s="13" t="s">
        <v>4</v>
      </c>
      <c r="AX245" s="13" t="s">
        <v>79</v>
      </c>
      <c r="AY245" s="238" t="s">
        <v>131</v>
      </c>
    </row>
    <row r="246" s="2" customFormat="1" ht="24.15" customHeight="1">
      <c r="A246" s="39"/>
      <c r="B246" s="40"/>
      <c r="C246" s="251" t="s">
        <v>336</v>
      </c>
      <c r="D246" s="251" t="s">
        <v>290</v>
      </c>
      <c r="E246" s="252" t="s">
        <v>337</v>
      </c>
      <c r="F246" s="253" t="s">
        <v>338</v>
      </c>
      <c r="G246" s="254" t="s">
        <v>161</v>
      </c>
      <c r="H246" s="255">
        <v>65.280000000000001</v>
      </c>
      <c r="I246" s="256"/>
      <c r="J246" s="257">
        <f>ROUND(I246*H246,2)</f>
        <v>0</v>
      </c>
      <c r="K246" s="258"/>
      <c r="L246" s="259"/>
      <c r="M246" s="260" t="s">
        <v>19</v>
      </c>
      <c r="N246" s="261" t="s">
        <v>42</v>
      </c>
      <c r="O246" s="85"/>
      <c r="P246" s="217">
        <f>O246*H246</f>
        <v>0</v>
      </c>
      <c r="Q246" s="217">
        <v>0.00040000000000000002</v>
      </c>
      <c r="R246" s="217">
        <f>Q246*H246</f>
        <v>0.026112000000000003</v>
      </c>
      <c r="S246" s="217">
        <v>0</v>
      </c>
      <c r="T246" s="21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9" t="s">
        <v>194</v>
      </c>
      <c r="AT246" s="219" t="s">
        <v>290</v>
      </c>
      <c r="AU246" s="219" t="s">
        <v>81</v>
      </c>
      <c r="AY246" s="18" t="s">
        <v>131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8" t="s">
        <v>79</v>
      </c>
      <c r="BK246" s="220">
        <f>ROUND(I246*H246,2)</f>
        <v>0</v>
      </c>
      <c r="BL246" s="18" t="s">
        <v>137</v>
      </c>
      <c r="BM246" s="219" t="s">
        <v>339</v>
      </c>
    </row>
    <row r="247" s="2" customFormat="1">
      <c r="A247" s="39"/>
      <c r="B247" s="40"/>
      <c r="C247" s="41"/>
      <c r="D247" s="221" t="s">
        <v>139</v>
      </c>
      <c r="E247" s="41"/>
      <c r="F247" s="222" t="s">
        <v>338</v>
      </c>
      <c r="G247" s="41"/>
      <c r="H247" s="41"/>
      <c r="I247" s="223"/>
      <c r="J247" s="41"/>
      <c r="K247" s="41"/>
      <c r="L247" s="45"/>
      <c r="M247" s="224"/>
      <c r="N247" s="225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139</v>
      </c>
      <c r="AU247" s="18" t="s">
        <v>81</v>
      </c>
    </row>
    <row r="248" s="2" customFormat="1">
      <c r="A248" s="39"/>
      <c r="B248" s="40"/>
      <c r="C248" s="41"/>
      <c r="D248" s="221" t="s">
        <v>165</v>
      </c>
      <c r="E248" s="41"/>
      <c r="F248" s="250" t="s">
        <v>340</v>
      </c>
      <c r="G248" s="41"/>
      <c r="H248" s="41"/>
      <c r="I248" s="223"/>
      <c r="J248" s="41"/>
      <c r="K248" s="41"/>
      <c r="L248" s="45"/>
      <c r="M248" s="224"/>
      <c r="N248" s="225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165</v>
      </c>
      <c r="AU248" s="18" t="s">
        <v>81</v>
      </c>
    </row>
    <row r="249" s="13" customFormat="1">
      <c r="A249" s="13"/>
      <c r="B249" s="228"/>
      <c r="C249" s="229"/>
      <c r="D249" s="221" t="s">
        <v>143</v>
      </c>
      <c r="E249" s="230" t="s">
        <v>19</v>
      </c>
      <c r="F249" s="231" t="s">
        <v>334</v>
      </c>
      <c r="G249" s="229"/>
      <c r="H249" s="232">
        <v>64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143</v>
      </c>
      <c r="AU249" s="238" t="s">
        <v>81</v>
      </c>
      <c r="AV249" s="13" t="s">
        <v>81</v>
      </c>
      <c r="AW249" s="13" t="s">
        <v>33</v>
      </c>
      <c r="AX249" s="13" t="s">
        <v>71</v>
      </c>
      <c r="AY249" s="238" t="s">
        <v>131</v>
      </c>
    </row>
    <row r="250" s="14" customFormat="1">
      <c r="A250" s="14"/>
      <c r="B250" s="239"/>
      <c r="C250" s="240"/>
      <c r="D250" s="221" t="s">
        <v>143</v>
      </c>
      <c r="E250" s="241" t="s">
        <v>19</v>
      </c>
      <c r="F250" s="242" t="s">
        <v>145</v>
      </c>
      <c r="G250" s="240"/>
      <c r="H250" s="243">
        <v>64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9" t="s">
        <v>143</v>
      </c>
      <c r="AU250" s="249" t="s">
        <v>81</v>
      </c>
      <c r="AV250" s="14" t="s">
        <v>137</v>
      </c>
      <c r="AW250" s="14" t="s">
        <v>33</v>
      </c>
      <c r="AX250" s="14" t="s">
        <v>79</v>
      </c>
      <c r="AY250" s="249" t="s">
        <v>131</v>
      </c>
    </row>
    <row r="251" s="13" customFormat="1">
      <c r="A251" s="13"/>
      <c r="B251" s="228"/>
      <c r="C251" s="229"/>
      <c r="D251" s="221" t="s">
        <v>143</v>
      </c>
      <c r="E251" s="229"/>
      <c r="F251" s="231" t="s">
        <v>335</v>
      </c>
      <c r="G251" s="229"/>
      <c r="H251" s="232">
        <v>65.280000000000001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143</v>
      </c>
      <c r="AU251" s="238" t="s">
        <v>81</v>
      </c>
      <c r="AV251" s="13" t="s">
        <v>81</v>
      </c>
      <c r="AW251" s="13" t="s">
        <v>4</v>
      </c>
      <c r="AX251" s="13" t="s">
        <v>79</v>
      </c>
      <c r="AY251" s="238" t="s">
        <v>131</v>
      </c>
    </row>
    <row r="252" s="12" customFormat="1" ht="22.8" customHeight="1">
      <c r="A252" s="12"/>
      <c r="B252" s="191"/>
      <c r="C252" s="192"/>
      <c r="D252" s="193" t="s">
        <v>70</v>
      </c>
      <c r="E252" s="205" t="s">
        <v>168</v>
      </c>
      <c r="F252" s="205" t="s">
        <v>341</v>
      </c>
      <c r="G252" s="192"/>
      <c r="H252" s="192"/>
      <c r="I252" s="195"/>
      <c r="J252" s="206">
        <f>BK252</f>
        <v>0</v>
      </c>
      <c r="K252" s="192"/>
      <c r="L252" s="197"/>
      <c r="M252" s="198"/>
      <c r="N252" s="199"/>
      <c r="O252" s="199"/>
      <c r="P252" s="200">
        <f>SUM(P253:P258)</f>
        <v>0</v>
      </c>
      <c r="Q252" s="199"/>
      <c r="R252" s="200">
        <f>SUM(R253:R258)</f>
        <v>0</v>
      </c>
      <c r="S252" s="199"/>
      <c r="T252" s="201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79</v>
      </c>
      <c r="AT252" s="203" t="s">
        <v>70</v>
      </c>
      <c r="AU252" s="203" t="s">
        <v>79</v>
      </c>
      <c r="AY252" s="202" t="s">
        <v>131</v>
      </c>
      <c r="BK252" s="204">
        <f>SUM(BK253:BK258)</f>
        <v>0</v>
      </c>
    </row>
    <row r="253" s="2" customFormat="1" ht="24.15" customHeight="1">
      <c r="A253" s="39"/>
      <c r="B253" s="40"/>
      <c r="C253" s="207" t="s">
        <v>342</v>
      </c>
      <c r="D253" s="207" t="s">
        <v>133</v>
      </c>
      <c r="E253" s="208" t="s">
        <v>343</v>
      </c>
      <c r="F253" s="209" t="s">
        <v>344</v>
      </c>
      <c r="G253" s="210" t="s">
        <v>161</v>
      </c>
      <c r="H253" s="211">
        <v>600</v>
      </c>
      <c r="I253" s="212"/>
      <c r="J253" s="213">
        <f>ROUND(I253*H253,2)</f>
        <v>0</v>
      </c>
      <c r="K253" s="214"/>
      <c r="L253" s="45"/>
      <c r="M253" s="215" t="s">
        <v>19</v>
      </c>
      <c r="N253" s="216" t="s">
        <v>42</v>
      </c>
      <c r="O253" s="85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9" t="s">
        <v>137</v>
      </c>
      <c r="AT253" s="219" t="s">
        <v>133</v>
      </c>
      <c r="AU253" s="219" t="s">
        <v>81</v>
      </c>
      <c r="AY253" s="18" t="s">
        <v>131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18" t="s">
        <v>79</v>
      </c>
      <c r="BK253" s="220">
        <f>ROUND(I253*H253,2)</f>
        <v>0</v>
      </c>
      <c r="BL253" s="18" t="s">
        <v>137</v>
      </c>
      <c r="BM253" s="219" t="s">
        <v>345</v>
      </c>
    </row>
    <row r="254" s="2" customFormat="1">
      <c r="A254" s="39"/>
      <c r="B254" s="40"/>
      <c r="C254" s="41"/>
      <c r="D254" s="221" t="s">
        <v>139</v>
      </c>
      <c r="E254" s="41"/>
      <c r="F254" s="222" t="s">
        <v>346</v>
      </c>
      <c r="G254" s="41"/>
      <c r="H254" s="41"/>
      <c r="I254" s="223"/>
      <c r="J254" s="41"/>
      <c r="K254" s="41"/>
      <c r="L254" s="45"/>
      <c r="M254" s="224"/>
      <c r="N254" s="22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139</v>
      </c>
      <c r="AU254" s="18" t="s">
        <v>81</v>
      </c>
    </row>
    <row r="255" s="2" customFormat="1">
      <c r="A255" s="39"/>
      <c r="B255" s="40"/>
      <c r="C255" s="41"/>
      <c r="D255" s="226" t="s">
        <v>141</v>
      </c>
      <c r="E255" s="41"/>
      <c r="F255" s="227" t="s">
        <v>347</v>
      </c>
      <c r="G255" s="41"/>
      <c r="H255" s="41"/>
      <c r="I255" s="223"/>
      <c r="J255" s="41"/>
      <c r="K255" s="41"/>
      <c r="L255" s="45"/>
      <c r="M255" s="224"/>
      <c r="N255" s="225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141</v>
      </c>
      <c r="AU255" s="18" t="s">
        <v>81</v>
      </c>
    </row>
    <row r="256" s="2" customFormat="1">
      <c r="A256" s="39"/>
      <c r="B256" s="40"/>
      <c r="C256" s="41"/>
      <c r="D256" s="221" t="s">
        <v>165</v>
      </c>
      <c r="E256" s="41"/>
      <c r="F256" s="250" t="s">
        <v>348</v>
      </c>
      <c r="G256" s="41"/>
      <c r="H256" s="41"/>
      <c r="I256" s="223"/>
      <c r="J256" s="41"/>
      <c r="K256" s="41"/>
      <c r="L256" s="45"/>
      <c r="M256" s="224"/>
      <c r="N256" s="225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165</v>
      </c>
      <c r="AU256" s="18" t="s">
        <v>81</v>
      </c>
    </row>
    <row r="257" s="13" customFormat="1">
      <c r="A257" s="13"/>
      <c r="B257" s="228"/>
      <c r="C257" s="229"/>
      <c r="D257" s="221" t="s">
        <v>143</v>
      </c>
      <c r="E257" s="230" t="s">
        <v>19</v>
      </c>
      <c r="F257" s="231" t="s">
        <v>349</v>
      </c>
      <c r="G257" s="229"/>
      <c r="H257" s="232">
        <v>600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143</v>
      </c>
      <c r="AU257" s="238" t="s">
        <v>81</v>
      </c>
      <c r="AV257" s="13" t="s">
        <v>81</v>
      </c>
      <c r="AW257" s="13" t="s">
        <v>33</v>
      </c>
      <c r="AX257" s="13" t="s">
        <v>71</v>
      </c>
      <c r="AY257" s="238" t="s">
        <v>131</v>
      </c>
    </row>
    <row r="258" s="14" customFormat="1">
      <c r="A258" s="14"/>
      <c r="B258" s="239"/>
      <c r="C258" s="240"/>
      <c r="D258" s="221" t="s">
        <v>143</v>
      </c>
      <c r="E258" s="241" t="s">
        <v>19</v>
      </c>
      <c r="F258" s="242" t="s">
        <v>145</v>
      </c>
      <c r="G258" s="240"/>
      <c r="H258" s="243">
        <v>600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9" t="s">
        <v>143</v>
      </c>
      <c r="AU258" s="249" t="s">
        <v>81</v>
      </c>
      <c r="AV258" s="14" t="s">
        <v>137</v>
      </c>
      <c r="AW258" s="14" t="s">
        <v>33</v>
      </c>
      <c r="AX258" s="14" t="s">
        <v>79</v>
      </c>
      <c r="AY258" s="249" t="s">
        <v>131</v>
      </c>
    </row>
    <row r="259" s="12" customFormat="1" ht="22.8" customHeight="1">
      <c r="A259" s="12"/>
      <c r="B259" s="191"/>
      <c r="C259" s="192"/>
      <c r="D259" s="193" t="s">
        <v>70</v>
      </c>
      <c r="E259" s="205" t="s">
        <v>201</v>
      </c>
      <c r="F259" s="205" t="s">
        <v>350</v>
      </c>
      <c r="G259" s="192"/>
      <c r="H259" s="192"/>
      <c r="I259" s="195"/>
      <c r="J259" s="206">
        <f>BK259</f>
        <v>0</v>
      </c>
      <c r="K259" s="192"/>
      <c r="L259" s="197"/>
      <c r="M259" s="198"/>
      <c r="N259" s="199"/>
      <c r="O259" s="199"/>
      <c r="P259" s="200">
        <f>SUM(P260:P265)</f>
        <v>0</v>
      </c>
      <c r="Q259" s="199"/>
      <c r="R259" s="200">
        <f>SUM(R260:R265)</f>
        <v>0.0022049999999999999</v>
      </c>
      <c r="S259" s="199"/>
      <c r="T259" s="201">
        <f>SUM(T260:T265)</f>
        <v>3.6705000000000001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2" t="s">
        <v>79</v>
      </c>
      <c r="AT259" s="203" t="s">
        <v>70</v>
      </c>
      <c r="AU259" s="203" t="s">
        <v>79</v>
      </c>
      <c r="AY259" s="202" t="s">
        <v>131</v>
      </c>
      <c r="BK259" s="204">
        <f>SUM(BK260:BK265)</f>
        <v>0</v>
      </c>
    </row>
    <row r="260" s="2" customFormat="1" ht="24.15" customHeight="1">
      <c r="A260" s="39"/>
      <c r="B260" s="40"/>
      <c r="C260" s="207" t="s">
        <v>351</v>
      </c>
      <c r="D260" s="207" t="s">
        <v>133</v>
      </c>
      <c r="E260" s="208" t="s">
        <v>352</v>
      </c>
      <c r="F260" s="209" t="s">
        <v>353</v>
      </c>
      <c r="G260" s="210" t="s">
        <v>188</v>
      </c>
      <c r="H260" s="211">
        <v>1.5</v>
      </c>
      <c r="I260" s="212"/>
      <c r="J260" s="213">
        <f>ROUND(I260*H260,2)</f>
        <v>0</v>
      </c>
      <c r="K260" s="214"/>
      <c r="L260" s="45"/>
      <c r="M260" s="215" t="s">
        <v>19</v>
      </c>
      <c r="N260" s="216" t="s">
        <v>42</v>
      </c>
      <c r="O260" s="85"/>
      <c r="P260" s="217">
        <f>O260*H260</f>
        <v>0</v>
      </c>
      <c r="Q260" s="217">
        <v>0.00147</v>
      </c>
      <c r="R260" s="217">
        <f>Q260*H260</f>
        <v>0.0022049999999999999</v>
      </c>
      <c r="S260" s="217">
        <v>2.4470000000000001</v>
      </c>
      <c r="T260" s="218">
        <f>S260*H260</f>
        <v>3.6705000000000001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9" t="s">
        <v>137</v>
      </c>
      <c r="AT260" s="219" t="s">
        <v>133</v>
      </c>
      <c r="AU260" s="219" t="s">
        <v>81</v>
      </c>
      <c r="AY260" s="18" t="s">
        <v>131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8" t="s">
        <v>79</v>
      </c>
      <c r="BK260" s="220">
        <f>ROUND(I260*H260,2)</f>
        <v>0</v>
      </c>
      <c r="BL260" s="18" t="s">
        <v>137</v>
      </c>
      <c r="BM260" s="219" t="s">
        <v>354</v>
      </c>
    </row>
    <row r="261" s="2" customFormat="1">
      <c r="A261" s="39"/>
      <c r="B261" s="40"/>
      <c r="C261" s="41"/>
      <c r="D261" s="221" t="s">
        <v>139</v>
      </c>
      <c r="E261" s="41"/>
      <c r="F261" s="222" t="s">
        <v>355</v>
      </c>
      <c r="G261" s="41"/>
      <c r="H261" s="41"/>
      <c r="I261" s="223"/>
      <c r="J261" s="41"/>
      <c r="K261" s="41"/>
      <c r="L261" s="45"/>
      <c r="M261" s="224"/>
      <c r="N261" s="225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139</v>
      </c>
      <c r="AU261" s="18" t="s">
        <v>81</v>
      </c>
    </row>
    <row r="262" s="2" customFormat="1">
      <c r="A262" s="39"/>
      <c r="B262" s="40"/>
      <c r="C262" s="41"/>
      <c r="D262" s="226" t="s">
        <v>141</v>
      </c>
      <c r="E262" s="41"/>
      <c r="F262" s="227" t="s">
        <v>356</v>
      </c>
      <c r="G262" s="41"/>
      <c r="H262" s="41"/>
      <c r="I262" s="223"/>
      <c r="J262" s="41"/>
      <c r="K262" s="41"/>
      <c r="L262" s="45"/>
      <c r="M262" s="224"/>
      <c r="N262" s="225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141</v>
      </c>
      <c r="AU262" s="18" t="s">
        <v>81</v>
      </c>
    </row>
    <row r="263" s="2" customFormat="1">
      <c r="A263" s="39"/>
      <c r="B263" s="40"/>
      <c r="C263" s="41"/>
      <c r="D263" s="221" t="s">
        <v>165</v>
      </c>
      <c r="E263" s="41"/>
      <c r="F263" s="250" t="s">
        <v>357</v>
      </c>
      <c r="G263" s="41"/>
      <c r="H263" s="41"/>
      <c r="I263" s="223"/>
      <c r="J263" s="41"/>
      <c r="K263" s="41"/>
      <c r="L263" s="45"/>
      <c r="M263" s="224"/>
      <c r="N263" s="225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165</v>
      </c>
      <c r="AU263" s="18" t="s">
        <v>81</v>
      </c>
    </row>
    <row r="264" s="13" customFormat="1">
      <c r="A264" s="13"/>
      <c r="B264" s="228"/>
      <c r="C264" s="229"/>
      <c r="D264" s="221" t="s">
        <v>143</v>
      </c>
      <c r="E264" s="230" t="s">
        <v>19</v>
      </c>
      <c r="F264" s="231" t="s">
        <v>358</v>
      </c>
      <c r="G264" s="229"/>
      <c r="H264" s="232">
        <v>1.5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143</v>
      </c>
      <c r="AU264" s="238" t="s">
        <v>81</v>
      </c>
      <c r="AV264" s="13" t="s">
        <v>81</v>
      </c>
      <c r="AW264" s="13" t="s">
        <v>33</v>
      </c>
      <c r="AX264" s="13" t="s">
        <v>71</v>
      </c>
      <c r="AY264" s="238" t="s">
        <v>131</v>
      </c>
    </row>
    <row r="265" s="14" customFormat="1">
      <c r="A265" s="14"/>
      <c r="B265" s="239"/>
      <c r="C265" s="240"/>
      <c r="D265" s="221" t="s">
        <v>143</v>
      </c>
      <c r="E265" s="241" t="s">
        <v>19</v>
      </c>
      <c r="F265" s="242" t="s">
        <v>145</v>
      </c>
      <c r="G265" s="240"/>
      <c r="H265" s="243">
        <v>1.5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9" t="s">
        <v>143</v>
      </c>
      <c r="AU265" s="249" t="s">
        <v>81</v>
      </c>
      <c r="AV265" s="14" t="s">
        <v>137</v>
      </c>
      <c r="AW265" s="14" t="s">
        <v>33</v>
      </c>
      <c r="AX265" s="14" t="s">
        <v>79</v>
      </c>
      <c r="AY265" s="249" t="s">
        <v>131</v>
      </c>
    </row>
    <row r="266" s="12" customFormat="1" ht="22.8" customHeight="1">
      <c r="A266" s="12"/>
      <c r="B266" s="191"/>
      <c r="C266" s="192"/>
      <c r="D266" s="193" t="s">
        <v>70</v>
      </c>
      <c r="E266" s="205" t="s">
        <v>359</v>
      </c>
      <c r="F266" s="205" t="s">
        <v>360</v>
      </c>
      <c r="G266" s="192"/>
      <c r="H266" s="192"/>
      <c r="I266" s="195"/>
      <c r="J266" s="206">
        <f>BK266</f>
        <v>0</v>
      </c>
      <c r="K266" s="192"/>
      <c r="L266" s="197"/>
      <c r="M266" s="198"/>
      <c r="N266" s="199"/>
      <c r="O266" s="199"/>
      <c r="P266" s="200">
        <f>SUM(P267:P289)</f>
        <v>0</v>
      </c>
      <c r="Q266" s="199"/>
      <c r="R266" s="200">
        <f>SUM(R267:R289)</f>
        <v>0</v>
      </c>
      <c r="S266" s="199"/>
      <c r="T266" s="201">
        <f>SUM(T267:T289)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2" t="s">
        <v>79</v>
      </c>
      <c r="AT266" s="203" t="s">
        <v>70</v>
      </c>
      <c r="AU266" s="203" t="s">
        <v>79</v>
      </c>
      <c r="AY266" s="202" t="s">
        <v>131</v>
      </c>
      <c r="BK266" s="204">
        <f>SUM(BK267:BK289)</f>
        <v>0</v>
      </c>
    </row>
    <row r="267" s="2" customFormat="1" ht="37.8" customHeight="1">
      <c r="A267" s="39"/>
      <c r="B267" s="40"/>
      <c r="C267" s="207" t="s">
        <v>361</v>
      </c>
      <c r="D267" s="207" t="s">
        <v>133</v>
      </c>
      <c r="E267" s="208" t="s">
        <v>362</v>
      </c>
      <c r="F267" s="209" t="s">
        <v>363</v>
      </c>
      <c r="G267" s="210" t="s">
        <v>364</v>
      </c>
      <c r="H267" s="211">
        <v>13.000999999999999</v>
      </c>
      <c r="I267" s="212"/>
      <c r="J267" s="213">
        <f>ROUND(I267*H267,2)</f>
        <v>0</v>
      </c>
      <c r="K267" s="214"/>
      <c r="L267" s="45"/>
      <c r="M267" s="215" t="s">
        <v>19</v>
      </c>
      <c r="N267" s="216" t="s">
        <v>42</v>
      </c>
      <c r="O267" s="85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9" t="s">
        <v>137</v>
      </c>
      <c r="AT267" s="219" t="s">
        <v>133</v>
      </c>
      <c r="AU267" s="219" t="s">
        <v>81</v>
      </c>
      <c r="AY267" s="18" t="s">
        <v>131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8" t="s">
        <v>79</v>
      </c>
      <c r="BK267" s="220">
        <f>ROUND(I267*H267,2)</f>
        <v>0</v>
      </c>
      <c r="BL267" s="18" t="s">
        <v>137</v>
      </c>
      <c r="BM267" s="219" t="s">
        <v>365</v>
      </c>
    </row>
    <row r="268" s="2" customFormat="1">
      <c r="A268" s="39"/>
      <c r="B268" s="40"/>
      <c r="C268" s="41"/>
      <c r="D268" s="221" t="s">
        <v>139</v>
      </c>
      <c r="E268" s="41"/>
      <c r="F268" s="222" t="s">
        <v>366</v>
      </c>
      <c r="G268" s="41"/>
      <c r="H268" s="41"/>
      <c r="I268" s="223"/>
      <c r="J268" s="41"/>
      <c r="K268" s="41"/>
      <c r="L268" s="45"/>
      <c r="M268" s="224"/>
      <c r="N268" s="225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139</v>
      </c>
      <c r="AU268" s="18" t="s">
        <v>81</v>
      </c>
    </row>
    <row r="269" s="2" customFormat="1">
      <c r="A269" s="39"/>
      <c r="B269" s="40"/>
      <c r="C269" s="41"/>
      <c r="D269" s="226" t="s">
        <v>141</v>
      </c>
      <c r="E269" s="41"/>
      <c r="F269" s="227" t="s">
        <v>367</v>
      </c>
      <c r="G269" s="41"/>
      <c r="H269" s="41"/>
      <c r="I269" s="223"/>
      <c r="J269" s="41"/>
      <c r="K269" s="41"/>
      <c r="L269" s="45"/>
      <c r="M269" s="224"/>
      <c r="N269" s="225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141</v>
      </c>
      <c r="AU269" s="18" t="s">
        <v>81</v>
      </c>
    </row>
    <row r="270" s="13" customFormat="1">
      <c r="A270" s="13"/>
      <c r="B270" s="228"/>
      <c r="C270" s="229"/>
      <c r="D270" s="221" t="s">
        <v>143</v>
      </c>
      <c r="E270" s="230" t="s">
        <v>19</v>
      </c>
      <c r="F270" s="231" t="s">
        <v>368</v>
      </c>
      <c r="G270" s="229"/>
      <c r="H270" s="232">
        <v>13.000999999999999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8" t="s">
        <v>143</v>
      </c>
      <c r="AU270" s="238" t="s">
        <v>81</v>
      </c>
      <c r="AV270" s="13" t="s">
        <v>81</v>
      </c>
      <c r="AW270" s="13" t="s">
        <v>33</v>
      </c>
      <c r="AX270" s="13" t="s">
        <v>71</v>
      </c>
      <c r="AY270" s="238" t="s">
        <v>131</v>
      </c>
    </row>
    <row r="271" s="14" customFormat="1">
      <c r="A271" s="14"/>
      <c r="B271" s="239"/>
      <c r="C271" s="240"/>
      <c r="D271" s="221" t="s">
        <v>143</v>
      </c>
      <c r="E271" s="241" t="s">
        <v>19</v>
      </c>
      <c r="F271" s="242" t="s">
        <v>145</v>
      </c>
      <c r="G271" s="240"/>
      <c r="H271" s="243">
        <v>13.000999999999999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9" t="s">
        <v>143</v>
      </c>
      <c r="AU271" s="249" t="s">
        <v>81</v>
      </c>
      <c r="AV271" s="14" t="s">
        <v>137</v>
      </c>
      <c r="AW271" s="14" t="s">
        <v>33</v>
      </c>
      <c r="AX271" s="14" t="s">
        <v>79</v>
      </c>
      <c r="AY271" s="249" t="s">
        <v>131</v>
      </c>
    </row>
    <row r="272" s="2" customFormat="1" ht="33" customHeight="1">
      <c r="A272" s="39"/>
      <c r="B272" s="40"/>
      <c r="C272" s="207" t="s">
        <v>369</v>
      </c>
      <c r="D272" s="207" t="s">
        <v>133</v>
      </c>
      <c r="E272" s="208" t="s">
        <v>370</v>
      </c>
      <c r="F272" s="209" t="s">
        <v>371</v>
      </c>
      <c r="G272" s="210" t="s">
        <v>364</v>
      </c>
      <c r="H272" s="211">
        <v>2.2999999999999998</v>
      </c>
      <c r="I272" s="212"/>
      <c r="J272" s="213">
        <f>ROUND(I272*H272,2)</f>
        <v>0</v>
      </c>
      <c r="K272" s="214"/>
      <c r="L272" s="45"/>
      <c r="M272" s="215" t="s">
        <v>19</v>
      </c>
      <c r="N272" s="216" t="s">
        <v>42</v>
      </c>
      <c r="O272" s="85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9" t="s">
        <v>137</v>
      </c>
      <c r="AT272" s="219" t="s">
        <v>133</v>
      </c>
      <c r="AU272" s="219" t="s">
        <v>81</v>
      </c>
      <c r="AY272" s="18" t="s">
        <v>131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8" t="s">
        <v>79</v>
      </c>
      <c r="BK272" s="220">
        <f>ROUND(I272*H272,2)</f>
        <v>0</v>
      </c>
      <c r="BL272" s="18" t="s">
        <v>137</v>
      </c>
      <c r="BM272" s="219" t="s">
        <v>372</v>
      </c>
    </row>
    <row r="273" s="2" customFormat="1">
      <c r="A273" s="39"/>
      <c r="B273" s="40"/>
      <c r="C273" s="41"/>
      <c r="D273" s="221" t="s">
        <v>139</v>
      </c>
      <c r="E273" s="41"/>
      <c r="F273" s="222" t="s">
        <v>373</v>
      </c>
      <c r="G273" s="41"/>
      <c r="H273" s="41"/>
      <c r="I273" s="223"/>
      <c r="J273" s="41"/>
      <c r="K273" s="41"/>
      <c r="L273" s="45"/>
      <c r="M273" s="224"/>
      <c r="N273" s="225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139</v>
      </c>
      <c r="AU273" s="18" t="s">
        <v>81</v>
      </c>
    </row>
    <row r="274" s="2" customFormat="1">
      <c r="A274" s="39"/>
      <c r="B274" s="40"/>
      <c r="C274" s="41"/>
      <c r="D274" s="226" t="s">
        <v>141</v>
      </c>
      <c r="E274" s="41"/>
      <c r="F274" s="227" t="s">
        <v>374</v>
      </c>
      <c r="G274" s="41"/>
      <c r="H274" s="41"/>
      <c r="I274" s="223"/>
      <c r="J274" s="41"/>
      <c r="K274" s="41"/>
      <c r="L274" s="45"/>
      <c r="M274" s="224"/>
      <c r="N274" s="225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141</v>
      </c>
      <c r="AU274" s="18" t="s">
        <v>81</v>
      </c>
    </row>
    <row r="275" s="15" customFormat="1">
      <c r="A275" s="15"/>
      <c r="B275" s="262"/>
      <c r="C275" s="263"/>
      <c r="D275" s="221" t="s">
        <v>143</v>
      </c>
      <c r="E275" s="264" t="s">
        <v>19</v>
      </c>
      <c r="F275" s="265" t="s">
        <v>375</v>
      </c>
      <c r="G275" s="263"/>
      <c r="H275" s="264" t="s">
        <v>19</v>
      </c>
      <c r="I275" s="266"/>
      <c r="J275" s="263"/>
      <c r="K275" s="263"/>
      <c r="L275" s="267"/>
      <c r="M275" s="268"/>
      <c r="N275" s="269"/>
      <c r="O275" s="269"/>
      <c r="P275" s="269"/>
      <c r="Q275" s="269"/>
      <c r="R275" s="269"/>
      <c r="S275" s="269"/>
      <c r="T275" s="27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1" t="s">
        <v>143</v>
      </c>
      <c r="AU275" s="271" t="s">
        <v>81</v>
      </c>
      <c r="AV275" s="15" t="s">
        <v>79</v>
      </c>
      <c r="AW275" s="15" t="s">
        <v>33</v>
      </c>
      <c r="AX275" s="15" t="s">
        <v>71</v>
      </c>
      <c r="AY275" s="271" t="s">
        <v>131</v>
      </c>
    </row>
    <row r="276" s="13" customFormat="1">
      <c r="A276" s="13"/>
      <c r="B276" s="228"/>
      <c r="C276" s="229"/>
      <c r="D276" s="221" t="s">
        <v>143</v>
      </c>
      <c r="E276" s="230" t="s">
        <v>19</v>
      </c>
      <c r="F276" s="231" t="s">
        <v>376</v>
      </c>
      <c r="G276" s="229"/>
      <c r="H276" s="232">
        <v>2.2999999999999998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143</v>
      </c>
      <c r="AU276" s="238" t="s">
        <v>81</v>
      </c>
      <c r="AV276" s="13" t="s">
        <v>81</v>
      </c>
      <c r="AW276" s="13" t="s">
        <v>33</v>
      </c>
      <c r="AX276" s="13" t="s">
        <v>71</v>
      </c>
      <c r="AY276" s="238" t="s">
        <v>131</v>
      </c>
    </row>
    <row r="277" s="14" customFormat="1">
      <c r="A277" s="14"/>
      <c r="B277" s="239"/>
      <c r="C277" s="240"/>
      <c r="D277" s="221" t="s">
        <v>143</v>
      </c>
      <c r="E277" s="241" t="s">
        <v>19</v>
      </c>
      <c r="F277" s="242" t="s">
        <v>145</v>
      </c>
      <c r="G277" s="240"/>
      <c r="H277" s="243">
        <v>2.2999999999999998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9" t="s">
        <v>143</v>
      </c>
      <c r="AU277" s="249" t="s">
        <v>81</v>
      </c>
      <c r="AV277" s="14" t="s">
        <v>137</v>
      </c>
      <c r="AW277" s="14" t="s">
        <v>33</v>
      </c>
      <c r="AX277" s="14" t="s">
        <v>79</v>
      </c>
      <c r="AY277" s="249" t="s">
        <v>131</v>
      </c>
    </row>
    <row r="278" s="2" customFormat="1" ht="24.15" customHeight="1">
      <c r="A278" s="39"/>
      <c r="B278" s="40"/>
      <c r="C278" s="207" t="s">
        <v>377</v>
      </c>
      <c r="D278" s="207" t="s">
        <v>133</v>
      </c>
      <c r="E278" s="208" t="s">
        <v>378</v>
      </c>
      <c r="F278" s="209" t="s">
        <v>379</v>
      </c>
      <c r="G278" s="210" t="s">
        <v>364</v>
      </c>
      <c r="H278" s="211">
        <v>13.000999999999999</v>
      </c>
      <c r="I278" s="212"/>
      <c r="J278" s="213">
        <f>ROUND(I278*H278,2)</f>
        <v>0</v>
      </c>
      <c r="K278" s="214"/>
      <c r="L278" s="45"/>
      <c r="M278" s="215" t="s">
        <v>19</v>
      </c>
      <c r="N278" s="216" t="s">
        <v>42</v>
      </c>
      <c r="O278" s="85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9" t="s">
        <v>137</v>
      </c>
      <c r="AT278" s="219" t="s">
        <v>133</v>
      </c>
      <c r="AU278" s="219" t="s">
        <v>81</v>
      </c>
      <c r="AY278" s="18" t="s">
        <v>131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18" t="s">
        <v>79</v>
      </c>
      <c r="BK278" s="220">
        <f>ROUND(I278*H278,2)</f>
        <v>0</v>
      </c>
      <c r="BL278" s="18" t="s">
        <v>137</v>
      </c>
      <c r="BM278" s="219" t="s">
        <v>380</v>
      </c>
    </row>
    <row r="279" s="2" customFormat="1">
      <c r="A279" s="39"/>
      <c r="B279" s="40"/>
      <c r="C279" s="41"/>
      <c r="D279" s="221" t="s">
        <v>139</v>
      </c>
      <c r="E279" s="41"/>
      <c r="F279" s="222" t="s">
        <v>381</v>
      </c>
      <c r="G279" s="41"/>
      <c r="H279" s="41"/>
      <c r="I279" s="223"/>
      <c r="J279" s="41"/>
      <c r="K279" s="41"/>
      <c r="L279" s="45"/>
      <c r="M279" s="224"/>
      <c r="N279" s="225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139</v>
      </c>
      <c r="AU279" s="18" t="s">
        <v>81</v>
      </c>
    </row>
    <row r="280" s="2" customFormat="1">
      <c r="A280" s="39"/>
      <c r="B280" s="40"/>
      <c r="C280" s="41"/>
      <c r="D280" s="226" t="s">
        <v>141</v>
      </c>
      <c r="E280" s="41"/>
      <c r="F280" s="227" t="s">
        <v>382</v>
      </c>
      <c r="G280" s="41"/>
      <c r="H280" s="41"/>
      <c r="I280" s="223"/>
      <c r="J280" s="41"/>
      <c r="K280" s="41"/>
      <c r="L280" s="45"/>
      <c r="M280" s="224"/>
      <c r="N280" s="225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141</v>
      </c>
      <c r="AU280" s="18" t="s">
        <v>81</v>
      </c>
    </row>
    <row r="281" s="13" customFormat="1">
      <c r="A281" s="13"/>
      <c r="B281" s="228"/>
      <c r="C281" s="229"/>
      <c r="D281" s="221" t="s">
        <v>143</v>
      </c>
      <c r="E281" s="230" t="s">
        <v>19</v>
      </c>
      <c r="F281" s="231" t="s">
        <v>368</v>
      </c>
      <c r="G281" s="229"/>
      <c r="H281" s="232">
        <v>13.000999999999999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143</v>
      </c>
      <c r="AU281" s="238" t="s">
        <v>81</v>
      </c>
      <c r="AV281" s="13" t="s">
        <v>81</v>
      </c>
      <c r="AW281" s="13" t="s">
        <v>33</v>
      </c>
      <c r="AX281" s="13" t="s">
        <v>71</v>
      </c>
      <c r="AY281" s="238" t="s">
        <v>131</v>
      </c>
    </row>
    <row r="282" s="14" customFormat="1">
      <c r="A282" s="14"/>
      <c r="B282" s="239"/>
      <c r="C282" s="240"/>
      <c r="D282" s="221" t="s">
        <v>143</v>
      </c>
      <c r="E282" s="241" t="s">
        <v>19</v>
      </c>
      <c r="F282" s="242" t="s">
        <v>145</v>
      </c>
      <c r="G282" s="240"/>
      <c r="H282" s="243">
        <v>13.000999999999999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9" t="s">
        <v>143</v>
      </c>
      <c r="AU282" s="249" t="s">
        <v>81</v>
      </c>
      <c r="AV282" s="14" t="s">
        <v>137</v>
      </c>
      <c r="AW282" s="14" t="s">
        <v>33</v>
      </c>
      <c r="AX282" s="14" t="s">
        <v>79</v>
      </c>
      <c r="AY282" s="249" t="s">
        <v>131</v>
      </c>
    </row>
    <row r="283" s="2" customFormat="1" ht="24.15" customHeight="1">
      <c r="A283" s="39"/>
      <c r="B283" s="40"/>
      <c r="C283" s="207" t="s">
        <v>383</v>
      </c>
      <c r="D283" s="207" t="s">
        <v>133</v>
      </c>
      <c r="E283" s="208" t="s">
        <v>384</v>
      </c>
      <c r="F283" s="209" t="s">
        <v>385</v>
      </c>
      <c r="G283" s="210" t="s">
        <v>364</v>
      </c>
      <c r="H283" s="211">
        <v>65.004999999999995</v>
      </c>
      <c r="I283" s="212"/>
      <c r="J283" s="213">
        <f>ROUND(I283*H283,2)</f>
        <v>0</v>
      </c>
      <c r="K283" s="214"/>
      <c r="L283" s="45"/>
      <c r="M283" s="215" t="s">
        <v>19</v>
      </c>
      <c r="N283" s="216" t="s">
        <v>42</v>
      </c>
      <c r="O283" s="85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9" t="s">
        <v>137</v>
      </c>
      <c r="AT283" s="219" t="s">
        <v>133</v>
      </c>
      <c r="AU283" s="219" t="s">
        <v>81</v>
      </c>
      <c r="AY283" s="18" t="s">
        <v>131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8" t="s">
        <v>79</v>
      </c>
      <c r="BK283" s="220">
        <f>ROUND(I283*H283,2)</f>
        <v>0</v>
      </c>
      <c r="BL283" s="18" t="s">
        <v>137</v>
      </c>
      <c r="BM283" s="219" t="s">
        <v>386</v>
      </c>
    </row>
    <row r="284" s="2" customFormat="1">
      <c r="A284" s="39"/>
      <c r="B284" s="40"/>
      <c r="C284" s="41"/>
      <c r="D284" s="221" t="s">
        <v>139</v>
      </c>
      <c r="E284" s="41"/>
      <c r="F284" s="222" t="s">
        <v>387</v>
      </c>
      <c r="G284" s="41"/>
      <c r="H284" s="41"/>
      <c r="I284" s="223"/>
      <c r="J284" s="41"/>
      <c r="K284" s="41"/>
      <c r="L284" s="45"/>
      <c r="M284" s="224"/>
      <c r="N284" s="225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139</v>
      </c>
      <c r="AU284" s="18" t="s">
        <v>81</v>
      </c>
    </row>
    <row r="285" s="2" customFormat="1">
      <c r="A285" s="39"/>
      <c r="B285" s="40"/>
      <c r="C285" s="41"/>
      <c r="D285" s="226" t="s">
        <v>141</v>
      </c>
      <c r="E285" s="41"/>
      <c r="F285" s="227" t="s">
        <v>388</v>
      </c>
      <c r="G285" s="41"/>
      <c r="H285" s="41"/>
      <c r="I285" s="223"/>
      <c r="J285" s="41"/>
      <c r="K285" s="41"/>
      <c r="L285" s="45"/>
      <c r="M285" s="224"/>
      <c r="N285" s="225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141</v>
      </c>
      <c r="AU285" s="18" t="s">
        <v>81</v>
      </c>
    </row>
    <row r="286" s="2" customFormat="1">
      <c r="A286" s="39"/>
      <c r="B286" s="40"/>
      <c r="C286" s="41"/>
      <c r="D286" s="221" t="s">
        <v>165</v>
      </c>
      <c r="E286" s="41"/>
      <c r="F286" s="250" t="s">
        <v>389</v>
      </c>
      <c r="G286" s="41"/>
      <c r="H286" s="41"/>
      <c r="I286" s="223"/>
      <c r="J286" s="41"/>
      <c r="K286" s="41"/>
      <c r="L286" s="45"/>
      <c r="M286" s="224"/>
      <c r="N286" s="225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165</v>
      </c>
      <c r="AU286" s="18" t="s">
        <v>81</v>
      </c>
    </row>
    <row r="287" s="13" customFormat="1">
      <c r="A287" s="13"/>
      <c r="B287" s="228"/>
      <c r="C287" s="229"/>
      <c r="D287" s="221" t="s">
        <v>143</v>
      </c>
      <c r="E287" s="230" t="s">
        <v>19</v>
      </c>
      <c r="F287" s="231" t="s">
        <v>368</v>
      </c>
      <c r="G287" s="229"/>
      <c r="H287" s="232">
        <v>13.000999999999999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143</v>
      </c>
      <c r="AU287" s="238" t="s">
        <v>81</v>
      </c>
      <c r="AV287" s="13" t="s">
        <v>81</v>
      </c>
      <c r="AW287" s="13" t="s">
        <v>33</v>
      </c>
      <c r="AX287" s="13" t="s">
        <v>71</v>
      </c>
      <c r="AY287" s="238" t="s">
        <v>131</v>
      </c>
    </row>
    <row r="288" s="14" customFormat="1">
      <c r="A288" s="14"/>
      <c r="B288" s="239"/>
      <c r="C288" s="240"/>
      <c r="D288" s="221" t="s">
        <v>143</v>
      </c>
      <c r="E288" s="241" t="s">
        <v>19</v>
      </c>
      <c r="F288" s="242" t="s">
        <v>145</v>
      </c>
      <c r="G288" s="240"/>
      <c r="H288" s="243">
        <v>13.000999999999999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9" t="s">
        <v>143</v>
      </c>
      <c r="AU288" s="249" t="s">
        <v>81</v>
      </c>
      <c r="AV288" s="14" t="s">
        <v>137</v>
      </c>
      <c r="AW288" s="14" t="s">
        <v>33</v>
      </c>
      <c r="AX288" s="14" t="s">
        <v>79</v>
      </c>
      <c r="AY288" s="249" t="s">
        <v>131</v>
      </c>
    </row>
    <row r="289" s="13" customFormat="1">
      <c r="A289" s="13"/>
      <c r="B289" s="228"/>
      <c r="C289" s="229"/>
      <c r="D289" s="221" t="s">
        <v>143</v>
      </c>
      <c r="E289" s="229"/>
      <c r="F289" s="231" t="s">
        <v>390</v>
      </c>
      <c r="G289" s="229"/>
      <c r="H289" s="232">
        <v>65.004999999999995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143</v>
      </c>
      <c r="AU289" s="238" t="s">
        <v>81</v>
      </c>
      <c r="AV289" s="13" t="s">
        <v>81</v>
      </c>
      <c r="AW289" s="13" t="s">
        <v>4</v>
      </c>
      <c r="AX289" s="13" t="s">
        <v>79</v>
      </c>
      <c r="AY289" s="238" t="s">
        <v>131</v>
      </c>
    </row>
    <row r="290" s="12" customFormat="1" ht="22.8" customHeight="1">
      <c r="A290" s="12"/>
      <c r="B290" s="191"/>
      <c r="C290" s="192"/>
      <c r="D290" s="193" t="s">
        <v>70</v>
      </c>
      <c r="E290" s="205" t="s">
        <v>391</v>
      </c>
      <c r="F290" s="205" t="s">
        <v>392</v>
      </c>
      <c r="G290" s="192"/>
      <c r="H290" s="192"/>
      <c r="I290" s="195"/>
      <c r="J290" s="206">
        <f>BK290</f>
        <v>0</v>
      </c>
      <c r="K290" s="192"/>
      <c r="L290" s="197"/>
      <c r="M290" s="198"/>
      <c r="N290" s="199"/>
      <c r="O290" s="199"/>
      <c r="P290" s="200">
        <f>SUM(P291:P293)</f>
        <v>0</v>
      </c>
      <c r="Q290" s="199"/>
      <c r="R290" s="200">
        <f>SUM(R291:R293)</f>
        <v>0</v>
      </c>
      <c r="S290" s="199"/>
      <c r="T290" s="201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2" t="s">
        <v>79</v>
      </c>
      <c r="AT290" s="203" t="s">
        <v>70</v>
      </c>
      <c r="AU290" s="203" t="s">
        <v>79</v>
      </c>
      <c r="AY290" s="202" t="s">
        <v>131</v>
      </c>
      <c r="BK290" s="204">
        <f>SUM(BK291:BK293)</f>
        <v>0</v>
      </c>
    </row>
    <row r="291" s="2" customFormat="1" ht="16.5" customHeight="1">
      <c r="A291" s="39"/>
      <c r="B291" s="40"/>
      <c r="C291" s="207" t="s">
        <v>393</v>
      </c>
      <c r="D291" s="207" t="s">
        <v>133</v>
      </c>
      <c r="E291" s="208" t="s">
        <v>394</v>
      </c>
      <c r="F291" s="209" t="s">
        <v>395</v>
      </c>
      <c r="G291" s="210" t="s">
        <v>364</v>
      </c>
      <c r="H291" s="211">
        <v>92.382999999999996</v>
      </c>
      <c r="I291" s="212"/>
      <c r="J291" s="213">
        <f>ROUND(I291*H291,2)</f>
        <v>0</v>
      </c>
      <c r="K291" s="214"/>
      <c r="L291" s="45"/>
      <c r="M291" s="215" t="s">
        <v>19</v>
      </c>
      <c r="N291" s="216" t="s">
        <v>42</v>
      </c>
      <c r="O291" s="85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9" t="s">
        <v>137</v>
      </c>
      <c r="AT291" s="219" t="s">
        <v>133</v>
      </c>
      <c r="AU291" s="219" t="s">
        <v>81</v>
      </c>
      <c r="AY291" s="18" t="s">
        <v>131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18" t="s">
        <v>79</v>
      </c>
      <c r="BK291" s="220">
        <f>ROUND(I291*H291,2)</f>
        <v>0</v>
      </c>
      <c r="BL291" s="18" t="s">
        <v>137</v>
      </c>
      <c r="BM291" s="219" t="s">
        <v>396</v>
      </c>
    </row>
    <row r="292" s="2" customFormat="1">
      <c r="A292" s="39"/>
      <c r="B292" s="40"/>
      <c r="C292" s="41"/>
      <c r="D292" s="221" t="s">
        <v>139</v>
      </c>
      <c r="E292" s="41"/>
      <c r="F292" s="222" t="s">
        <v>397</v>
      </c>
      <c r="G292" s="41"/>
      <c r="H292" s="41"/>
      <c r="I292" s="223"/>
      <c r="J292" s="41"/>
      <c r="K292" s="41"/>
      <c r="L292" s="45"/>
      <c r="M292" s="224"/>
      <c r="N292" s="225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139</v>
      </c>
      <c r="AU292" s="18" t="s">
        <v>81</v>
      </c>
    </row>
    <row r="293" s="2" customFormat="1">
      <c r="A293" s="39"/>
      <c r="B293" s="40"/>
      <c r="C293" s="41"/>
      <c r="D293" s="226" t="s">
        <v>141</v>
      </c>
      <c r="E293" s="41"/>
      <c r="F293" s="227" t="s">
        <v>398</v>
      </c>
      <c r="G293" s="41"/>
      <c r="H293" s="41"/>
      <c r="I293" s="223"/>
      <c r="J293" s="41"/>
      <c r="K293" s="41"/>
      <c r="L293" s="45"/>
      <c r="M293" s="224"/>
      <c r="N293" s="225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141</v>
      </c>
      <c r="AU293" s="18" t="s">
        <v>81</v>
      </c>
    </row>
    <row r="294" s="12" customFormat="1" ht="25.92" customHeight="1">
      <c r="A294" s="12"/>
      <c r="B294" s="191"/>
      <c r="C294" s="192"/>
      <c r="D294" s="193" t="s">
        <v>70</v>
      </c>
      <c r="E294" s="194" t="s">
        <v>399</v>
      </c>
      <c r="F294" s="194" t="s">
        <v>400</v>
      </c>
      <c r="G294" s="192"/>
      <c r="H294" s="192"/>
      <c r="I294" s="195"/>
      <c r="J294" s="196">
        <f>BK294</f>
        <v>0</v>
      </c>
      <c r="K294" s="192"/>
      <c r="L294" s="197"/>
      <c r="M294" s="198"/>
      <c r="N294" s="199"/>
      <c r="O294" s="199"/>
      <c r="P294" s="200">
        <f>P295</f>
        <v>0</v>
      </c>
      <c r="Q294" s="199"/>
      <c r="R294" s="200">
        <f>R295</f>
        <v>0</v>
      </c>
      <c r="S294" s="199"/>
      <c r="T294" s="201">
        <f>T295</f>
        <v>0.57599999999999996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2" t="s">
        <v>81</v>
      </c>
      <c r="AT294" s="203" t="s">
        <v>70</v>
      </c>
      <c r="AU294" s="203" t="s">
        <v>71</v>
      </c>
      <c r="AY294" s="202" t="s">
        <v>131</v>
      </c>
      <c r="BK294" s="204">
        <f>BK295</f>
        <v>0</v>
      </c>
    </row>
    <row r="295" s="12" customFormat="1" ht="22.8" customHeight="1">
      <c r="A295" s="12"/>
      <c r="B295" s="191"/>
      <c r="C295" s="192"/>
      <c r="D295" s="193" t="s">
        <v>70</v>
      </c>
      <c r="E295" s="205" t="s">
        <v>401</v>
      </c>
      <c r="F295" s="205" t="s">
        <v>402</v>
      </c>
      <c r="G295" s="192"/>
      <c r="H295" s="192"/>
      <c r="I295" s="195"/>
      <c r="J295" s="206">
        <f>BK295</f>
        <v>0</v>
      </c>
      <c r="K295" s="192"/>
      <c r="L295" s="197"/>
      <c r="M295" s="198"/>
      <c r="N295" s="199"/>
      <c r="O295" s="199"/>
      <c r="P295" s="200">
        <f>SUM(P296:P300)</f>
        <v>0</v>
      </c>
      <c r="Q295" s="199"/>
      <c r="R295" s="200">
        <f>SUM(R296:R300)</f>
        <v>0</v>
      </c>
      <c r="S295" s="199"/>
      <c r="T295" s="201">
        <f>SUM(T296:T300)</f>
        <v>0.57599999999999996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2" t="s">
        <v>81</v>
      </c>
      <c r="AT295" s="203" t="s">
        <v>70</v>
      </c>
      <c r="AU295" s="203" t="s">
        <v>79</v>
      </c>
      <c r="AY295" s="202" t="s">
        <v>131</v>
      </c>
      <c r="BK295" s="204">
        <f>SUM(BK296:BK300)</f>
        <v>0</v>
      </c>
    </row>
    <row r="296" s="2" customFormat="1" ht="16.5" customHeight="1">
      <c r="A296" s="39"/>
      <c r="B296" s="40"/>
      <c r="C296" s="207" t="s">
        <v>403</v>
      </c>
      <c r="D296" s="207" t="s">
        <v>133</v>
      </c>
      <c r="E296" s="208" t="s">
        <v>404</v>
      </c>
      <c r="F296" s="209" t="s">
        <v>405</v>
      </c>
      <c r="G296" s="210" t="s">
        <v>161</v>
      </c>
      <c r="H296" s="211">
        <v>128</v>
      </c>
      <c r="I296" s="212"/>
      <c r="J296" s="213">
        <f>ROUND(I296*H296,2)</f>
        <v>0</v>
      </c>
      <c r="K296" s="214"/>
      <c r="L296" s="45"/>
      <c r="M296" s="215" t="s">
        <v>19</v>
      </c>
      <c r="N296" s="216" t="s">
        <v>42</v>
      </c>
      <c r="O296" s="85"/>
      <c r="P296" s="217">
        <f>O296*H296</f>
        <v>0</v>
      </c>
      <c r="Q296" s="217">
        <v>0</v>
      </c>
      <c r="R296" s="217">
        <f>Q296*H296</f>
        <v>0</v>
      </c>
      <c r="S296" s="217">
        <v>0.0044999999999999997</v>
      </c>
      <c r="T296" s="218">
        <f>S296*H296</f>
        <v>0.57599999999999996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9" t="s">
        <v>251</v>
      </c>
      <c r="AT296" s="219" t="s">
        <v>133</v>
      </c>
      <c r="AU296" s="219" t="s">
        <v>81</v>
      </c>
      <c r="AY296" s="18" t="s">
        <v>131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18" t="s">
        <v>79</v>
      </c>
      <c r="BK296" s="220">
        <f>ROUND(I296*H296,2)</f>
        <v>0</v>
      </c>
      <c r="BL296" s="18" t="s">
        <v>251</v>
      </c>
      <c r="BM296" s="219" t="s">
        <v>406</v>
      </c>
    </row>
    <row r="297" s="2" customFormat="1">
      <c r="A297" s="39"/>
      <c r="B297" s="40"/>
      <c r="C297" s="41"/>
      <c r="D297" s="221" t="s">
        <v>139</v>
      </c>
      <c r="E297" s="41"/>
      <c r="F297" s="222" t="s">
        <v>407</v>
      </c>
      <c r="G297" s="41"/>
      <c r="H297" s="41"/>
      <c r="I297" s="223"/>
      <c r="J297" s="41"/>
      <c r="K297" s="41"/>
      <c r="L297" s="45"/>
      <c r="M297" s="224"/>
      <c r="N297" s="225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139</v>
      </c>
      <c r="AU297" s="18" t="s">
        <v>81</v>
      </c>
    </row>
    <row r="298" s="2" customFormat="1">
      <c r="A298" s="39"/>
      <c r="B298" s="40"/>
      <c r="C298" s="41"/>
      <c r="D298" s="226" t="s">
        <v>141</v>
      </c>
      <c r="E298" s="41"/>
      <c r="F298" s="227" t="s">
        <v>408</v>
      </c>
      <c r="G298" s="41"/>
      <c r="H298" s="41"/>
      <c r="I298" s="223"/>
      <c r="J298" s="41"/>
      <c r="K298" s="41"/>
      <c r="L298" s="45"/>
      <c r="M298" s="224"/>
      <c r="N298" s="225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141</v>
      </c>
      <c r="AU298" s="18" t="s">
        <v>81</v>
      </c>
    </row>
    <row r="299" s="2" customFormat="1">
      <c r="A299" s="39"/>
      <c r="B299" s="40"/>
      <c r="C299" s="41"/>
      <c r="D299" s="221" t="s">
        <v>165</v>
      </c>
      <c r="E299" s="41"/>
      <c r="F299" s="250" t="s">
        <v>409</v>
      </c>
      <c r="G299" s="41"/>
      <c r="H299" s="41"/>
      <c r="I299" s="223"/>
      <c r="J299" s="41"/>
      <c r="K299" s="41"/>
      <c r="L299" s="45"/>
      <c r="M299" s="224"/>
      <c r="N299" s="225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165</v>
      </c>
      <c r="AU299" s="18" t="s">
        <v>81</v>
      </c>
    </row>
    <row r="300" s="13" customFormat="1">
      <c r="A300" s="13"/>
      <c r="B300" s="228"/>
      <c r="C300" s="229"/>
      <c r="D300" s="221" t="s">
        <v>143</v>
      </c>
      <c r="E300" s="230" t="s">
        <v>19</v>
      </c>
      <c r="F300" s="231" t="s">
        <v>91</v>
      </c>
      <c r="G300" s="229"/>
      <c r="H300" s="232">
        <v>128</v>
      </c>
      <c r="I300" s="233"/>
      <c r="J300" s="229"/>
      <c r="K300" s="229"/>
      <c r="L300" s="234"/>
      <c r="M300" s="272"/>
      <c r="N300" s="273"/>
      <c r="O300" s="273"/>
      <c r="P300" s="273"/>
      <c r="Q300" s="273"/>
      <c r="R300" s="273"/>
      <c r="S300" s="273"/>
      <c r="T300" s="27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143</v>
      </c>
      <c r="AU300" s="238" t="s">
        <v>81</v>
      </c>
      <c r="AV300" s="13" t="s">
        <v>81</v>
      </c>
      <c r="AW300" s="13" t="s">
        <v>33</v>
      </c>
      <c r="AX300" s="13" t="s">
        <v>79</v>
      </c>
      <c r="AY300" s="238" t="s">
        <v>131</v>
      </c>
    </row>
    <row r="301" s="2" customFormat="1" ht="6.96" customHeight="1">
      <c r="A301" s="39"/>
      <c r="B301" s="60"/>
      <c r="C301" s="61"/>
      <c r="D301" s="61"/>
      <c r="E301" s="61"/>
      <c r="F301" s="61"/>
      <c r="G301" s="61"/>
      <c r="H301" s="61"/>
      <c r="I301" s="61"/>
      <c r="J301" s="61"/>
      <c r="K301" s="61"/>
      <c r="L301" s="45"/>
      <c r="M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</sheetData>
  <sheetProtection sheet="1" autoFilter="0" formatColumns="0" formatRows="0" objects="1" scenarios="1" spinCount="100000" saltValue="o+z/+dYf/XaGGnqxU+nHP7exxJIEZ0xXhUHuk2XIKJQUVHJk3tq6r27DWX0eFiNc+6dBqfGdU5XBKkZsaOofwQ==" hashValue="lfTLIyqV4SuoUkAhuYy2nB9ClW5SMXRRB1SuKtq8RiP+O+igHies2WPL7K+KwtH9FbbF+5zdFPuUHDBr/xytqA==" algorithmName="SHA-512" password="CC35"/>
  <autoFilter ref="C89:K30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3_01/112251101"/>
    <hyperlink ref="F100" r:id="rId2" display="https://podminky.urs.cz/item/CS_URS_2023_01/112251102"/>
    <hyperlink ref="F105" r:id="rId3" display="https://podminky.urs.cz/item/CS_URS_2023_01/112251103"/>
    <hyperlink ref="F110" r:id="rId4" display="https://podminky.urs.cz/item/CS_URS_2023_01/113151111"/>
    <hyperlink ref="F116" r:id="rId5" display="https://podminky.urs.cz/item/CS_URS_2023_01/115001106R"/>
    <hyperlink ref="F122" r:id="rId6" display="https://podminky.urs.cz/item/CS_URS_2023_01/115101201"/>
    <hyperlink ref="F127" r:id="rId7" display="https://podminky.urs.cz/item/CS_URS_2023_01/124253101"/>
    <hyperlink ref="F143" r:id="rId8" display="https://podminky.urs.cz/item/CS_URS_2023_01/162201401"/>
    <hyperlink ref="F149" r:id="rId9" display="https://podminky.urs.cz/item/CS_URS_2023_01/162201402"/>
    <hyperlink ref="F155" r:id="rId10" display="https://podminky.urs.cz/item/CS_URS_2023_01/162201403"/>
    <hyperlink ref="F160" r:id="rId11" display="https://podminky.urs.cz/item/CS_URS_2023_01/162301931"/>
    <hyperlink ref="F165" r:id="rId12" display="https://podminky.urs.cz/item/CS_URS_2023_01/162301933"/>
    <hyperlink ref="F172" r:id="rId13" display="https://podminky.urs.cz/item/CS_URS_2023_01/162301932"/>
    <hyperlink ref="F179" r:id="rId14" display="https://podminky.urs.cz/item/CS_URS_2023_01/162351103"/>
    <hyperlink ref="F185" r:id="rId15" display="https://podminky.urs.cz/item/CS_URS_2023_01/171103211"/>
    <hyperlink ref="F191" r:id="rId16" display="https://podminky.urs.cz/item/CS_URS_2023_01/171151103"/>
    <hyperlink ref="F197" r:id="rId17" display="https://podminky.urs.cz/item/CS_URS_2023_01/171251201"/>
    <hyperlink ref="F204" r:id="rId18" display="https://podminky.urs.cz/item/CS_URS_2023_01/273121111"/>
    <hyperlink ref="F215" r:id="rId19" display="https://podminky.urs.cz/item/CS_URS_2023_01/291111111"/>
    <hyperlink ref="F222" r:id="rId20" display="https://podminky.urs.cz/item/CS_URS_2022_02/382411112R"/>
    <hyperlink ref="F229" r:id="rId21" display="https://podminky.urs.cz/item/CS_URS_2022_02/382411113R"/>
    <hyperlink ref="F236" r:id="rId22" display="https://podminky.urs.cz/item/CS_URS_2023_01/461991111"/>
    <hyperlink ref="F255" r:id="rId23" display="https://podminky.urs.cz/item/CS_URS_2023_01/564551111"/>
    <hyperlink ref="F262" r:id="rId24" display="https://podminky.urs.cz/item/CS_URS_2023_01/960111221"/>
    <hyperlink ref="F269" r:id="rId25" display="https://podminky.urs.cz/item/CS_URS_2023_01/997013602"/>
    <hyperlink ref="F274" r:id="rId26" display="https://podminky.urs.cz/item/CS_URS_2023_01/997013811"/>
    <hyperlink ref="F280" r:id="rId27" display="https://podminky.urs.cz/item/CS_URS_2023_01/997321511"/>
    <hyperlink ref="F285" r:id="rId28" display="https://podminky.urs.cz/item/CS_URS_2023_01/997321519"/>
    <hyperlink ref="F293" r:id="rId29" display="https://podminky.urs.cz/item/CS_URS_2023_01/998332011"/>
    <hyperlink ref="F298" r:id="rId30" display="https://podminky.urs.cz/item/CS_URS_2023_01/7111318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  <c r="AZ2" s="129" t="s">
        <v>410</v>
      </c>
      <c r="BA2" s="129" t="s">
        <v>411</v>
      </c>
      <c r="BB2" s="129" t="s">
        <v>19</v>
      </c>
      <c r="BC2" s="129" t="s">
        <v>251</v>
      </c>
      <c r="BD2" s="12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81</v>
      </c>
      <c r="AZ3" s="129" t="s">
        <v>412</v>
      </c>
      <c r="BA3" s="129" t="s">
        <v>413</v>
      </c>
      <c r="BB3" s="129" t="s">
        <v>19</v>
      </c>
      <c r="BC3" s="129" t="s">
        <v>414</v>
      </c>
      <c r="BD3" s="129" t="s">
        <v>81</v>
      </c>
    </row>
    <row r="4" s="1" customFormat="1" ht="24.96" customHeight="1">
      <c r="B4" s="21"/>
      <c r="D4" s="132" t="s">
        <v>94</v>
      </c>
      <c r="L4" s="21"/>
      <c r="M4" s="133" t="s">
        <v>10</v>
      </c>
      <c r="AT4" s="18" t="s">
        <v>4</v>
      </c>
      <c r="AZ4" s="129" t="s">
        <v>88</v>
      </c>
      <c r="BA4" s="129" t="s">
        <v>89</v>
      </c>
      <c r="BB4" s="129" t="s">
        <v>19</v>
      </c>
      <c r="BC4" s="129" t="s">
        <v>90</v>
      </c>
      <c r="BD4" s="129" t="s">
        <v>81</v>
      </c>
    </row>
    <row r="5" s="1" customFormat="1" ht="6.96" customHeight="1">
      <c r="B5" s="21"/>
      <c r="L5" s="21"/>
      <c r="AZ5" s="129" t="s">
        <v>415</v>
      </c>
      <c r="BA5" s="129" t="s">
        <v>416</v>
      </c>
      <c r="BB5" s="129" t="s">
        <v>19</v>
      </c>
      <c r="BC5" s="129" t="s">
        <v>417</v>
      </c>
      <c r="BD5" s="129" t="s">
        <v>81</v>
      </c>
    </row>
    <row r="6" s="1" customFormat="1" ht="12" customHeight="1">
      <c r="B6" s="21"/>
      <c r="D6" s="134" t="s">
        <v>16</v>
      </c>
      <c r="L6" s="21"/>
      <c r="AZ6" s="129" t="s">
        <v>418</v>
      </c>
      <c r="BA6" s="129" t="s">
        <v>419</v>
      </c>
      <c r="BB6" s="129" t="s">
        <v>19</v>
      </c>
      <c r="BC6" s="129" t="s">
        <v>420</v>
      </c>
      <c r="BD6" s="129" t="s">
        <v>81</v>
      </c>
    </row>
    <row r="7" s="1" customFormat="1" ht="16.5" customHeight="1">
      <c r="B7" s="21"/>
      <c r="E7" s="135" t="str">
        <f>'Rekapitulace stavby'!K6</f>
        <v>Morávka - Dobrá, oprava balvanitého skluzu v km 4.130</v>
      </c>
      <c r="F7" s="134"/>
      <c r="G7" s="134"/>
      <c r="H7" s="134"/>
      <c r="L7" s="21"/>
      <c r="AZ7" s="129" t="s">
        <v>421</v>
      </c>
      <c r="BA7" s="129" t="s">
        <v>422</v>
      </c>
      <c r="BB7" s="129" t="s">
        <v>19</v>
      </c>
      <c r="BC7" s="129" t="s">
        <v>423</v>
      </c>
      <c r="BD7" s="129" t="s">
        <v>81</v>
      </c>
    </row>
    <row r="8" s="2" customFormat="1" ht="12" customHeight="1">
      <c r="A8" s="39"/>
      <c r="B8" s="45"/>
      <c r="C8" s="39"/>
      <c r="D8" s="134" t="s">
        <v>98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29" t="s">
        <v>424</v>
      </c>
      <c r="BA8" s="129" t="s">
        <v>425</v>
      </c>
      <c r="BB8" s="129" t="s">
        <v>19</v>
      </c>
      <c r="BC8" s="129" t="s">
        <v>426</v>
      </c>
      <c r="BD8" s="129" t="s">
        <v>81</v>
      </c>
    </row>
    <row r="9" s="2" customFormat="1" ht="16.5" customHeight="1">
      <c r="A9" s="39"/>
      <c r="B9" s="45"/>
      <c r="C9" s="39"/>
      <c r="D9" s="39"/>
      <c r="E9" s="137" t="s">
        <v>427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29" t="s">
        <v>428</v>
      </c>
      <c r="BA9" s="129" t="s">
        <v>429</v>
      </c>
      <c r="BB9" s="129" t="s">
        <v>19</v>
      </c>
      <c r="BC9" s="129" t="s">
        <v>430</v>
      </c>
      <c r="BD9" s="129" t="s">
        <v>81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29" t="s">
        <v>431</v>
      </c>
      <c r="BA10" s="129" t="s">
        <v>432</v>
      </c>
      <c r="BB10" s="129" t="s">
        <v>19</v>
      </c>
      <c r="BC10" s="129" t="s">
        <v>433</v>
      </c>
      <c r="BD10" s="129" t="s">
        <v>81</v>
      </c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29" t="s">
        <v>434</v>
      </c>
      <c r="BA11" s="129" t="s">
        <v>435</v>
      </c>
      <c r="BB11" s="129" t="s">
        <v>19</v>
      </c>
      <c r="BC11" s="129" t="s">
        <v>436</v>
      </c>
      <c r="BD11" s="129" t="s">
        <v>81</v>
      </c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17. 4. 2023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28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/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>Ing. M. Lepík</v>
      </c>
      <c r="F21" s="39"/>
      <c r="G21" s="39"/>
      <c r="H21" s="39"/>
      <c r="I21" s="134" t="s">
        <v>28</v>
      </c>
      <c r="J21" s="138" t="str">
        <f>IF('Rekapitulace stavby'!AN17="","",'Rekapitulace stavby'!AN17)</f>
        <v/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34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32</v>
      </c>
      <c r="F24" s="39"/>
      <c r="G24" s="39"/>
      <c r="H24" s="39"/>
      <c r="I24" s="134" t="s">
        <v>28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35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0"/>
      <c r="B27" s="141"/>
      <c r="C27" s="140"/>
      <c r="D27" s="140"/>
      <c r="E27" s="142" t="s">
        <v>100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37</v>
      </c>
      <c r="E30" s="39"/>
      <c r="F30" s="39"/>
      <c r="G30" s="39"/>
      <c r="H30" s="39"/>
      <c r="I30" s="39"/>
      <c r="J30" s="146">
        <f>ROUND(J89,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39</v>
      </c>
      <c r="G32" s="39"/>
      <c r="H32" s="39"/>
      <c r="I32" s="147" t="s">
        <v>38</v>
      </c>
      <c r="J32" s="147" t="s">
        <v>40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41</v>
      </c>
      <c r="E33" s="134" t="s">
        <v>42</v>
      </c>
      <c r="F33" s="149">
        <f>ROUND((SUM(BE89:BE394)),  2)</f>
        <v>0</v>
      </c>
      <c r="G33" s="39"/>
      <c r="H33" s="39"/>
      <c r="I33" s="150">
        <v>0.20999999999999999</v>
      </c>
      <c r="J33" s="149">
        <f>ROUND(((SUM(BE89:BE394))*I33),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43</v>
      </c>
      <c r="F34" s="149">
        <f>ROUND((SUM(BF89:BF394)),  2)</f>
        <v>0</v>
      </c>
      <c r="G34" s="39"/>
      <c r="H34" s="39"/>
      <c r="I34" s="150">
        <v>0.14999999999999999</v>
      </c>
      <c r="J34" s="149">
        <f>ROUND(((SUM(BF89:BF394))*I34),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44</v>
      </c>
      <c r="F35" s="149">
        <f>ROUND((SUM(BG89:BG394)),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45</v>
      </c>
      <c r="F36" s="149">
        <f>ROUND((SUM(BH89:BH394)),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46</v>
      </c>
      <c r="F37" s="149">
        <f>ROUND((SUM(BI89:BI394)),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Morávka - Dobrá, oprava balvanitého skluzu v km 4.130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02 - Balvanitý skluz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Dobrá</v>
      </c>
      <c r="G52" s="41"/>
      <c r="H52" s="41"/>
      <c r="I52" s="33" t="s">
        <v>23</v>
      </c>
      <c r="J52" s="73" t="str">
        <f>IF(J12="","",J12)</f>
        <v>17. 4. 2023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>Ing. M. Lepík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M. Lepík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69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108</v>
      </c>
      <c r="E62" s="176"/>
      <c r="F62" s="176"/>
      <c r="G62" s="176"/>
      <c r="H62" s="176"/>
      <c r="I62" s="176"/>
      <c r="J62" s="177">
        <f>J211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109</v>
      </c>
      <c r="E63" s="176"/>
      <c r="F63" s="176"/>
      <c r="G63" s="176"/>
      <c r="H63" s="176"/>
      <c r="I63" s="176"/>
      <c r="J63" s="177">
        <f>J236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111</v>
      </c>
      <c r="E64" s="176"/>
      <c r="F64" s="176"/>
      <c r="G64" s="176"/>
      <c r="H64" s="176"/>
      <c r="I64" s="176"/>
      <c r="J64" s="177">
        <f>J285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112</v>
      </c>
      <c r="E65" s="176"/>
      <c r="F65" s="176"/>
      <c r="G65" s="176"/>
      <c r="H65" s="176"/>
      <c r="I65" s="176"/>
      <c r="J65" s="177">
        <f>J344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113</v>
      </c>
      <c r="E66" s="176"/>
      <c r="F66" s="176"/>
      <c r="G66" s="176"/>
      <c r="H66" s="176"/>
      <c r="I66" s="176"/>
      <c r="J66" s="177">
        <f>J359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114</v>
      </c>
      <c r="E67" s="170"/>
      <c r="F67" s="170"/>
      <c r="G67" s="170"/>
      <c r="H67" s="170"/>
      <c r="I67" s="170"/>
      <c r="J67" s="171">
        <f>J363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115</v>
      </c>
      <c r="E68" s="176"/>
      <c r="F68" s="176"/>
      <c r="G68" s="176"/>
      <c r="H68" s="176"/>
      <c r="I68" s="176"/>
      <c r="J68" s="177">
        <f>J364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437</v>
      </c>
      <c r="E69" s="176"/>
      <c r="F69" s="176"/>
      <c r="G69" s="176"/>
      <c r="H69" s="176"/>
      <c r="I69" s="176"/>
      <c r="J69" s="177">
        <f>J379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116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2" t="str">
        <f>E7</f>
        <v>Morávka - Dobrá, oprava balvanitého skluzu v km 4.130</v>
      </c>
      <c r="F79" s="33"/>
      <c r="G79" s="33"/>
      <c r="H79" s="33"/>
      <c r="I79" s="41"/>
      <c r="J79" s="41"/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98</v>
      </c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02 - Balvanitý skluz</v>
      </c>
      <c r="F81" s="41"/>
      <c r="G81" s="41"/>
      <c r="H81" s="41"/>
      <c r="I81" s="41"/>
      <c r="J81" s="41"/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Dobrá</v>
      </c>
      <c r="G83" s="41"/>
      <c r="H83" s="41"/>
      <c r="I83" s="33" t="s">
        <v>23</v>
      </c>
      <c r="J83" s="73" t="str">
        <f>IF(J12="","",J12)</f>
        <v>17. 4. 2023</v>
      </c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 xml:space="preserve"> </v>
      </c>
      <c r="G85" s="41"/>
      <c r="H85" s="41"/>
      <c r="I85" s="33" t="s">
        <v>31</v>
      </c>
      <c r="J85" s="37" t="str">
        <f>E21</f>
        <v>Ing. M. Lepík</v>
      </c>
      <c r="K85" s="41"/>
      <c r="L85" s="13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Ing. M. Lepík</v>
      </c>
      <c r="K86" s="41"/>
      <c r="L86" s="13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9"/>
      <c r="B88" s="180"/>
      <c r="C88" s="181" t="s">
        <v>117</v>
      </c>
      <c r="D88" s="182" t="s">
        <v>56</v>
      </c>
      <c r="E88" s="182" t="s">
        <v>52</v>
      </c>
      <c r="F88" s="182" t="s">
        <v>53</v>
      </c>
      <c r="G88" s="182" t="s">
        <v>118</v>
      </c>
      <c r="H88" s="182" t="s">
        <v>119</v>
      </c>
      <c r="I88" s="182" t="s">
        <v>120</v>
      </c>
      <c r="J88" s="183" t="s">
        <v>103</v>
      </c>
      <c r="K88" s="184" t="s">
        <v>121</v>
      </c>
      <c r="L88" s="185"/>
      <c r="M88" s="93" t="s">
        <v>19</v>
      </c>
      <c r="N88" s="94" t="s">
        <v>41</v>
      </c>
      <c r="O88" s="94" t="s">
        <v>122</v>
      </c>
      <c r="P88" s="94" t="s">
        <v>123</v>
      </c>
      <c r="Q88" s="94" t="s">
        <v>124</v>
      </c>
      <c r="R88" s="94" t="s">
        <v>125</v>
      </c>
      <c r="S88" s="94" t="s">
        <v>126</v>
      </c>
      <c r="T88" s="95" t="s">
        <v>127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39"/>
      <c r="B89" s="40"/>
      <c r="C89" s="100" t="s">
        <v>128</v>
      </c>
      <c r="D89" s="41"/>
      <c r="E89" s="41"/>
      <c r="F89" s="41"/>
      <c r="G89" s="41"/>
      <c r="H89" s="41"/>
      <c r="I89" s="41"/>
      <c r="J89" s="186">
        <f>BK89</f>
        <v>0</v>
      </c>
      <c r="K89" s="41"/>
      <c r="L89" s="45"/>
      <c r="M89" s="96"/>
      <c r="N89" s="187"/>
      <c r="O89" s="97"/>
      <c r="P89" s="188">
        <f>P90+P363</f>
        <v>0</v>
      </c>
      <c r="Q89" s="97"/>
      <c r="R89" s="188">
        <f>R90+R363</f>
        <v>1754.4316388499999</v>
      </c>
      <c r="S89" s="97"/>
      <c r="T89" s="189">
        <f>T90+T363</f>
        <v>22.299335000000003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104</v>
      </c>
      <c r="BK89" s="190">
        <f>BK90+BK363</f>
        <v>0</v>
      </c>
    </row>
    <row r="90" s="12" customFormat="1" ht="25.92" customHeight="1">
      <c r="A90" s="12"/>
      <c r="B90" s="191"/>
      <c r="C90" s="192"/>
      <c r="D90" s="193" t="s">
        <v>70</v>
      </c>
      <c r="E90" s="194" t="s">
        <v>129</v>
      </c>
      <c r="F90" s="194" t="s">
        <v>130</v>
      </c>
      <c r="G90" s="192"/>
      <c r="H90" s="192"/>
      <c r="I90" s="195"/>
      <c r="J90" s="196">
        <f>BK90</f>
        <v>0</v>
      </c>
      <c r="K90" s="192"/>
      <c r="L90" s="197"/>
      <c r="M90" s="198"/>
      <c r="N90" s="199"/>
      <c r="O90" s="199"/>
      <c r="P90" s="200">
        <f>P91+P211+P236+P285+P344+P359</f>
        <v>0</v>
      </c>
      <c r="Q90" s="199"/>
      <c r="R90" s="200">
        <f>R91+R211+R236+R285+R344+R359</f>
        <v>1754.3141408499998</v>
      </c>
      <c r="S90" s="199"/>
      <c r="T90" s="201">
        <f>T91+T211+T236+T285+T344+T359</f>
        <v>22.299335000000003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79</v>
      </c>
      <c r="AT90" s="203" t="s">
        <v>70</v>
      </c>
      <c r="AU90" s="203" t="s">
        <v>71</v>
      </c>
      <c r="AY90" s="202" t="s">
        <v>131</v>
      </c>
      <c r="BK90" s="204">
        <f>BK91+BK211+BK236+BK285+BK344+BK359</f>
        <v>0</v>
      </c>
    </row>
    <row r="91" s="12" customFormat="1" ht="22.8" customHeight="1">
      <c r="A91" s="12"/>
      <c r="B91" s="191"/>
      <c r="C91" s="192"/>
      <c r="D91" s="193" t="s">
        <v>70</v>
      </c>
      <c r="E91" s="205" t="s">
        <v>79</v>
      </c>
      <c r="F91" s="205" t="s">
        <v>132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SUM(P92:P210)</f>
        <v>0</v>
      </c>
      <c r="Q91" s="199"/>
      <c r="R91" s="200">
        <f>SUM(R92:R210)</f>
        <v>1.0151400000000002</v>
      </c>
      <c r="S91" s="199"/>
      <c r="T91" s="201">
        <f>SUM(T92:T210)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79</v>
      </c>
      <c r="AT91" s="203" t="s">
        <v>70</v>
      </c>
      <c r="AU91" s="203" t="s">
        <v>79</v>
      </c>
      <c r="AY91" s="202" t="s">
        <v>131</v>
      </c>
      <c r="BK91" s="204">
        <f>SUM(BK92:BK210)</f>
        <v>0</v>
      </c>
    </row>
    <row r="92" s="2" customFormat="1" ht="16.5" customHeight="1">
      <c r="A92" s="39"/>
      <c r="B92" s="40"/>
      <c r="C92" s="207" t="s">
        <v>79</v>
      </c>
      <c r="D92" s="207" t="s">
        <v>133</v>
      </c>
      <c r="E92" s="208" t="s">
        <v>438</v>
      </c>
      <c r="F92" s="209" t="s">
        <v>439</v>
      </c>
      <c r="G92" s="210" t="s">
        <v>188</v>
      </c>
      <c r="H92" s="211">
        <v>899.85000000000002</v>
      </c>
      <c r="I92" s="212"/>
      <c r="J92" s="213">
        <f>ROUND(I92*H92,2)</f>
        <v>0</v>
      </c>
      <c r="K92" s="214"/>
      <c r="L92" s="45"/>
      <c r="M92" s="215" t="s">
        <v>19</v>
      </c>
      <c r="N92" s="216" t="s">
        <v>42</v>
      </c>
      <c r="O92" s="85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9" t="s">
        <v>137</v>
      </c>
      <c r="AT92" s="219" t="s">
        <v>133</v>
      </c>
      <c r="AU92" s="219" t="s">
        <v>81</v>
      </c>
      <c r="AY92" s="18" t="s">
        <v>131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8" t="s">
        <v>79</v>
      </c>
      <c r="BK92" s="220">
        <f>ROUND(I92*H92,2)</f>
        <v>0</v>
      </c>
      <c r="BL92" s="18" t="s">
        <v>137</v>
      </c>
      <c r="BM92" s="219" t="s">
        <v>440</v>
      </c>
    </row>
    <row r="93" s="2" customFormat="1">
      <c r="A93" s="39"/>
      <c r="B93" s="40"/>
      <c r="C93" s="41"/>
      <c r="D93" s="221" t="s">
        <v>139</v>
      </c>
      <c r="E93" s="41"/>
      <c r="F93" s="222" t="s">
        <v>441</v>
      </c>
      <c r="G93" s="41"/>
      <c r="H93" s="41"/>
      <c r="I93" s="223"/>
      <c r="J93" s="41"/>
      <c r="K93" s="41"/>
      <c r="L93" s="45"/>
      <c r="M93" s="224"/>
      <c r="N93" s="22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139</v>
      </c>
      <c r="AU93" s="18" t="s">
        <v>81</v>
      </c>
    </row>
    <row r="94" s="2" customFormat="1">
      <c r="A94" s="39"/>
      <c r="B94" s="40"/>
      <c r="C94" s="41"/>
      <c r="D94" s="226" t="s">
        <v>141</v>
      </c>
      <c r="E94" s="41"/>
      <c r="F94" s="227" t="s">
        <v>442</v>
      </c>
      <c r="G94" s="41"/>
      <c r="H94" s="41"/>
      <c r="I94" s="223"/>
      <c r="J94" s="41"/>
      <c r="K94" s="41"/>
      <c r="L94" s="45"/>
      <c r="M94" s="224"/>
      <c r="N94" s="22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141</v>
      </c>
      <c r="AU94" s="18" t="s">
        <v>81</v>
      </c>
    </row>
    <row r="95" s="2" customFormat="1">
      <c r="A95" s="39"/>
      <c r="B95" s="40"/>
      <c r="C95" s="41"/>
      <c r="D95" s="221" t="s">
        <v>165</v>
      </c>
      <c r="E95" s="41"/>
      <c r="F95" s="250" t="s">
        <v>443</v>
      </c>
      <c r="G95" s="41"/>
      <c r="H95" s="41"/>
      <c r="I95" s="223"/>
      <c r="J95" s="41"/>
      <c r="K95" s="41"/>
      <c r="L95" s="45"/>
      <c r="M95" s="224"/>
      <c r="N95" s="22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165</v>
      </c>
      <c r="AU95" s="18" t="s">
        <v>81</v>
      </c>
    </row>
    <row r="96" s="15" customFormat="1">
      <c r="A96" s="15"/>
      <c r="B96" s="262"/>
      <c r="C96" s="263"/>
      <c r="D96" s="221" t="s">
        <v>143</v>
      </c>
      <c r="E96" s="264" t="s">
        <v>19</v>
      </c>
      <c r="F96" s="265" t="s">
        <v>444</v>
      </c>
      <c r="G96" s="263"/>
      <c r="H96" s="264" t="s">
        <v>19</v>
      </c>
      <c r="I96" s="266"/>
      <c r="J96" s="263"/>
      <c r="K96" s="263"/>
      <c r="L96" s="267"/>
      <c r="M96" s="268"/>
      <c r="N96" s="269"/>
      <c r="O96" s="269"/>
      <c r="P96" s="269"/>
      <c r="Q96" s="269"/>
      <c r="R96" s="269"/>
      <c r="S96" s="269"/>
      <c r="T96" s="270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71" t="s">
        <v>143</v>
      </c>
      <c r="AU96" s="271" t="s">
        <v>81</v>
      </c>
      <c r="AV96" s="15" t="s">
        <v>79</v>
      </c>
      <c r="AW96" s="15" t="s">
        <v>33</v>
      </c>
      <c r="AX96" s="15" t="s">
        <v>71</v>
      </c>
      <c r="AY96" s="271" t="s">
        <v>131</v>
      </c>
    </row>
    <row r="97" s="13" customFormat="1">
      <c r="A97" s="13"/>
      <c r="B97" s="228"/>
      <c r="C97" s="229"/>
      <c r="D97" s="221" t="s">
        <v>143</v>
      </c>
      <c r="E97" s="230" t="s">
        <v>19</v>
      </c>
      <c r="F97" s="231" t="s">
        <v>445</v>
      </c>
      <c r="G97" s="229"/>
      <c r="H97" s="232">
        <v>899.85000000000002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8" t="s">
        <v>143</v>
      </c>
      <c r="AU97" s="238" t="s">
        <v>81</v>
      </c>
      <c r="AV97" s="13" t="s">
        <v>81</v>
      </c>
      <c r="AW97" s="13" t="s">
        <v>33</v>
      </c>
      <c r="AX97" s="13" t="s">
        <v>71</v>
      </c>
      <c r="AY97" s="238" t="s">
        <v>131</v>
      </c>
    </row>
    <row r="98" s="14" customFormat="1">
      <c r="A98" s="14"/>
      <c r="B98" s="239"/>
      <c r="C98" s="240"/>
      <c r="D98" s="221" t="s">
        <v>143</v>
      </c>
      <c r="E98" s="241" t="s">
        <v>424</v>
      </c>
      <c r="F98" s="242" t="s">
        <v>145</v>
      </c>
      <c r="G98" s="240"/>
      <c r="H98" s="243">
        <v>899.85000000000002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9" t="s">
        <v>143</v>
      </c>
      <c r="AU98" s="249" t="s">
        <v>81</v>
      </c>
      <c r="AV98" s="14" t="s">
        <v>137</v>
      </c>
      <c r="AW98" s="14" t="s">
        <v>33</v>
      </c>
      <c r="AX98" s="14" t="s">
        <v>79</v>
      </c>
      <c r="AY98" s="249" t="s">
        <v>131</v>
      </c>
    </row>
    <row r="99" s="2" customFormat="1" ht="24.15" customHeight="1">
      <c r="A99" s="39"/>
      <c r="B99" s="40"/>
      <c r="C99" s="207" t="s">
        <v>81</v>
      </c>
      <c r="D99" s="207" t="s">
        <v>133</v>
      </c>
      <c r="E99" s="208" t="s">
        <v>446</v>
      </c>
      <c r="F99" s="209" t="s">
        <v>447</v>
      </c>
      <c r="G99" s="210" t="s">
        <v>188</v>
      </c>
      <c r="H99" s="211">
        <v>899.85000000000002</v>
      </c>
      <c r="I99" s="212"/>
      <c r="J99" s="213">
        <f>ROUND(I99*H99,2)</f>
        <v>0</v>
      </c>
      <c r="K99" s="214"/>
      <c r="L99" s="45"/>
      <c r="M99" s="215" t="s">
        <v>19</v>
      </c>
      <c r="N99" s="216" t="s">
        <v>42</v>
      </c>
      <c r="O99" s="85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9" t="s">
        <v>137</v>
      </c>
      <c r="AT99" s="219" t="s">
        <v>133</v>
      </c>
      <c r="AU99" s="219" t="s">
        <v>81</v>
      </c>
      <c r="AY99" s="18" t="s">
        <v>131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8" t="s">
        <v>79</v>
      </c>
      <c r="BK99" s="220">
        <f>ROUND(I99*H99,2)</f>
        <v>0</v>
      </c>
      <c r="BL99" s="18" t="s">
        <v>137</v>
      </c>
      <c r="BM99" s="219" t="s">
        <v>448</v>
      </c>
    </row>
    <row r="100" s="2" customFormat="1">
      <c r="A100" s="39"/>
      <c r="B100" s="40"/>
      <c r="C100" s="41"/>
      <c r="D100" s="221" t="s">
        <v>139</v>
      </c>
      <c r="E100" s="41"/>
      <c r="F100" s="222" t="s">
        <v>449</v>
      </c>
      <c r="G100" s="41"/>
      <c r="H100" s="41"/>
      <c r="I100" s="223"/>
      <c r="J100" s="41"/>
      <c r="K100" s="41"/>
      <c r="L100" s="45"/>
      <c r="M100" s="224"/>
      <c r="N100" s="22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139</v>
      </c>
      <c r="AU100" s="18" t="s">
        <v>81</v>
      </c>
    </row>
    <row r="101" s="2" customFormat="1">
      <c r="A101" s="39"/>
      <c r="B101" s="40"/>
      <c r="C101" s="41"/>
      <c r="D101" s="226" t="s">
        <v>141</v>
      </c>
      <c r="E101" s="41"/>
      <c r="F101" s="227" t="s">
        <v>450</v>
      </c>
      <c r="G101" s="41"/>
      <c r="H101" s="41"/>
      <c r="I101" s="223"/>
      <c r="J101" s="41"/>
      <c r="K101" s="41"/>
      <c r="L101" s="45"/>
      <c r="M101" s="224"/>
      <c r="N101" s="22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141</v>
      </c>
      <c r="AU101" s="18" t="s">
        <v>81</v>
      </c>
    </row>
    <row r="102" s="13" customFormat="1">
      <c r="A102" s="13"/>
      <c r="B102" s="228"/>
      <c r="C102" s="229"/>
      <c r="D102" s="221" t="s">
        <v>143</v>
      </c>
      <c r="E102" s="230" t="s">
        <v>19</v>
      </c>
      <c r="F102" s="231" t="s">
        <v>424</v>
      </c>
      <c r="G102" s="229"/>
      <c r="H102" s="232">
        <v>899.85000000000002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143</v>
      </c>
      <c r="AU102" s="238" t="s">
        <v>81</v>
      </c>
      <c r="AV102" s="13" t="s">
        <v>81</v>
      </c>
      <c r="AW102" s="13" t="s">
        <v>33</v>
      </c>
      <c r="AX102" s="13" t="s">
        <v>71</v>
      </c>
      <c r="AY102" s="238" t="s">
        <v>131</v>
      </c>
    </row>
    <row r="103" s="14" customFormat="1">
      <c r="A103" s="14"/>
      <c r="B103" s="239"/>
      <c r="C103" s="240"/>
      <c r="D103" s="221" t="s">
        <v>143</v>
      </c>
      <c r="E103" s="241" t="s">
        <v>19</v>
      </c>
      <c r="F103" s="242" t="s">
        <v>145</v>
      </c>
      <c r="G103" s="240"/>
      <c r="H103" s="243">
        <v>899.85000000000002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9" t="s">
        <v>143</v>
      </c>
      <c r="AU103" s="249" t="s">
        <v>81</v>
      </c>
      <c r="AV103" s="14" t="s">
        <v>137</v>
      </c>
      <c r="AW103" s="14" t="s">
        <v>33</v>
      </c>
      <c r="AX103" s="14" t="s">
        <v>79</v>
      </c>
      <c r="AY103" s="249" t="s">
        <v>131</v>
      </c>
    </row>
    <row r="104" s="2" customFormat="1" ht="33" customHeight="1">
      <c r="A104" s="39"/>
      <c r="B104" s="40"/>
      <c r="C104" s="207" t="s">
        <v>152</v>
      </c>
      <c r="D104" s="207" t="s">
        <v>133</v>
      </c>
      <c r="E104" s="208" t="s">
        <v>186</v>
      </c>
      <c r="F104" s="209" t="s">
        <v>187</v>
      </c>
      <c r="G104" s="210" t="s">
        <v>188</v>
      </c>
      <c r="H104" s="211">
        <v>522</v>
      </c>
      <c r="I104" s="212"/>
      <c r="J104" s="213">
        <f>ROUND(I104*H104,2)</f>
        <v>0</v>
      </c>
      <c r="K104" s="214"/>
      <c r="L104" s="45"/>
      <c r="M104" s="215" t="s">
        <v>19</v>
      </c>
      <c r="N104" s="216" t="s">
        <v>42</v>
      </c>
      <c r="O104" s="85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9" t="s">
        <v>137</v>
      </c>
      <c r="AT104" s="219" t="s">
        <v>133</v>
      </c>
      <c r="AU104" s="219" t="s">
        <v>81</v>
      </c>
      <c r="AY104" s="18" t="s">
        <v>131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8" t="s">
        <v>79</v>
      </c>
      <c r="BK104" s="220">
        <f>ROUND(I104*H104,2)</f>
        <v>0</v>
      </c>
      <c r="BL104" s="18" t="s">
        <v>137</v>
      </c>
      <c r="BM104" s="219" t="s">
        <v>451</v>
      </c>
    </row>
    <row r="105" s="2" customFormat="1">
      <c r="A105" s="39"/>
      <c r="B105" s="40"/>
      <c r="C105" s="41"/>
      <c r="D105" s="221" t="s">
        <v>139</v>
      </c>
      <c r="E105" s="41"/>
      <c r="F105" s="222" t="s">
        <v>190</v>
      </c>
      <c r="G105" s="41"/>
      <c r="H105" s="41"/>
      <c r="I105" s="223"/>
      <c r="J105" s="41"/>
      <c r="K105" s="41"/>
      <c r="L105" s="45"/>
      <c r="M105" s="224"/>
      <c r="N105" s="22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139</v>
      </c>
      <c r="AU105" s="18" t="s">
        <v>81</v>
      </c>
    </row>
    <row r="106" s="2" customFormat="1">
      <c r="A106" s="39"/>
      <c r="B106" s="40"/>
      <c r="C106" s="41"/>
      <c r="D106" s="226" t="s">
        <v>141</v>
      </c>
      <c r="E106" s="41"/>
      <c r="F106" s="227" t="s">
        <v>191</v>
      </c>
      <c r="G106" s="41"/>
      <c r="H106" s="41"/>
      <c r="I106" s="223"/>
      <c r="J106" s="41"/>
      <c r="K106" s="41"/>
      <c r="L106" s="45"/>
      <c r="M106" s="224"/>
      <c r="N106" s="22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141</v>
      </c>
      <c r="AU106" s="18" t="s">
        <v>81</v>
      </c>
    </row>
    <row r="107" s="2" customFormat="1">
      <c r="A107" s="39"/>
      <c r="B107" s="40"/>
      <c r="C107" s="41"/>
      <c r="D107" s="221" t="s">
        <v>165</v>
      </c>
      <c r="E107" s="41"/>
      <c r="F107" s="250" t="s">
        <v>452</v>
      </c>
      <c r="G107" s="41"/>
      <c r="H107" s="41"/>
      <c r="I107" s="223"/>
      <c r="J107" s="41"/>
      <c r="K107" s="41"/>
      <c r="L107" s="45"/>
      <c r="M107" s="224"/>
      <c r="N107" s="22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165</v>
      </c>
      <c r="AU107" s="18" t="s">
        <v>81</v>
      </c>
    </row>
    <row r="108" s="13" customFormat="1">
      <c r="A108" s="13"/>
      <c r="B108" s="228"/>
      <c r="C108" s="229"/>
      <c r="D108" s="221" t="s">
        <v>143</v>
      </c>
      <c r="E108" s="230" t="s">
        <v>428</v>
      </c>
      <c r="F108" s="231" t="s">
        <v>453</v>
      </c>
      <c r="G108" s="229"/>
      <c r="H108" s="232">
        <v>522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143</v>
      </c>
      <c r="AU108" s="238" t="s">
        <v>81</v>
      </c>
      <c r="AV108" s="13" t="s">
        <v>81</v>
      </c>
      <c r="AW108" s="13" t="s">
        <v>33</v>
      </c>
      <c r="AX108" s="13" t="s">
        <v>71</v>
      </c>
      <c r="AY108" s="238" t="s">
        <v>131</v>
      </c>
    </row>
    <row r="109" s="14" customFormat="1">
      <c r="A109" s="14"/>
      <c r="B109" s="239"/>
      <c r="C109" s="240"/>
      <c r="D109" s="221" t="s">
        <v>143</v>
      </c>
      <c r="E109" s="241" t="s">
        <v>19</v>
      </c>
      <c r="F109" s="242" t="s">
        <v>145</v>
      </c>
      <c r="G109" s="240"/>
      <c r="H109" s="243">
        <v>522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9" t="s">
        <v>143</v>
      </c>
      <c r="AU109" s="249" t="s">
        <v>81</v>
      </c>
      <c r="AV109" s="14" t="s">
        <v>137</v>
      </c>
      <c r="AW109" s="14" t="s">
        <v>33</v>
      </c>
      <c r="AX109" s="14" t="s">
        <v>79</v>
      </c>
      <c r="AY109" s="249" t="s">
        <v>131</v>
      </c>
    </row>
    <row r="110" s="2" customFormat="1" ht="37.8" customHeight="1">
      <c r="A110" s="39"/>
      <c r="B110" s="40"/>
      <c r="C110" s="207" t="s">
        <v>137</v>
      </c>
      <c r="D110" s="207" t="s">
        <v>133</v>
      </c>
      <c r="E110" s="208" t="s">
        <v>454</v>
      </c>
      <c r="F110" s="209" t="s">
        <v>455</v>
      </c>
      <c r="G110" s="210" t="s">
        <v>188</v>
      </c>
      <c r="H110" s="211">
        <v>201.84</v>
      </c>
      <c r="I110" s="212"/>
      <c r="J110" s="213">
        <f>ROUND(I110*H110,2)</f>
        <v>0</v>
      </c>
      <c r="K110" s="214"/>
      <c r="L110" s="45"/>
      <c r="M110" s="215" t="s">
        <v>19</v>
      </c>
      <c r="N110" s="216" t="s">
        <v>42</v>
      </c>
      <c r="O110" s="85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9" t="s">
        <v>137</v>
      </c>
      <c r="AT110" s="219" t="s">
        <v>133</v>
      </c>
      <c r="AU110" s="219" t="s">
        <v>81</v>
      </c>
      <c r="AY110" s="18" t="s">
        <v>131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8" t="s">
        <v>79</v>
      </c>
      <c r="BK110" s="220">
        <f>ROUND(I110*H110,2)</f>
        <v>0</v>
      </c>
      <c r="BL110" s="18" t="s">
        <v>137</v>
      </c>
      <c r="BM110" s="219" t="s">
        <v>456</v>
      </c>
    </row>
    <row r="111" s="2" customFormat="1">
      <c r="A111" s="39"/>
      <c r="B111" s="40"/>
      <c r="C111" s="41"/>
      <c r="D111" s="221" t="s">
        <v>139</v>
      </c>
      <c r="E111" s="41"/>
      <c r="F111" s="222" t="s">
        <v>457</v>
      </c>
      <c r="G111" s="41"/>
      <c r="H111" s="41"/>
      <c r="I111" s="223"/>
      <c r="J111" s="41"/>
      <c r="K111" s="41"/>
      <c r="L111" s="45"/>
      <c r="M111" s="224"/>
      <c r="N111" s="225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139</v>
      </c>
      <c r="AU111" s="18" t="s">
        <v>81</v>
      </c>
    </row>
    <row r="112" s="2" customFormat="1">
      <c r="A112" s="39"/>
      <c r="B112" s="40"/>
      <c r="C112" s="41"/>
      <c r="D112" s="226" t="s">
        <v>141</v>
      </c>
      <c r="E112" s="41"/>
      <c r="F112" s="227" t="s">
        <v>458</v>
      </c>
      <c r="G112" s="41"/>
      <c r="H112" s="41"/>
      <c r="I112" s="223"/>
      <c r="J112" s="41"/>
      <c r="K112" s="41"/>
      <c r="L112" s="45"/>
      <c r="M112" s="224"/>
      <c r="N112" s="22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141</v>
      </c>
      <c r="AU112" s="18" t="s">
        <v>81</v>
      </c>
    </row>
    <row r="113" s="2" customFormat="1">
      <c r="A113" s="39"/>
      <c r="B113" s="40"/>
      <c r="C113" s="41"/>
      <c r="D113" s="221" t="s">
        <v>165</v>
      </c>
      <c r="E113" s="41"/>
      <c r="F113" s="250" t="s">
        <v>459</v>
      </c>
      <c r="G113" s="41"/>
      <c r="H113" s="41"/>
      <c r="I113" s="223"/>
      <c r="J113" s="41"/>
      <c r="K113" s="41"/>
      <c r="L113" s="45"/>
      <c r="M113" s="224"/>
      <c r="N113" s="22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165</v>
      </c>
      <c r="AU113" s="18" t="s">
        <v>81</v>
      </c>
    </row>
    <row r="114" s="13" customFormat="1">
      <c r="A114" s="13"/>
      <c r="B114" s="228"/>
      <c r="C114" s="229"/>
      <c r="D114" s="221" t="s">
        <v>143</v>
      </c>
      <c r="E114" s="230" t="s">
        <v>431</v>
      </c>
      <c r="F114" s="231" t="s">
        <v>460</v>
      </c>
      <c r="G114" s="229"/>
      <c r="H114" s="232">
        <v>201.84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143</v>
      </c>
      <c r="AU114" s="238" t="s">
        <v>81</v>
      </c>
      <c r="AV114" s="13" t="s">
        <v>81</v>
      </c>
      <c r="AW114" s="13" t="s">
        <v>33</v>
      </c>
      <c r="AX114" s="13" t="s">
        <v>71</v>
      </c>
      <c r="AY114" s="238" t="s">
        <v>131</v>
      </c>
    </row>
    <row r="115" s="14" customFormat="1">
      <c r="A115" s="14"/>
      <c r="B115" s="239"/>
      <c r="C115" s="240"/>
      <c r="D115" s="221" t="s">
        <v>143</v>
      </c>
      <c r="E115" s="241" t="s">
        <v>19</v>
      </c>
      <c r="F115" s="242" t="s">
        <v>145</v>
      </c>
      <c r="G115" s="240"/>
      <c r="H115" s="243">
        <v>201.84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9" t="s">
        <v>143</v>
      </c>
      <c r="AU115" s="249" t="s">
        <v>81</v>
      </c>
      <c r="AV115" s="14" t="s">
        <v>137</v>
      </c>
      <c r="AW115" s="14" t="s">
        <v>33</v>
      </c>
      <c r="AX115" s="14" t="s">
        <v>79</v>
      </c>
      <c r="AY115" s="249" t="s">
        <v>131</v>
      </c>
    </row>
    <row r="116" s="2" customFormat="1" ht="37.8" customHeight="1">
      <c r="A116" s="39"/>
      <c r="B116" s="40"/>
      <c r="C116" s="207" t="s">
        <v>168</v>
      </c>
      <c r="D116" s="207" t="s">
        <v>133</v>
      </c>
      <c r="E116" s="208" t="s">
        <v>461</v>
      </c>
      <c r="F116" s="209" t="s">
        <v>462</v>
      </c>
      <c r="G116" s="210" t="s">
        <v>188</v>
      </c>
      <c r="H116" s="211">
        <v>307.60000000000002</v>
      </c>
      <c r="I116" s="212"/>
      <c r="J116" s="213">
        <f>ROUND(I116*H116,2)</f>
        <v>0</v>
      </c>
      <c r="K116" s="214"/>
      <c r="L116" s="45"/>
      <c r="M116" s="215" t="s">
        <v>19</v>
      </c>
      <c r="N116" s="216" t="s">
        <v>42</v>
      </c>
      <c r="O116" s="85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9" t="s">
        <v>137</v>
      </c>
      <c r="AT116" s="219" t="s">
        <v>133</v>
      </c>
      <c r="AU116" s="219" t="s">
        <v>81</v>
      </c>
      <c r="AY116" s="18" t="s">
        <v>131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8" t="s">
        <v>79</v>
      </c>
      <c r="BK116" s="220">
        <f>ROUND(I116*H116,2)</f>
        <v>0</v>
      </c>
      <c r="BL116" s="18" t="s">
        <v>137</v>
      </c>
      <c r="BM116" s="219" t="s">
        <v>463</v>
      </c>
    </row>
    <row r="117" s="2" customFormat="1">
      <c r="A117" s="39"/>
      <c r="B117" s="40"/>
      <c r="C117" s="41"/>
      <c r="D117" s="221" t="s">
        <v>139</v>
      </c>
      <c r="E117" s="41"/>
      <c r="F117" s="222" t="s">
        <v>464</v>
      </c>
      <c r="G117" s="41"/>
      <c r="H117" s="41"/>
      <c r="I117" s="223"/>
      <c r="J117" s="41"/>
      <c r="K117" s="41"/>
      <c r="L117" s="45"/>
      <c r="M117" s="224"/>
      <c r="N117" s="22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139</v>
      </c>
      <c r="AU117" s="18" t="s">
        <v>81</v>
      </c>
    </row>
    <row r="118" s="2" customFormat="1">
      <c r="A118" s="39"/>
      <c r="B118" s="40"/>
      <c r="C118" s="41"/>
      <c r="D118" s="226" t="s">
        <v>141</v>
      </c>
      <c r="E118" s="41"/>
      <c r="F118" s="227" t="s">
        <v>465</v>
      </c>
      <c r="G118" s="41"/>
      <c r="H118" s="41"/>
      <c r="I118" s="223"/>
      <c r="J118" s="41"/>
      <c r="K118" s="41"/>
      <c r="L118" s="45"/>
      <c r="M118" s="224"/>
      <c r="N118" s="22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141</v>
      </c>
      <c r="AU118" s="18" t="s">
        <v>81</v>
      </c>
    </row>
    <row r="119" s="2" customFormat="1">
      <c r="A119" s="39"/>
      <c r="B119" s="40"/>
      <c r="C119" s="41"/>
      <c r="D119" s="221" t="s">
        <v>165</v>
      </c>
      <c r="E119" s="41"/>
      <c r="F119" s="250" t="s">
        <v>466</v>
      </c>
      <c r="G119" s="41"/>
      <c r="H119" s="41"/>
      <c r="I119" s="223"/>
      <c r="J119" s="41"/>
      <c r="K119" s="41"/>
      <c r="L119" s="45"/>
      <c r="M119" s="224"/>
      <c r="N119" s="22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165</v>
      </c>
      <c r="AU119" s="18" t="s">
        <v>81</v>
      </c>
    </row>
    <row r="120" s="15" customFormat="1">
      <c r="A120" s="15"/>
      <c r="B120" s="262"/>
      <c r="C120" s="263"/>
      <c r="D120" s="221" t="s">
        <v>143</v>
      </c>
      <c r="E120" s="264" t="s">
        <v>19</v>
      </c>
      <c r="F120" s="265" t="s">
        <v>467</v>
      </c>
      <c r="G120" s="263"/>
      <c r="H120" s="264" t="s">
        <v>19</v>
      </c>
      <c r="I120" s="266"/>
      <c r="J120" s="263"/>
      <c r="K120" s="263"/>
      <c r="L120" s="267"/>
      <c r="M120" s="268"/>
      <c r="N120" s="269"/>
      <c r="O120" s="269"/>
      <c r="P120" s="269"/>
      <c r="Q120" s="269"/>
      <c r="R120" s="269"/>
      <c r="S120" s="269"/>
      <c r="T120" s="27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1" t="s">
        <v>143</v>
      </c>
      <c r="AU120" s="271" t="s">
        <v>81</v>
      </c>
      <c r="AV120" s="15" t="s">
        <v>79</v>
      </c>
      <c r="AW120" s="15" t="s">
        <v>33</v>
      </c>
      <c r="AX120" s="15" t="s">
        <v>71</v>
      </c>
      <c r="AY120" s="271" t="s">
        <v>131</v>
      </c>
    </row>
    <row r="121" s="13" customFormat="1">
      <c r="A121" s="13"/>
      <c r="B121" s="228"/>
      <c r="C121" s="229"/>
      <c r="D121" s="221" t="s">
        <v>143</v>
      </c>
      <c r="E121" s="230" t="s">
        <v>19</v>
      </c>
      <c r="F121" s="231" t="s">
        <v>468</v>
      </c>
      <c r="G121" s="229"/>
      <c r="H121" s="232">
        <v>307.60000000000002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143</v>
      </c>
      <c r="AU121" s="238" t="s">
        <v>81</v>
      </c>
      <c r="AV121" s="13" t="s">
        <v>81</v>
      </c>
      <c r="AW121" s="13" t="s">
        <v>33</v>
      </c>
      <c r="AX121" s="13" t="s">
        <v>71</v>
      </c>
      <c r="AY121" s="238" t="s">
        <v>131</v>
      </c>
    </row>
    <row r="122" s="14" customFormat="1">
      <c r="A122" s="14"/>
      <c r="B122" s="239"/>
      <c r="C122" s="240"/>
      <c r="D122" s="221" t="s">
        <v>143</v>
      </c>
      <c r="E122" s="241" t="s">
        <v>19</v>
      </c>
      <c r="F122" s="242" t="s">
        <v>145</v>
      </c>
      <c r="G122" s="240"/>
      <c r="H122" s="243">
        <v>307.60000000000002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143</v>
      </c>
      <c r="AU122" s="249" t="s">
        <v>81</v>
      </c>
      <c r="AV122" s="14" t="s">
        <v>137</v>
      </c>
      <c r="AW122" s="14" t="s">
        <v>33</v>
      </c>
      <c r="AX122" s="14" t="s">
        <v>79</v>
      </c>
      <c r="AY122" s="249" t="s">
        <v>131</v>
      </c>
    </row>
    <row r="123" s="2" customFormat="1" ht="37.8" customHeight="1">
      <c r="A123" s="39"/>
      <c r="B123" s="40"/>
      <c r="C123" s="207" t="s">
        <v>177</v>
      </c>
      <c r="D123" s="207" t="s">
        <v>133</v>
      </c>
      <c r="E123" s="208" t="s">
        <v>252</v>
      </c>
      <c r="F123" s="209" t="s">
        <v>253</v>
      </c>
      <c r="G123" s="210" t="s">
        <v>188</v>
      </c>
      <c r="H123" s="211">
        <v>275.24000000000001</v>
      </c>
      <c r="I123" s="212"/>
      <c r="J123" s="213">
        <f>ROUND(I123*H123,2)</f>
        <v>0</v>
      </c>
      <c r="K123" s="214"/>
      <c r="L123" s="45"/>
      <c r="M123" s="215" t="s">
        <v>19</v>
      </c>
      <c r="N123" s="216" t="s">
        <v>42</v>
      </c>
      <c r="O123" s="85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137</v>
      </c>
      <c r="AT123" s="219" t="s">
        <v>133</v>
      </c>
      <c r="AU123" s="219" t="s">
        <v>81</v>
      </c>
      <c r="AY123" s="18" t="s">
        <v>131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79</v>
      </c>
      <c r="BK123" s="220">
        <f>ROUND(I123*H123,2)</f>
        <v>0</v>
      </c>
      <c r="BL123" s="18" t="s">
        <v>137</v>
      </c>
      <c r="BM123" s="219" t="s">
        <v>469</v>
      </c>
    </row>
    <row r="124" s="2" customFormat="1">
      <c r="A124" s="39"/>
      <c r="B124" s="40"/>
      <c r="C124" s="41"/>
      <c r="D124" s="221" t="s">
        <v>139</v>
      </c>
      <c r="E124" s="41"/>
      <c r="F124" s="222" t="s">
        <v>255</v>
      </c>
      <c r="G124" s="41"/>
      <c r="H124" s="41"/>
      <c r="I124" s="223"/>
      <c r="J124" s="41"/>
      <c r="K124" s="41"/>
      <c r="L124" s="45"/>
      <c r="M124" s="224"/>
      <c r="N124" s="22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139</v>
      </c>
      <c r="AU124" s="18" t="s">
        <v>81</v>
      </c>
    </row>
    <row r="125" s="2" customFormat="1">
      <c r="A125" s="39"/>
      <c r="B125" s="40"/>
      <c r="C125" s="41"/>
      <c r="D125" s="226" t="s">
        <v>141</v>
      </c>
      <c r="E125" s="41"/>
      <c r="F125" s="227" t="s">
        <v>256</v>
      </c>
      <c r="G125" s="41"/>
      <c r="H125" s="41"/>
      <c r="I125" s="223"/>
      <c r="J125" s="41"/>
      <c r="K125" s="41"/>
      <c r="L125" s="45"/>
      <c r="M125" s="224"/>
      <c r="N125" s="22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141</v>
      </c>
      <c r="AU125" s="18" t="s">
        <v>81</v>
      </c>
    </row>
    <row r="126" s="2" customFormat="1">
      <c r="A126" s="39"/>
      <c r="B126" s="40"/>
      <c r="C126" s="41"/>
      <c r="D126" s="221" t="s">
        <v>165</v>
      </c>
      <c r="E126" s="41"/>
      <c r="F126" s="250" t="s">
        <v>470</v>
      </c>
      <c r="G126" s="41"/>
      <c r="H126" s="41"/>
      <c r="I126" s="223"/>
      <c r="J126" s="41"/>
      <c r="K126" s="41"/>
      <c r="L126" s="45"/>
      <c r="M126" s="224"/>
      <c r="N126" s="225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165</v>
      </c>
      <c r="AU126" s="18" t="s">
        <v>81</v>
      </c>
    </row>
    <row r="127" s="15" customFormat="1">
      <c r="A127" s="15"/>
      <c r="B127" s="262"/>
      <c r="C127" s="263"/>
      <c r="D127" s="221" t="s">
        <v>143</v>
      </c>
      <c r="E127" s="264" t="s">
        <v>19</v>
      </c>
      <c r="F127" s="265" t="s">
        <v>471</v>
      </c>
      <c r="G127" s="263"/>
      <c r="H127" s="264" t="s">
        <v>19</v>
      </c>
      <c r="I127" s="266"/>
      <c r="J127" s="263"/>
      <c r="K127" s="263"/>
      <c r="L127" s="267"/>
      <c r="M127" s="268"/>
      <c r="N127" s="269"/>
      <c r="O127" s="269"/>
      <c r="P127" s="269"/>
      <c r="Q127" s="269"/>
      <c r="R127" s="269"/>
      <c r="S127" s="269"/>
      <c r="T127" s="27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1" t="s">
        <v>143</v>
      </c>
      <c r="AU127" s="271" t="s">
        <v>81</v>
      </c>
      <c r="AV127" s="15" t="s">
        <v>79</v>
      </c>
      <c r="AW127" s="15" t="s">
        <v>33</v>
      </c>
      <c r="AX127" s="15" t="s">
        <v>71</v>
      </c>
      <c r="AY127" s="271" t="s">
        <v>131</v>
      </c>
    </row>
    <row r="128" s="13" customFormat="1">
      <c r="A128" s="13"/>
      <c r="B128" s="228"/>
      <c r="C128" s="229"/>
      <c r="D128" s="221" t="s">
        <v>143</v>
      </c>
      <c r="E128" s="230" t="s">
        <v>412</v>
      </c>
      <c r="F128" s="231" t="s">
        <v>472</v>
      </c>
      <c r="G128" s="229"/>
      <c r="H128" s="232">
        <v>275.24000000000001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143</v>
      </c>
      <c r="AU128" s="238" t="s">
        <v>81</v>
      </c>
      <c r="AV128" s="13" t="s">
        <v>81</v>
      </c>
      <c r="AW128" s="13" t="s">
        <v>33</v>
      </c>
      <c r="AX128" s="13" t="s">
        <v>71</v>
      </c>
      <c r="AY128" s="238" t="s">
        <v>131</v>
      </c>
    </row>
    <row r="129" s="14" customFormat="1">
      <c r="A129" s="14"/>
      <c r="B129" s="239"/>
      <c r="C129" s="240"/>
      <c r="D129" s="221" t="s">
        <v>143</v>
      </c>
      <c r="E129" s="241" t="s">
        <v>19</v>
      </c>
      <c r="F129" s="242" t="s">
        <v>145</v>
      </c>
      <c r="G129" s="240"/>
      <c r="H129" s="243">
        <v>275.24000000000001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9" t="s">
        <v>143</v>
      </c>
      <c r="AU129" s="249" t="s">
        <v>81</v>
      </c>
      <c r="AV129" s="14" t="s">
        <v>137</v>
      </c>
      <c r="AW129" s="14" t="s">
        <v>33</v>
      </c>
      <c r="AX129" s="14" t="s">
        <v>79</v>
      </c>
      <c r="AY129" s="249" t="s">
        <v>131</v>
      </c>
    </row>
    <row r="130" s="2" customFormat="1" ht="16.5" customHeight="1">
      <c r="A130" s="39"/>
      <c r="B130" s="40"/>
      <c r="C130" s="207" t="s">
        <v>185</v>
      </c>
      <c r="D130" s="207" t="s">
        <v>133</v>
      </c>
      <c r="E130" s="208" t="s">
        <v>275</v>
      </c>
      <c r="F130" s="209" t="s">
        <v>276</v>
      </c>
      <c r="G130" s="210" t="s">
        <v>188</v>
      </c>
      <c r="H130" s="211">
        <v>185.24000000000001</v>
      </c>
      <c r="I130" s="212"/>
      <c r="J130" s="213">
        <f>ROUND(I130*H130,2)</f>
        <v>0</v>
      </c>
      <c r="K130" s="214"/>
      <c r="L130" s="45"/>
      <c r="M130" s="215" t="s">
        <v>19</v>
      </c>
      <c r="N130" s="216" t="s">
        <v>42</v>
      </c>
      <c r="O130" s="85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9" t="s">
        <v>137</v>
      </c>
      <c r="AT130" s="219" t="s">
        <v>133</v>
      </c>
      <c r="AU130" s="219" t="s">
        <v>81</v>
      </c>
      <c r="AY130" s="18" t="s">
        <v>131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8" t="s">
        <v>79</v>
      </c>
      <c r="BK130" s="220">
        <f>ROUND(I130*H130,2)</f>
        <v>0</v>
      </c>
      <c r="BL130" s="18" t="s">
        <v>137</v>
      </c>
      <c r="BM130" s="219" t="s">
        <v>473</v>
      </c>
    </row>
    <row r="131" s="2" customFormat="1">
      <c r="A131" s="39"/>
      <c r="B131" s="40"/>
      <c r="C131" s="41"/>
      <c r="D131" s="221" t="s">
        <v>139</v>
      </c>
      <c r="E131" s="41"/>
      <c r="F131" s="222" t="s">
        <v>278</v>
      </c>
      <c r="G131" s="41"/>
      <c r="H131" s="41"/>
      <c r="I131" s="223"/>
      <c r="J131" s="41"/>
      <c r="K131" s="41"/>
      <c r="L131" s="45"/>
      <c r="M131" s="224"/>
      <c r="N131" s="22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139</v>
      </c>
      <c r="AU131" s="18" t="s">
        <v>81</v>
      </c>
    </row>
    <row r="132" s="2" customFormat="1">
      <c r="A132" s="39"/>
      <c r="B132" s="40"/>
      <c r="C132" s="41"/>
      <c r="D132" s="226" t="s">
        <v>141</v>
      </c>
      <c r="E132" s="41"/>
      <c r="F132" s="227" t="s">
        <v>279</v>
      </c>
      <c r="G132" s="41"/>
      <c r="H132" s="41"/>
      <c r="I132" s="223"/>
      <c r="J132" s="41"/>
      <c r="K132" s="41"/>
      <c r="L132" s="45"/>
      <c r="M132" s="224"/>
      <c r="N132" s="22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141</v>
      </c>
      <c r="AU132" s="18" t="s">
        <v>81</v>
      </c>
    </row>
    <row r="133" s="2" customFormat="1">
      <c r="A133" s="39"/>
      <c r="B133" s="40"/>
      <c r="C133" s="41"/>
      <c r="D133" s="221" t="s">
        <v>165</v>
      </c>
      <c r="E133" s="41"/>
      <c r="F133" s="250" t="s">
        <v>474</v>
      </c>
      <c r="G133" s="41"/>
      <c r="H133" s="41"/>
      <c r="I133" s="223"/>
      <c r="J133" s="41"/>
      <c r="K133" s="41"/>
      <c r="L133" s="45"/>
      <c r="M133" s="224"/>
      <c r="N133" s="22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165</v>
      </c>
      <c r="AU133" s="18" t="s">
        <v>81</v>
      </c>
    </row>
    <row r="134" s="13" customFormat="1">
      <c r="A134" s="13"/>
      <c r="B134" s="228"/>
      <c r="C134" s="229"/>
      <c r="D134" s="221" t="s">
        <v>143</v>
      </c>
      <c r="E134" s="230" t="s">
        <v>19</v>
      </c>
      <c r="F134" s="231" t="s">
        <v>475</v>
      </c>
      <c r="G134" s="229"/>
      <c r="H134" s="232">
        <v>185.24000000000001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143</v>
      </c>
      <c r="AU134" s="238" t="s">
        <v>81</v>
      </c>
      <c r="AV134" s="13" t="s">
        <v>81</v>
      </c>
      <c r="AW134" s="13" t="s">
        <v>33</v>
      </c>
      <c r="AX134" s="13" t="s">
        <v>71</v>
      </c>
      <c r="AY134" s="238" t="s">
        <v>131</v>
      </c>
    </row>
    <row r="135" s="14" customFormat="1">
      <c r="A135" s="14"/>
      <c r="B135" s="239"/>
      <c r="C135" s="240"/>
      <c r="D135" s="221" t="s">
        <v>143</v>
      </c>
      <c r="E135" s="241" t="s">
        <v>19</v>
      </c>
      <c r="F135" s="242" t="s">
        <v>145</v>
      </c>
      <c r="G135" s="240"/>
      <c r="H135" s="243">
        <v>185.24000000000001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9" t="s">
        <v>143</v>
      </c>
      <c r="AU135" s="249" t="s">
        <v>81</v>
      </c>
      <c r="AV135" s="14" t="s">
        <v>137</v>
      </c>
      <c r="AW135" s="14" t="s">
        <v>33</v>
      </c>
      <c r="AX135" s="14" t="s">
        <v>79</v>
      </c>
      <c r="AY135" s="249" t="s">
        <v>131</v>
      </c>
    </row>
    <row r="136" s="2" customFormat="1" ht="33" customHeight="1">
      <c r="A136" s="39"/>
      <c r="B136" s="40"/>
      <c r="C136" s="207" t="s">
        <v>194</v>
      </c>
      <c r="D136" s="207" t="s">
        <v>133</v>
      </c>
      <c r="E136" s="208" t="s">
        <v>476</v>
      </c>
      <c r="F136" s="209" t="s">
        <v>477</v>
      </c>
      <c r="G136" s="210" t="s">
        <v>188</v>
      </c>
      <c r="H136" s="211">
        <v>51</v>
      </c>
      <c r="I136" s="212"/>
      <c r="J136" s="213">
        <f>ROUND(I136*H136,2)</f>
        <v>0</v>
      </c>
      <c r="K136" s="214"/>
      <c r="L136" s="45"/>
      <c r="M136" s="215" t="s">
        <v>19</v>
      </c>
      <c r="N136" s="216" t="s">
        <v>42</v>
      </c>
      <c r="O136" s="85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9" t="s">
        <v>137</v>
      </c>
      <c r="AT136" s="219" t="s">
        <v>133</v>
      </c>
      <c r="AU136" s="219" t="s">
        <v>81</v>
      </c>
      <c r="AY136" s="18" t="s">
        <v>131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8" t="s">
        <v>79</v>
      </c>
      <c r="BK136" s="220">
        <f>ROUND(I136*H136,2)</f>
        <v>0</v>
      </c>
      <c r="BL136" s="18" t="s">
        <v>137</v>
      </c>
      <c r="BM136" s="219" t="s">
        <v>478</v>
      </c>
    </row>
    <row r="137" s="2" customFormat="1">
      <c r="A137" s="39"/>
      <c r="B137" s="40"/>
      <c r="C137" s="41"/>
      <c r="D137" s="221" t="s">
        <v>139</v>
      </c>
      <c r="E137" s="41"/>
      <c r="F137" s="222" t="s">
        <v>479</v>
      </c>
      <c r="G137" s="41"/>
      <c r="H137" s="41"/>
      <c r="I137" s="223"/>
      <c r="J137" s="41"/>
      <c r="K137" s="41"/>
      <c r="L137" s="45"/>
      <c r="M137" s="224"/>
      <c r="N137" s="22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139</v>
      </c>
      <c r="AU137" s="18" t="s">
        <v>81</v>
      </c>
    </row>
    <row r="138" s="2" customFormat="1">
      <c r="A138" s="39"/>
      <c r="B138" s="40"/>
      <c r="C138" s="41"/>
      <c r="D138" s="226" t="s">
        <v>141</v>
      </c>
      <c r="E138" s="41"/>
      <c r="F138" s="227" t="s">
        <v>480</v>
      </c>
      <c r="G138" s="41"/>
      <c r="H138" s="41"/>
      <c r="I138" s="223"/>
      <c r="J138" s="41"/>
      <c r="K138" s="41"/>
      <c r="L138" s="45"/>
      <c r="M138" s="224"/>
      <c r="N138" s="22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141</v>
      </c>
      <c r="AU138" s="18" t="s">
        <v>81</v>
      </c>
    </row>
    <row r="139" s="2" customFormat="1">
      <c r="A139" s="39"/>
      <c r="B139" s="40"/>
      <c r="C139" s="41"/>
      <c r="D139" s="221" t="s">
        <v>165</v>
      </c>
      <c r="E139" s="41"/>
      <c r="F139" s="250" t="s">
        <v>481</v>
      </c>
      <c r="G139" s="41"/>
      <c r="H139" s="41"/>
      <c r="I139" s="223"/>
      <c r="J139" s="41"/>
      <c r="K139" s="41"/>
      <c r="L139" s="45"/>
      <c r="M139" s="224"/>
      <c r="N139" s="225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165</v>
      </c>
      <c r="AU139" s="18" t="s">
        <v>81</v>
      </c>
    </row>
    <row r="140" s="13" customFormat="1">
      <c r="A140" s="13"/>
      <c r="B140" s="228"/>
      <c r="C140" s="229"/>
      <c r="D140" s="221" t="s">
        <v>143</v>
      </c>
      <c r="E140" s="230" t="s">
        <v>415</v>
      </c>
      <c r="F140" s="231" t="s">
        <v>482</v>
      </c>
      <c r="G140" s="229"/>
      <c r="H140" s="232">
        <v>51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143</v>
      </c>
      <c r="AU140" s="238" t="s">
        <v>81</v>
      </c>
      <c r="AV140" s="13" t="s">
        <v>81</v>
      </c>
      <c r="AW140" s="13" t="s">
        <v>33</v>
      </c>
      <c r="AX140" s="13" t="s">
        <v>71</v>
      </c>
      <c r="AY140" s="238" t="s">
        <v>131</v>
      </c>
    </row>
    <row r="141" s="14" customFormat="1">
      <c r="A141" s="14"/>
      <c r="B141" s="239"/>
      <c r="C141" s="240"/>
      <c r="D141" s="221" t="s">
        <v>143</v>
      </c>
      <c r="E141" s="241" t="s">
        <v>19</v>
      </c>
      <c r="F141" s="242" t="s">
        <v>145</v>
      </c>
      <c r="G141" s="240"/>
      <c r="H141" s="243">
        <v>51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9" t="s">
        <v>143</v>
      </c>
      <c r="AU141" s="249" t="s">
        <v>81</v>
      </c>
      <c r="AV141" s="14" t="s">
        <v>137</v>
      </c>
      <c r="AW141" s="14" t="s">
        <v>33</v>
      </c>
      <c r="AX141" s="14" t="s">
        <v>79</v>
      </c>
      <c r="AY141" s="249" t="s">
        <v>131</v>
      </c>
    </row>
    <row r="142" s="2" customFormat="1" ht="33" customHeight="1">
      <c r="A142" s="39"/>
      <c r="B142" s="40"/>
      <c r="C142" s="207" t="s">
        <v>201</v>
      </c>
      <c r="D142" s="207" t="s">
        <v>133</v>
      </c>
      <c r="E142" s="208" t="s">
        <v>483</v>
      </c>
      <c r="F142" s="209" t="s">
        <v>484</v>
      </c>
      <c r="G142" s="210" t="s">
        <v>136</v>
      </c>
      <c r="H142" s="211">
        <v>10</v>
      </c>
      <c r="I142" s="212"/>
      <c r="J142" s="213">
        <f>ROUND(I142*H142,2)</f>
        <v>0</v>
      </c>
      <c r="K142" s="214"/>
      <c r="L142" s="45"/>
      <c r="M142" s="215" t="s">
        <v>19</v>
      </c>
      <c r="N142" s="216" t="s">
        <v>42</v>
      </c>
      <c r="O142" s="85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9" t="s">
        <v>137</v>
      </c>
      <c r="AT142" s="219" t="s">
        <v>133</v>
      </c>
      <c r="AU142" s="219" t="s">
        <v>81</v>
      </c>
      <c r="AY142" s="18" t="s">
        <v>131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8" t="s">
        <v>79</v>
      </c>
      <c r="BK142" s="220">
        <f>ROUND(I142*H142,2)</f>
        <v>0</v>
      </c>
      <c r="BL142" s="18" t="s">
        <v>137</v>
      </c>
      <c r="BM142" s="219" t="s">
        <v>485</v>
      </c>
    </row>
    <row r="143" s="2" customFormat="1">
      <c r="A143" s="39"/>
      <c r="B143" s="40"/>
      <c r="C143" s="41"/>
      <c r="D143" s="221" t="s">
        <v>139</v>
      </c>
      <c r="E143" s="41"/>
      <c r="F143" s="222" t="s">
        <v>486</v>
      </c>
      <c r="G143" s="41"/>
      <c r="H143" s="41"/>
      <c r="I143" s="223"/>
      <c r="J143" s="41"/>
      <c r="K143" s="41"/>
      <c r="L143" s="45"/>
      <c r="M143" s="224"/>
      <c r="N143" s="22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139</v>
      </c>
      <c r="AU143" s="18" t="s">
        <v>81</v>
      </c>
    </row>
    <row r="144" s="2" customFormat="1">
      <c r="A144" s="39"/>
      <c r="B144" s="40"/>
      <c r="C144" s="41"/>
      <c r="D144" s="226" t="s">
        <v>141</v>
      </c>
      <c r="E144" s="41"/>
      <c r="F144" s="227" t="s">
        <v>487</v>
      </c>
      <c r="G144" s="41"/>
      <c r="H144" s="41"/>
      <c r="I144" s="223"/>
      <c r="J144" s="41"/>
      <c r="K144" s="41"/>
      <c r="L144" s="45"/>
      <c r="M144" s="224"/>
      <c r="N144" s="22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141</v>
      </c>
      <c r="AU144" s="18" t="s">
        <v>81</v>
      </c>
    </row>
    <row r="145" s="2" customFormat="1">
      <c r="A145" s="39"/>
      <c r="B145" s="40"/>
      <c r="C145" s="41"/>
      <c r="D145" s="221" t="s">
        <v>165</v>
      </c>
      <c r="E145" s="41"/>
      <c r="F145" s="250" t="s">
        <v>488</v>
      </c>
      <c r="G145" s="41"/>
      <c r="H145" s="41"/>
      <c r="I145" s="223"/>
      <c r="J145" s="41"/>
      <c r="K145" s="41"/>
      <c r="L145" s="45"/>
      <c r="M145" s="224"/>
      <c r="N145" s="22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165</v>
      </c>
      <c r="AU145" s="18" t="s">
        <v>81</v>
      </c>
    </row>
    <row r="146" s="13" customFormat="1">
      <c r="A146" s="13"/>
      <c r="B146" s="228"/>
      <c r="C146" s="229"/>
      <c r="D146" s="221" t="s">
        <v>143</v>
      </c>
      <c r="E146" s="230" t="s">
        <v>19</v>
      </c>
      <c r="F146" s="231" t="s">
        <v>489</v>
      </c>
      <c r="G146" s="229"/>
      <c r="H146" s="232">
        <v>10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143</v>
      </c>
      <c r="AU146" s="238" t="s">
        <v>81</v>
      </c>
      <c r="AV146" s="13" t="s">
        <v>81</v>
      </c>
      <c r="AW146" s="13" t="s">
        <v>33</v>
      </c>
      <c r="AX146" s="13" t="s">
        <v>71</v>
      </c>
      <c r="AY146" s="238" t="s">
        <v>131</v>
      </c>
    </row>
    <row r="147" s="14" customFormat="1">
      <c r="A147" s="14"/>
      <c r="B147" s="239"/>
      <c r="C147" s="240"/>
      <c r="D147" s="221" t="s">
        <v>143</v>
      </c>
      <c r="E147" s="241" t="s">
        <v>19</v>
      </c>
      <c r="F147" s="242" t="s">
        <v>145</v>
      </c>
      <c r="G147" s="240"/>
      <c r="H147" s="243">
        <v>10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9" t="s">
        <v>143</v>
      </c>
      <c r="AU147" s="249" t="s">
        <v>81</v>
      </c>
      <c r="AV147" s="14" t="s">
        <v>137</v>
      </c>
      <c r="AW147" s="14" t="s">
        <v>33</v>
      </c>
      <c r="AX147" s="14" t="s">
        <v>79</v>
      </c>
      <c r="AY147" s="249" t="s">
        <v>131</v>
      </c>
    </row>
    <row r="148" s="2" customFormat="1" ht="16.5" customHeight="1">
      <c r="A148" s="39"/>
      <c r="B148" s="40"/>
      <c r="C148" s="251" t="s">
        <v>206</v>
      </c>
      <c r="D148" s="251" t="s">
        <v>290</v>
      </c>
      <c r="E148" s="252" t="s">
        <v>490</v>
      </c>
      <c r="F148" s="253" t="s">
        <v>491</v>
      </c>
      <c r="G148" s="254" t="s">
        <v>188</v>
      </c>
      <c r="H148" s="255">
        <v>3.0720000000000001</v>
      </c>
      <c r="I148" s="256"/>
      <c r="J148" s="257">
        <f>ROUND(I148*H148,2)</f>
        <v>0</v>
      </c>
      <c r="K148" s="258"/>
      <c r="L148" s="259"/>
      <c r="M148" s="260" t="s">
        <v>19</v>
      </c>
      <c r="N148" s="261" t="s">
        <v>42</v>
      </c>
      <c r="O148" s="85"/>
      <c r="P148" s="217">
        <f>O148*H148</f>
        <v>0</v>
      </c>
      <c r="Q148" s="217">
        <v>0.22</v>
      </c>
      <c r="R148" s="217">
        <f>Q148*H148</f>
        <v>0.67584</v>
      </c>
      <c r="S148" s="217">
        <v>0</v>
      </c>
      <c r="T148" s="2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9" t="s">
        <v>194</v>
      </c>
      <c r="AT148" s="219" t="s">
        <v>290</v>
      </c>
      <c r="AU148" s="219" t="s">
        <v>81</v>
      </c>
      <c r="AY148" s="18" t="s">
        <v>131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8" t="s">
        <v>79</v>
      </c>
      <c r="BK148" s="220">
        <f>ROUND(I148*H148,2)</f>
        <v>0</v>
      </c>
      <c r="BL148" s="18" t="s">
        <v>137</v>
      </c>
      <c r="BM148" s="219" t="s">
        <v>492</v>
      </c>
    </row>
    <row r="149" s="2" customFormat="1">
      <c r="A149" s="39"/>
      <c r="B149" s="40"/>
      <c r="C149" s="41"/>
      <c r="D149" s="221" t="s">
        <v>139</v>
      </c>
      <c r="E149" s="41"/>
      <c r="F149" s="222" t="s">
        <v>491</v>
      </c>
      <c r="G149" s="41"/>
      <c r="H149" s="41"/>
      <c r="I149" s="223"/>
      <c r="J149" s="41"/>
      <c r="K149" s="41"/>
      <c r="L149" s="45"/>
      <c r="M149" s="224"/>
      <c r="N149" s="22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139</v>
      </c>
      <c r="AU149" s="18" t="s">
        <v>81</v>
      </c>
    </row>
    <row r="150" s="2" customFormat="1">
      <c r="A150" s="39"/>
      <c r="B150" s="40"/>
      <c r="C150" s="41"/>
      <c r="D150" s="221" t="s">
        <v>165</v>
      </c>
      <c r="E150" s="41"/>
      <c r="F150" s="250" t="s">
        <v>493</v>
      </c>
      <c r="G150" s="41"/>
      <c r="H150" s="41"/>
      <c r="I150" s="223"/>
      <c r="J150" s="41"/>
      <c r="K150" s="41"/>
      <c r="L150" s="45"/>
      <c r="M150" s="224"/>
      <c r="N150" s="225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165</v>
      </c>
      <c r="AU150" s="18" t="s">
        <v>81</v>
      </c>
    </row>
    <row r="151" s="13" customFormat="1">
      <c r="A151" s="13"/>
      <c r="B151" s="228"/>
      <c r="C151" s="229"/>
      <c r="D151" s="221" t="s">
        <v>143</v>
      </c>
      <c r="E151" s="230" t="s">
        <v>19</v>
      </c>
      <c r="F151" s="231" t="s">
        <v>494</v>
      </c>
      <c r="G151" s="229"/>
      <c r="H151" s="232">
        <v>3.0720000000000001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143</v>
      </c>
      <c r="AU151" s="238" t="s">
        <v>81</v>
      </c>
      <c r="AV151" s="13" t="s">
        <v>81</v>
      </c>
      <c r="AW151" s="13" t="s">
        <v>33</v>
      </c>
      <c r="AX151" s="13" t="s">
        <v>71</v>
      </c>
      <c r="AY151" s="238" t="s">
        <v>131</v>
      </c>
    </row>
    <row r="152" s="14" customFormat="1">
      <c r="A152" s="14"/>
      <c r="B152" s="239"/>
      <c r="C152" s="240"/>
      <c r="D152" s="221" t="s">
        <v>143</v>
      </c>
      <c r="E152" s="241" t="s">
        <v>19</v>
      </c>
      <c r="F152" s="242" t="s">
        <v>145</v>
      </c>
      <c r="G152" s="240"/>
      <c r="H152" s="243">
        <v>3.0720000000000001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9" t="s">
        <v>143</v>
      </c>
      <c r="AU152" s="249" t="s">
        <v>81</v>
      </c>
      <c r="AV152" s="14" t="s">
        <v>137</v>
      </c>
      <c r="AW152" s="14" t="s">
        <v>33</v>
      </c>
      <c r="AX152" s="14" t="s">
        <v>79</v>
      </c>
      <c r="AY152" s="249" t="s">
        <v>131</v>
      </c>
    </row>
    <row r="153" s="2" customFormat="1" ht="24.15" customHeight="1">
      <c r="A153" s="39"/>
      <c r="B153" s="40"/>
      <c r="C153" s="207" t="s">
        <v>213</v>
      </c>
      <c r="D153" s="207" t="s">
        <v>133</v>
      </c>
      <c r="E153" s="208" t="s">
        <v>495</v>
      </c>
      <c r="F153" s="209" t="s">
        <v>496</v>
      </c>
      <c r="G153" s="210" t="s">
        <v>136</v>
      </c>
      <c r="H153" s="211">
        <v>6</v>
      </c>
      <c r="I153" s="212"/>
      <c r="J153" s="213">
        <f>ROUND(I153*H153,2)</f>
        <v>0</v>
      </c>
      <c r="K153" s="214"/>
      <c r="L153" s="45"/>
      <c r="M153" s="215" t="s">
        <v>19</v>
      </c>
      <c r="N153" s="216" t="s">
        <v>42</v>
      </c>
      <c r="O153" s="85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9" t="s">
        <v>137</v>
      </c>
      <c r="AT153" s="219" t="s">
        <v>133</v>
      </c>
      <c r="AU153" s="219" t="s">
        <v>81</v>
      </c>
      <c r="AY153" s="18" t="s">
        <v>131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8" t="s">
        <v>79</v>
      </c>
      <c r="BK153" s="220">
        <f>ROUND(I153*H153,2)</f>
        <v>0</v>
      </c>
      <c r="BL153" s="18" t="s">
        <v>137</v>
      </c>
      <c r="BM153" s="219" t="s">
        <v>497</v>
      </c>
    </row>
    <row r="154" s="2" customFormat="1">
      <c r="A154" s="39"/>
      <c r="B154" s="40"/>
      <c r="C154" s="41"/>
      <c r="D154" s="221" t="s">
        <v>139</v>
      </c>
      <c r="E154" s="41"/>
      <c r="F154" s="222" t="s">
        <v>498</v>
      </c>
      <c r="G154" s="41"/>
      <c r="H154" s="41"/>
      <c r="I154" s="223"/>
      <c r="J154" s="41"/>
      <c r="K154" s="41"/>
      <c r="L154" s="45"/>
      <c r="M154" s="224"/>
      <c r="N154" s="22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139</v>
      </c>
      <c r="AU154" s="18" t="s">
        <v>81</v>
      </c>
    </row>
    <row r="155" s="2" customFormat="1">
      <c r="A155" s="39"/>
      <c r="B155" s="40"/>
      <c r="C155" s="41"/>
      <c r="D155" s="226" t="s">
        <v>141</v>
      </c>
      <c r="E155" s="41"/>
      <c r="F155" s="227" t="s">
        <v>499</v>
      </c>
      <c r="G155" s="41"/>
      <c r="H155" s="41"/>
      <c r="I155" s="223"/>
      <c r="J155" s="41"/>
      <c r="K155" s="41"/>
      <c r="L155" s="45"/>
      <c r="M155" s="224"/>
      <c r="N155" s="225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141</v>
      </c>
      <c r="AU155" s="18" t="s">
        <v>81</v>
      </c>
    </row>
    <row r="156" s="13" customFormat="1">
      <c r="A156" s="13"/>
      <c r="B156" s="228"/>
      <c r="C156" s="229"/>
      <c r="D156" s="221" t="s">
        <v>143</v>
      </c>
      <c r="E156" s="230" t="s">
        <v>19</v>
      </c>
      <c r="F156" s="231" t="s">
        <v>144</v>
      </c>
      <c r="G156" s="229"/>
      <c r="H156" s="232">
        <v>6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143</v>
      </c>
      <c r="AU156" s="238" t="s">
        <v>81</v>
      </c>
      <c r="AV156" s="13" t="s">
        <v>81</v>
      </c>
      <c r="AW156" s="13" t="s">
        <v>33</v>
      </c>
      <c r="AX156" s="13" t="s">
        <v>71</v>
      </c>
      <c r="AY156" s="238" t="s">
        <v>131</v>
      </c>
    </row>
    <row r="157" s="14" customFormat="1">
      <c r="A157" s="14"/>
      <c r="B157" s="239"/>
      <c r="C157" s="240"/>
      <c r="D157" s="221" t="s">
        <v>143</v>
      </c>
      <c r="E157" s="241" t="s">
        <v>19</v>
      </c>
      <c r="F157" s="242" t="s">
        <v>145</v>
      </c>
      <c r="G157" s="240"/>
      <c r="H157" s="243">
        <v>6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9" t="s">
        <v>143</v>
      </c>
      <c r="AU157" s="249" t="s">
        <v>81</v>
      </c>
      <c r="AV157" s="14" t="s">
        <v>137</v>
      </c>
      <c r="AW157" s="14" t="s">
        <v>33</v>
      </c>
      <c r="AX157" s="14" t="s">
        <v>79</v>
      </c>
      <c r="AY157" s="249" t="s">
        <v>131</v>
      </c>
    </row>
    <row r="158" s="2" customFormat="1" ht="16.5" customHeight="1">
      <c r="A158" s="39"/>
      <c r="B158" s="40"/>
      <c r="C158" s="251" t="s">
        <v>220</v>
      </c>
      <c r="D158" s="251" t="s">
        <v>290</v>
      </c>
      <c r="E158" s="252" t="s">
        <v>500</v>
      </c>
      <c r="F158" s="253" t="s">
        <v>501</v>
      </c>
      <c r="G158" s="254" t="s">
        <v>136</v>
      </c>
      <c r="H158" s="255">
        <v>2</v>
      </c>
      <c r="I158" s="256"/>
      <c r="J158" s="257">
        <f>ROUND(I158*H158,2)</f>
        <v>0</v>
      </c>
      <c r="K158" s="258"/>
      <c r="L158" s="259"/>
      <c r="M158" s="260" t="s">
        <v>19</v>
      </c>
      <c r="N158" s="261" t="s">
        <v>42</v>
      </c>
      <c r="O158" s="85"/>
      <c r="P158" s="217">
        <f>O158*H158</f>
        <v>0</v>
      </c>
      <c r="Q158" s="217">
        <v>0.040000000000000001</v>
      </c>
      <c r="R158" s="217">
        <f>Q158*H158</f>
        <v>0.080000000000000002</v>
      </c>
      <c r="S158" s="217">
        <v>0</v>
      </c>
      <c r="T158" s="21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9" t="s">
        <v>194</v>
      </c>
      <c r="AT158" s="219" t="s">
        <v>290</v>
      </c>
      <c r="AU158" s="219" t="s">
        <v>81</v>
      </c>
      <c r="AY158" s="18" t="s">
        <v>131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8" t="s">
        <v>79</v>
      </c>
      <c r="BK158" s="220">
        <f>ROUND(I158*H158,2)</f>
        <v>0</v>
      </c>
      <c r="BL158" s="18" t="s">
        <v>137</v>
      </c>
      <c r="BM158" s="219" t="s">
        <v>502</v>
      </c>
    </row>
    <row r="159" s="2" customFormat="1">
      <c r="A159" s="39"/>
      <c r="B159" s="40"/>
      <c r="C159" s="41"/>
      <c r="D159" s="221" t="s">
        <v>139</v>
      </c>
      <c r="E159" s="41"/>
      <c r="F159" s="222" t="s">
        <v>501</v>
      </c>
      <c r="G159" s="41"/>
      <c r="H159" s="41"/>
      <c r="I159" s="223"/>
      <c r="J159" s="41"/>
      <c r="K159" s="41"/>
      <c r="L159" s="45"/>
      <c r="M159" s="224"/>
      <c r="N159" s="225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139</v>
      </c>
      <c r="AU159" s="18" t="s">
        <v>81</v>
      </c>
    </row>
    <row r="160" s="2" customFormat="1">
      <c r="A160" s="39"/>
      <c r="B160" s="40"/>
      <c r="C160" s="41"/>
      <c r="D160" s="221" t="s">
        <v>165</v>
      </c>
      <c r="E160" s="41"/>
      <c r="F160" s="250" t="s">
        <v>503</v>
      </c>
      <c r="G160" s="41"/>
      <c r="H160" s="41"/>
      <c r="I160" s="223"/>
      <c r="J160" s="41"/>
      <c r="K160" s="41"/>
      <c r="L160" s="45"/>
      <c r="M160" s="224"/>
      <c r="N160" s="22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165</v>
      </c>
      <c r="AU160" s="18" t="s">
        <v>81</v>
      </c>
    </row>
    <row r="161" s="13" customFormat="1">
      <c r="A161" s="13"/>
      <c r="B161" s="228"/>
      <c r="C161" s="229"/>
      <c r="D161" s="221" t="s">
        <v>143</v>
      </c>
      <c r="E161" s="230" t="s">
        <v>19</v>
      </c>
      <c r="F161" s="231" t="s">
        <v>504</v>
      </c>
      <c r="G161" s="229"/>
      <c r="H161" s="232">
        <v>2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143</v>
      </c>
      <c r="AU161" s="238" t="s">
        <v>81</v>
      </c>
      <c r="AV161" s="13" t="s">
        <v>81</v>
      </c>
      <c r="AW161" s="13" t="s">
        <v>33</v>
      </c>
      <c r="AX161" s="13" t="s">
        <v>71</v>
      </c>
      <c r="AY161" s="238" t="s">
        <v>131</v>
      </c>
    </row>
    <row r="162" s="14" customFormat="1">
      <c r="A162" s="14"/>
      <c r="B162" s="239"/>
      <c r="C162" s="240"/>
      <c r="D162" s="221" t="s">
        <v>143</v>
      </c>
      <c r="E162" s="241" t="s">
        <v>19</v>
      </c>
      <c r="F162" s="242" t="s">
        <v>145</v>
      </c>
      <c r="G162" s="240"/>
      <c r="H162" s="243">
        <v>2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9" t="s">
        <v>143</v>
      </c>
      <c r="AU162" s="249" t="s">
        <v>81</v>
      </c>
      <c r="AV162" s="14" t="s">
        <v>137</v>
      </c>
      <c r="AW162" s="14" t="s">
        <v>33</v>
      </c>
      <c r="AX162" s="14" t="s">
        <v>79</v>
      </c>
      <c r="AY162" s="249" t="s">
        <v>131</v>
      </c>
    </row>
    <row r="163" s="2" customFormat="1" ht="16.5" customHeight="1">
      <c r="A163" s="39"/>
      <c r="B163" s="40"/>
      <c r="C163" s="251" t="s">
        <v>227</v>
      </c>
      <c r="D163" s="251" t="s">
        <v>290</v>
      </c>
      <c r="E163" s="252" t="s">
        <v>505</v>
      </c>
      <c r="F163" s="253" t="s">
        <v>506</v>
      </c>
      <c r="G163" s="254" t="s">
        <v>136</v>
      </c>
      <c r="H163" s="255">
        <v>2</v>
      </c>
      <c r="I163" s="256"/>
      <c r="J163" s="257">
        <f>ROUND(I163*H163,2)</f>
        <v>0</v>
      </c>
      <c r="K163" s="258"/>
      <c r="L163" s="259"/>
      <c r="M163" s="260" t="s">
        <v>19</v>
      </c>
      <c r="N163" s="261" t="s">
        <v>42</v>
      </c>
      <c r="O163" s="85"/>
      <c r="P163" s="217">
        <f>O163*H163</f>
        <v>0</v>
      </c>
      <c r="Q163" s="217">
        <v>0.040000000000000001</v>
      </c>
      <c r="R163" s="217">
        <f>Q163*H163</f>
        <v>0.080000000000000002</v>
      </c>
      <c r="S163" s="217">
        <v>0</v>
      </c>
      <c r="T163" s="21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9" t="s">
        <v>194</v>
      </c>
      <c r="AT163" s="219" t="s">
        <v>290</v>
      </c>
      <c r="AU163" s="219" t="s">
        <v>81</v>
      </c>
      <c r="AY163" s="18" t="s">
        <v>131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8" t="s">
        <v>79</v>
      </c>
      <c r="BK163" s="220">
        <f>ROUND(I163*H163,2)</f>
        <v>0</v>
      </c>
      <c r="BL163" s="18" t="s">
        <v>137</v>
      </c>
      <c r="BM163" s="219" t="s">
        <v>507</v>
      </c>
    </row>
    <row r="164" s="2" customFormat="1">
      <c r="A164" s="39"/>
      <c r="B164" s="40"/>
      <c r="C164" s="41"/>
      <c r="D164" s="221" t="s">
        <v>139</v>
      </c>
      <c r="E164" s="41"/>
      <c r="F164" s="222" t="s">
        <v>506</v>
      </c>
      <c r="G164" s="41"/>
      <c r="H164" s="41"/>
      <c r="I164" s="223"/>
      <c r="J164" s="41"/>
      <c r="K164" s="41"/>
      <c r="L164" s="45"/>
      <c r="M164" s="224"/>
      <c r="N164" s="22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139</v>
      </c>
      <c r="AU164" s="18" t="s">
        <v>81</v>
      </c>
    </row>
    <row r="165" s="2" customFormat="1">
      <c r="A165" s="39"/>
      <c r="B165" s="40"/>
      <c r="C165" s="41"/>
      <c r="D165" s="221" t="s">
        <v>165</v>
      </c>
      <c r="E165" s="41"/>
      <c r="F165" s="250" t="s">
        <v>508</v>
      </c>
      <c r="G165" s="41"/>
      <c r="H165" s="41"/>
      <c r="I165" s="223"/>
      <c r="J165" s="41"/>
      <c r="K165" s="41"/>
      <c r="L165" s="45"/>
      <c r="M165" s="224"/>
      <c r="N165" s="225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165</v>
      </c>
      <c r="AU165" s="18" t="s">
        <v>81</v>
      </c>
    </row>
    <row r="166" s="13" customFormat="1">
      <c r="A166" s="13"/>
      <c r="B166" s="228"/>
      <c r="C166" s="229"/>
      <c r="D166" s="221" t="s">
        <v>143</v>
      </c>
      <c r="E166" s="230" t="s">
        <v>19</v>
      </c>
      <c r="F166" s="231" t="s">
        <v>504</v>
      </c>
      <c r="G166" s="229"/>
      <c r="H166" s="232">
        <v>2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143</v>
      </c>
      <c r="AU166" s="238" t="s">
        <v>81</v>
      </c>
      <c r="AV166" s="13" t="s">
        <v>81</v>
      </c>
      <c r="AW166" s="13" t="s">
        <v>33</v>
      </c>
      <c r="AX166" s="13" t="s">
        <v>71</v>
      </c>
      <c r="AY166" s="238" t="s">
        <v>131</v>
      </c>
    </row>
    <row r="167" s="14" customFormat="1">
      <c r="A167" s="14"/>
      <c r="B167" s="239"/>
      <c r="C167" s="240"/>
      <c r="D167" s="221" t="s">
        <v>143</v>
      </c>
      <c r="E167" s="241" t="s">
        <v>19</v>
      </c>
      <c r="F167" s="242" t="s">
        <v>145</v>
      </c>
      <c r="G167" s="240"/>
      <c r="H167" s="243">
        <v>2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9" t="s">
        <v>143</v>
      </c>
      <c r="AU167" s="249" t="s">
        <v>81</v>
      </c>
      <c r="AV167" s="14" t="s">
        <v>137</v>
      </c>
      <c r="AW167" s="14" t="s">
        <v>33</v>
      </c>
      <c r="AX167" s="14" t="s">
        <v>79</v>
      </c>
      <c r="AY167" s="249" t="s">
        <v>131</v>
      </c>
    </row>
    <row r="168" s="2" customFormat="1" ht="16.5" customHeight="1">
      <c r="A168" s="39"/>
      <c r="B168" s="40"/>
      <c r="C168" s="251" t="s">
        <v>235</v>
      </c>
      <c r="D168" s="251" t="s">
        <v>290</v>
      </c>
      <c r="E168" s="252" t="s">
        <v>509</v>
      </c>
      <c r="F168" s="253" t="s">
        <v>510</v>
      </c>
      <c r="G168" s="254" t="s">
        <v>136</v>
      </c>
      <c r="H168" s="255">
        <v>1</v>
      </c>
      <c r="I168" s="256"/>
      <c r="J168" s="257">
        <f>ROUND(I168*H168,2)</f>
        <v>0</v>
      </c>
      <c r="K168" s="258"/>
      <c r="L168" s="259"/>
      <c r="M168" s="260" t="s">
        <v>19</v>
      </c>
      <c r="N168" s="261" t="s">
        <v>42</v>
      </c>
      <c r="O168" s="85"/>
      <c r="P168" s="217">
        <f>O168*H168</f>
        <v>0</v>
      </c>
      <c r="Q168" s="217">
        <v>0.040000000000000001</v>
      </c>
      <c r="R168" s="217">
        <f>Q168*H168</f>
        <v>0.040000000000000001</v>
      </c>
      <c r="S168" s="217">
        <v>0</v>
      </c>
      <c r="T168" s="21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9" t="s">
        <v>194</v>
      </c>
      <c r="AT168" s="219" t="s">
        <v>290</v>
      </c>
      <c r="AU168" s="219" t="s">
        <v>81</v>
      </c>
      <c r="AY168" s="18" t="s">
        <v>131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8" t="s">
        <v>79</v>
      </c>
      <c r="BK168" s="220">
        <f>ROUND(I168*H168,2)</f>
        <v>0</v>
      </c>
      <c r="BL168" s="18" t="s">
        <v>137</v>
      </c>
      <c r="BM168" s="219" t="s">
        <v>511</v>
      </c>
    </row>
    <row r="169" s="2" customFormat="1">
      <c r="A169" s="39"/>
      <c r="B169" s="40"/>
      <c r="C169" s="41"/>
      <c r="D169" s="221" t="s">
        <v>139</v>
      </c>
      <c r="E169" s="41"/>
      <c r="F169" s="222" t="s">
        <v>512</v>
      </c>
      <c r="G169" s="41"/>
      <c r="H169" s="41"/>
      <c r="I169" s="223"/>
      <c r="J169" s="41"/>
      <c r="K169" s="41"/>
      <c r="L169" s="45"/>
      <c r="M169" s="224"/>
      <c r="N169" s="22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139</v>
      </c>
      <c r="AU169" s="18" t="s">
        <v>81</v>
      </c>
    </row>
    <row r="170" s="2" customFormat="1">
      <c r="A170" s="39"/>
      <c r="B170" s="40"/>
      <c r="C170" s="41"/>
      <c r="D170" s="221" t="s">
        <v>165</v>
      </c>
      <c r="E170" s="41"/>
      <c r="F170" s="250" t="s">
        <v>503</v>
      </c>
      <c r="G170" s="41"/>
      <c r="H170" s="41"/>
      <c r="I170" s="223"/>
      <c r="J170" s="41"/>
      <c r="K170" s="41"/>
      <c r="L170" s="45"/>
      <c r="M170" s="224"/>
      <c r="N170" s="225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165</v>
      </c>
      <c r="AU170" s="18" t="s">
        <v>81</v>
      </c>
    </row>
    <row r="171" s="13" customFormat="1">
      <c r="A171" s="13"/>
      <c r="B171" s="228"/>
      <c r="C171" s="229"/>
      <c r="D171" s="221" t="s">
        <v>143</v>
      </c>
      <c r="E171" s="230" t="s">
        <v>19</v>
      </c>
      <c r="F171" s="231" t="s">
        <v>158</v>
      </c>
      <c r="G171" s="229"/>
      <c r="H171" s="232">
        <v>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143</v>
      </c>
      <c r="AU171" s="238" t="s">
        <v>81</v>
      </c>
      <c r="AV171" s="13" t="s">
        <v>81</v>
      </c>
      <c r="AW171" s="13" t="s">
        <v>33</v>
      </c>
      <c r="AX171" s="13" t="s">
        <v>71</v>
      </c>
      <c r="AY171" s="238" t="s">
        <v>131</v>
      </c>
    </row>
    <row r="172" s="14" customFormat="1">
      <c r="A172" s="14"/>
      <c r="B172" s="239"/>
      <c r="C172" s="240"/>
      <c r="D172" s="221" t="s">
        <v>143</v>
      </c>
      <c r="E172" s="241" t="s">
        <v>19</v>
      </c>
      <c r="F172" s="242" t="s">
        <v>145</v>
      </c>
      <c r="G172" s="240"/>
      <c r="H172" s="243">
        <v>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9" t="s">
        <v>143</v>
      </c>
      <c r="AU172" s="249" t="s">
        <v>81</v>
      </c>
      <c r="AV172" s="14" t="s">
        <v>137</v>
      </c>
      <c r="AW172" s="14" t="s">
        <v>33</v>
      </c>
      <c r="AX172" s="14" t="s">
        <v>79</v>
      </c>
      <c r="AY172" s="249" t="s">
        <v>131</v>
      </c>
    </row>
    <row r="173" s="2" customFormat="1" ht="21.75" customHeight="1">
      <c r="A173" s="39"/>
      <c r="B173" s="40"/>
      <c r="C173" s="251" t="s">
        <v>8</v>
      </c>
      <c r="D173" s="251" t="s">
        <v>290</v>
      </c>
      <c r="E173" s="252" t="s">
        <v>513</v>
      </c>
      <c r="F173" s="253" t="s">
        <v>514</v>
      </c>
      <c r="G173" s="254" t="s">
        <v>136</v>
      </c>
      <c r="H173" s="255">
        <v>1</v>
      </c>
      <c r="I173" s="256"/>
      <c r="J173" s="257">
        <f>ROUND(I173*H173,2)</f>
        <v>0</v>
      </c>
      <c r="K173" s="258"/>
      <c r="L173" s="259"/>
      <c r="M173" s="260" t="s">
        <v>19</v>
      </c>
      <c r="N173" s="261" t="s">
        <v>42</v>
      </c>
      <c r="O173" s="85"/>
      <c r="P173" s="217">
        <f>O173*H173</f>
        <v>0</v>
      </c>
      <c r="Q173" s="217">
        <v>0.040000000000000001</v>
      </c>
      <c r="R173" s="217">
        <f>Q173*H173</f>
        <v>0.040000000000000001</v>
      </c>
      <c r="S173" s="217">
        <v>0</v>
      </c>
      <c r="T173" s="21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9" t="s">
        <v>194</v>
      </c>
      <c r="AT173" s="219" t="s">
        <v>290</v>
      </c>
      <c r="AU173" s="219" t="s">
        <v>81</v>
      </c>
      <c r="AY173" s="18" t="s">
        <v>131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8" t="s">
        <v>79</v>
      </c>
      <c r="BK173" s="220">
        <f>ROUND(I173*H173,2)</f>
        <v>0</v>
      </c>
      <c r="BL173" s="18" t="s">
        <v>137</v>
      </c>
      <c r="BM173" s="219" t="s">
        <v>515</v>
      </c>
    </row>
    <row r="174" s="2" customFormat="1">
      <c r="A174" s="39"/>
      <c r="B174" s="40"/>
      <c r="C174" s="41"/>
      <c r="D174" s="221" t="s">
        <v>139</v>
      </c>
      <c r="E174" s="41"/>
      <c r="F174" s="222" t="s">
        <v>516</v>
      </c>
      <c r="G174" s="41"/>
      <c r="H174" s="41"/>
      <c r="I174" s="223"/>
      <c r="J174" s="41"/>
      <c r="K174" s="41"/>
      <c r="L174" s="45"/>
      <c r="M174" s="224"/>
      <c r="N174" s="225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139</v>
      </c>
      <c r="AU174" s="18" t="s">
        <v>81</v>
      </c>
    </row>
    <row r="175" s="2" customFormat="1">
      <c r="A175" s="39"/>
      <c r="B175" s="40"/>
      <c r="C175" s="41"/>
      <c r="D175" s="221" t="s">
        <v>165</v>
      </c>
      <c r="E175" s="41"/>
      <c r="F175" s="250" t="s">
        <v>503</v>
      </c>
      <c r="G175" s="41"/>
      <c r="H175" s="41"/>
      <c r="I175" s="223"/>
      <c r="J175" s="41"/>
      <c r="K175" s="41"/>
      <c r="L175" s="45"/>
      <c r="M175" s="224"/>
      <c r="N175" s="225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165</v>
      </c>
      <c r="AU175" s="18" t="s">
        <v>81</v>
      </c>
    </row>
    <row r="176" s="13" customFormat="1">
      <c r="A176" s="13"/>
      <c r="B176" s="228"/>
      <c r="C176" s="229"/>
      <c r="D176" s="221" t="s">
        <v>143</v>
      </c>
      <c r="E176" s="230" t="s">
        <v>19</v>
      </c>
      <c r="F176" s="231" t="s">
        <v>158</v>
      </c>
      <c r="G176" s="229"/>
      <c r="H176" s="232">
        <v>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143</v>
      </c>
      <c r="AU176" s="238" t="s">
        <v>81</v>
      </c>
      <c r="AV176" s="13" t="s">
        <v>81</v>
      </c>
      <c r="AW176" s="13" t="s">
        <v>33</v>
      </c>
      <c r="AX176" s="13" t="s">
        <v>71</v>
      </c>
      <c r="AY176" s="238" t="s">
        <v>131</v>
      </c>
    </row>
    <row r="177" s="14" customFormat="1">
      <c r="A177" s="14"/>
      <c r="B177" s="239"/>
      <c r="C177" s="240"/>
      <c r="D177" s="221" t="s">
        <v>143</v>
      </c>
      <c r="E177" s="241" t="s">
        <v>19</v>
      </c>
      <c r="F177" s="242" t="s">
        <v>145</v>
      </c>
      <c r="G177" s="240"/>
      <c r="H177" s="243">
        <v>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143</v>
      </c>
      <c r="AU177" s="249" t="s">
        <v>81</v>
      </c>
      <c r="AV177" s="14" t="s">
        <v>137</v>
      </c>
      <c r="AW177" s="14" t="s">
        <v>33</v>
      </c>
      <c r="AX177" s="14" t="s">
        <v>79</v>
      </c>
      <c r="AY177" s="249" t="s">
        <v>131</v>
      </c>
    </row>
    <row r="178" s="2" customFormat="1" ht="24.15" customHeight="1">
      <c r="A178" s="39"/>
      <c r="B178" s="40"/>
      <c r="C178" s="207" t="s">
        <v>251</v>
      </c>
      <c r="D178" s="207" t="s">
        <v>133</v>
      </c>
      <c r="E178" s="208" t="s">
        <v>517</v>
      </c>
      <c r="F178" s="209" t="s">
        <v>518</v>
      </c>
      <c r="G178" s="210" t="s">
        <v>136</v>
      </c>
      <c r="H178" s="211">
        <v>6</v>
      </c>
      <c r="I178" s="212"/>
      <c r="J178" s="213">
        <f>ROUND(I178*H178,2)</f>
        <v>0</v>
      </c>
      <c r="K178" s="214"/>
      <c r="L178" s="45"/>
      <c r="M178" s="215" t="s">
        <v>19</v>
      </c>
      <c r="N178" s="216" t="s">
        <v>42</v>
      </c>
      <c r="O178" s="85"/>
      <c r="P178" s="217">
        <f>O178*H178</f>
        <v>0</v>
      </c>
      <c r="Q178" s="217">
        <v>6.0000000000000002E-05</v>
      </c>
      <c r="R178" s="217">
        <f>Q178*H178</f>
        <v>0.00036000000000000002</v>
      </c>
      <c r="S178" s="217">
        <v>0</v>
      </c>
      <c r="T178" s="2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9" t="s">
        <v>137</v>
      </c>
      <c r="AT178" s="219" t="s">
        <v>133</v>
      </c>
      <c r="AU178" s="219" t="s">
        <v>81</v>
      </c>
      <c r="AY178" s="18" t="s">
        <v>131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8" t="s">
        <v>79</v>
      </c>
      <c r="BK178" s="220">
        <f>ROUND(I178*H178,2)</f>
        <v>0</v>
      </c>
      <c r="BL178" s="18" t="s">
        <v>137</v>
      </c>
      <c r="BM178" s="219" t="s">
        <v>519</v>
      </c>
    </row>
    <row r="179" s="2" customFormat="1">
      <c r="A179" s="39"/>
      <c r="B179" s="40"/>
      <c r="C179" s="41"/>
      <c r="D179" s="221" t="s">
        <v>139</v>
      </c>
      <c r="E179" s="41"/>
      <c r="F179" s="222" t="s">
        <v>520</v>
      </c>
      <c r="G179" s="41"/>
      <c r="H179" s="41"/>
      <c r="I179" s="223"/>
      <c r="J179" s="41"/>
      <c r="K179" s="41"/>
      <c r="L179" s="45"/>
      <c r="M179" s="224"/>
      <c r="N179" s="22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139</v>
      </c>
      <c r="AU179" s="18" t="s">
        <v>81</v>
      </c>
    </row>
    <row r="180" s="2" customFormat="1">
      <c r="A180" s="39"/>
      <c r="B180" s="40"/>
      <c r="C180" s="41"/>
      <c r="D180" s="226" t="s">
        <v>141</v>
      </c>
      <c r="E180" s="41"/>
      <c r="F180" s="227" t="s">
        <v>521</v>
      </c>
      <c r="G180" s="41"/>
      <c r="H180" s="41"/>
      <c r="I180" s="223"/>
      <c r="J180" s="41"/>
      <c r="K180" s="41"/>
      <c r="L180" s="45"/>
      <c r="M180" s="224"/>
      <c r="N180" s="225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141</v>
      </c>
      <c r="AU180" s="18" t="s">
        <v>81</v>
      </c>
    </row>
    <row r="181" s="13" customFormat="1">
      <c r="A181" s="13"/>
      <c r="B181" s="228"/>
      <c r="C181" s="229"/>
      <c r="D181" s="221" t="s">
        <v>143</v>
      </c>
      <c r="E181" s="230" t="s">
        <v>19</v>
      </c>
      <c r="F181" s="231" t="s">
        <v>144</v>
      </c>
      <c r="G181" s="229"/>
      <c r="H181" s="232">
        <v>6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143</v>
      </c>
      <c r="AU181" s="238" t="s">
        <v>81</v>
      </c>
      <c r="AV181" s="13" t="s">
        <v>81</v>
      </c>
      <c r="AW181" s="13" t="s">
        <v>33</v>
      </c>
      <c r="AX181" s="13" t="s">
        <v>79</v>
      </c>
      <c r="AY181" s="238" t="s">
        <v>131</v>
      </c>
    </row>
    <row r="182" s="2" customFormat="1" ht="21.75" customHeight="1">
      <c r="A182" s="39"/>
      <c r="B182" s="40"/>
      <c r="C182" s="251" t="s">
        <v>258</v>
      </c>
      <c r="D182" s="251" t="s">
        <v>290</v>
      </c>
      <c r="E182" s="252" t="s">
        <v>522</v>
      </c>
      <c r="F182" s="253" t="s">
        <v>523</v>
      </c>
      <c r="G182" s="254" t="s">
        <v>136</v>
      </c>
      <c r="H182" s="255">
        <v>18</v>
      </c>
      <c r="I182" s="256"/>
      <c r="J182" s="257">
        <f>ROUND(I182*H182,2)</f>
        <v>0</v>
      </c>
      <c r="K182" s="258"/>
      <c r="L182" s="259"/>
      <c r="M182" s="260" t="s">
        <v>19</v>
      </c>
      <c r="N182" s="261" t="s">
        <v>42</v>
      </c>
      <c r="O182" s="85"/>
      <c r="P182" s="217">
        <f>O182*H182</f>
        <v>0</v>
      </c>
      <c r="Q182" s="217">
        <v>0.0047200000000000002</v>
      </c>
      <c r="R182" s="217">
        <f>Q182*H182</f>
        <v>0.084960000000000008</v>
      </c>
      <c r="S182" s="217">
        <v>0</v>
      </c>
      <c r="T182" s="21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9" t="s">
        <v>194</v>
      </c>
      <c r="AT182" s="219" t="s">
        <v>290</v>
      </c>
      <c r="AU182" s="219" t="s">
        <v>81</v>
      </c>
      <c r="AY182" s="18" t="s">
        <v>131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8" t="s">
        <v>79</v>
      </c>
      <c r="BK182" s="220">
        <f>ROUND(I182*H182,2)</f>
        <v>0</v>
      </c>
      <c r="BL182" s="18" t="s">
        <v>137</v>
      </c>
      <c r="BM182" s="219" t="s">
        <v>524</v>
      </c>
    </row>
    <row r="183" s="2" customFormat="1">
      <c r="A183" s="39"/>
      <c r="B183" s="40"/>
      <c r="C183" s="41"/>
      <c r="D183" s="221" t="s">
        <v>139</v>
      </c>
      <c r="E183" s="41"/>
      <c r="F183" s="222" t="s">
        <v>523</v>
      </c>
      <c r="G183" s="41"/>
      <c r="H183" s="41"/>
      <c r="I183" s="223"/>
      <c r="J183" s="41"/>
      <c r="K183" s="41"/>
      <c r="L183" s="45"/>
      <c r="M183" s="224"/>
      <c r="N183" s="225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139</v>
      </c>
      <c r="AU183" s="18" t="s">
        <v>81</v>
      </c>
    </row>
    <row r="184" s="13" customFormat="1">
      <c r="A184" s="13"/>
      <c r="B184" s="228"/>
      <c r="C184" s="229"/>
      <c r="D184" s="221" t="s">
        <v>143</v>
      </c>
      <c r="E184" s="229"/>
      <c r="F184" s="231" t="s">
        <v>525</v>
      </c>
      <c r="G184" s="229"/>
      <c r="H184" s="232">
        <v>18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143</v>
      </c>
      <c r="AU184" s="238" t="s">
        <v>81</v>
      </c>
      <c r="AV184" s="13" t="s">
        <v>81</v>
      </c>
      <c r="AW184" s="13" t="s">
        <v>4</v>
      </c>
      <c r="AX184" s="13" t="s">
        <v>79</v>
      </c>
      <c r="AY184" s="238" t="s">
        <v>131</v>
      </c>
    </row>
    <row r="185" s="2" customFormat="1" ht="24.15" customHeight="1">
      <c r="A185" s="39"/>
      <c r="B185" s="40"/>
      <c r="C185" s="207" t="s">
        <v>266</v>
      </c>
      <c r="D185" s="207" t="s">
        <v>133</v>
      </c>
      <c r="E185" s="208" t="s">
        <v>526</v>
      </c>
      <c r="F185" s="209" t="s">
        <v>527</v>
      </c>
      <c r="G185" s="210" t="s">
        <v>136</v>
      </c>
      <c r="H185" s="211">
        <v>6</v>
      </c>
      <c r="I185" s="212"/>
      <c r="J185" s="213">
        <f>ROUND(I185*H185,2)</f>
        <v>0</v>
      </c>
      <c r="K185" s="214"/>
      <c r="L185" s="45"/>
      <c r="M185" s="215" t="s">
        <v>19</v>
      </c>
      <c r="N185" s="216" t="s">
        <v>42</v>
      </c>
      <c r="O185" s="85"/>
      <c r="P185" s="217">
        <f>O185*H185</f>
        <v>0</v>
      </c>
      <c r="Q185" s="217">
        <v>0.0020799999999999998</v>
      </c>
      <c r="R185" s="217">
        <f>Q185*H185</f>
        <v>0.012479999999999998</v>
      </c>
      <c r="S185" s="217">
        <v>0</v>
      </c>
      <c r="T185" s="21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9" t="s">
        <v>137</v>
      </c>
      <c r="AT185" s="219" t="s">
        <v>133</v>
      </c>
      <c r="AU185" s="219" t="s">
        <v>81</v>
      </c>
      <c r="AY185" s="18" t="s">
        <v>131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8" t="s">
        <v>79</v>
      </c>
      <c r="BK185" s="220">
        <f>ROUND(I185*H185,2)</f>
        <v>0</v>
      </c>
      <c r="BL185" s="18" t="s">
        <v>137</v>
      </c>
      <c r="BM185" s="219" t="s">
        <v>528</v>
      </c>
    </row>
    <row r="186" s="2" customFormat="1">
      <c r="A186" s="39"/>
      <c r="B186" s="40"/>
      <c r="C186" s="41"/>
      <c r="D186" s="221" t="s">
        <v>139</v>
      </c>
      <c r="E186" s="41"/>
      <c r="F186" s="222" t="s">
        <v>529</v>
      </c>
      <c r="G186" s="41"/>
      <c r="H186" s="41"/>
      <c r="I186" s="223"/>
      <c r="J186" s="41"/>
      <c r="K186" s="41"/>
      <c r="L186" s="45"/>
      <c r="M186" s="224"/>
      <c r="N186" s="22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139</v>
      </c>
      <c r="AU186" s="18" t="s">
        <v>81</v>
      </c>
    </row>
    <row r="187" s="2" customFormat="1">
      <c r="A187" s="39"/>
      <c r="B187" s="40"/>
      <c r="C187" s="41"/>
      <c r="D187" s="226" t="s">
        <v>141</v>
      </c>
      <c r="E187" s="41"/>
      <c r="F187" s="227" t="s">
        <v>530</v>
      </c>
      <c r="G187" s="41"/>
      <c r="H187" s="41"/>
      <c r="I187" s="223"/>
      <c r="J187" s="41"/>
      <c r="K187" s="41"/>
      <c r="L187" s="45"/>
      <c r="M187" s="224"/>
      <c r="N187" s="22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141</v>
      </c>
      <c r="AU187" s="18" t="s">
        <v>81</v>
      </c>
    </row>
    <row r="188" s="13" customFormat="1">
      <c r="A188" s="13"/>
      <c r="B188" s="228"/>
      <c r="C188" s="229"/>
      <c r="D188" s="221" t="s">
        <v>143</v>
      </c>
      <c r="E188" s="230" t="s">
        <v>19</v>
      </c>
      <c r="F188" s="231" t="s">
        <v>144</v>
      </c>
      <c r="G188" s="229"/>
      <c r="H188" s="232">
        <v>6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143</v>
      </c>
      <c r="AU188" s="238" t="s">
        <v>81</v>
      </c>
      <c r="AV188" s="13" t="s">
        <v>81</v>
      </c>
      <c r="AW188" s="13" t="s">
        <v>33</v>
      </c>
      <c r="AX188" s="13" t="s">
        <v>71</v>
      </c>
      <c r="AY188" s="238" t="s">
        <v>131</v>
      </c>
    </row>
    <row r="189" s="14" customFormat="1">
      <c r="A189" s="14"/>
      <c r="B189" s="239"/>
      <c r="C189" s="240"/>
      <c r="D189" s="221" t="s">
        <v>143</v>
      </c>
      <c r="E189" s="241" t="s">
        <v>19</v>
      </c>
      <c r="F189" s="242" t="s">
        <v>145</v>
      </c>
      <c r="G189" s="240"/>
      <c r="H189" s="243">
        <v>6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9" t="s">
        <v>143</v>
      </c>
      <c r="AU189" s="249" t="s">
        <v>81</v>
      </c>
      <c r="AV189" s="14" t="s">
        <v>137</v>
      </c>
      <c r="AW189" s="14" t="s">
        <v>33</v>
      </c>
      <c r="AX189" s="14" t="s">
        <v>79</v>
      </c>
      <c r="AY189" s="249" t="s">
        <v>131</v>
      </c>
    </row>
    <row r="190" s="2" customFormat="1" ht="24.15" customHeight="1">
      <c r="A190" s="39"/>
      <c r="B190" s="40"/>
      <c r="C190" s="207" t="s">
        <v>274</v>
      </c>
      <c r="D190" s="207" t="s">
        <v>133</v>
      </c>
      <c r="E190" s="208" t="s">
        <v>531</v>
      </c>
      <c r="F190" s="209" t="s">
        <v>532</v>
      </c>
      <c r="G190" s="210" t="s">
        <v>136</v>
      </c>
      <c r="H190" s="211">
        <v>6</v>
      </c>
      <c r="I190" s="212"/>
      <c r="J190" s="213">
        <f>ROUND(I190*H190,2)</f>
        <v>0</v>
      </c>
      <c r="K190" s="214"/>
      <c r="L190" s="45"/>
      <c r="M190" s="215" t="s">
        <v>19</v>
      </c>
      <c r="N190" s="216" t="s">
        <v>42</v>
      </c>
      <c r="O190" s="85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9" t="s">
        <v>137</v>
      </c>
      <c r="AT190" s="219" t="s">
        <v>133</v>
      </c>
      <c r="AU190" s="219" t="s">
        <v>81</v>
      </c>
      <c r="AY190" s="18" t="s">
        <v>131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8" t="s">
        <v>79</v>
      </c>
      <c r="BK190" s="220">
        <f>ROUND(I190*H190,2)</f>
        <v>0</v>
      </c>
      <c r="BL190" s="18" t="s">
        <v>137</v>
      </c>
      <c r="BM190" s="219" t="s">
        <v>533</v>
      </c>
    </row>
    <row r="191" s="2" customFormat="1">
      <c r="A191" s="39"/>
      <c r="B191" s="40"/>
      <c r="C191" s="41"/>
      <c r="D191" s="221" t="s">
        <v>139</v>
      </c>
      <c r="E191" s="41"/>
      <c r="F191" s="222" t="s">
        <v>534</v>
      </c>
      <c r="G191" s="41"/>
      <c r="H191" s="41"/>
      <c r="I191" s="223"/>
      <c r="J191" s="41"/>
      <c r="K191" s="41"/>
      <c r="L191" s="45"/>
      <c r="M191" s="224"/>
      <c r="N191" s="225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139</v>
      </c>
      <c r="AU191" s="18" t="s">
        <v>81</v>
      </c>
    </row>
    <row r="192" s="2" customFormat="1">
      <c r="A192" s="39"/>
      <c r="B192" s="40"/>
      <c r="C192" s="41"/>
      <c r="D192" s="226" t="s">
        <v>141</v>
      </c>
      <c r="E192" s="41"/>
      <c r="F192" s="227" t="s">
        <v>535</v>
      </c>
      <c r="G192" s="41"/>
      <c r="H192" s="41"/>
      <c r="I192" s="223"/>
      <c r="J192" s="41"/>
      <c r="K192" s="41"/>
      <c r="L192" s="45"/>
      <c r="M192" s="224"/>
      <c r="N192" s="225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141</v>
      </c>
      <c r="AU192" s="18" t="s">
        <v>81</v>
      </c>
    </row>
    <row r="193" s="2" customFormat="1">
      <c r="A193" s="39"/>
      <c r="B193" s="40"/>
      <c r="C193" s="41"/>
      <c r="D193" s="221" t="s">
        <v>165</v>
      </c>
      <c r="E193" s="41"/>
      <c r="F193" s="250" t="s">
        <v>536</v>
      </c>
      <c r="G193" s="41"/>
      <c r="H193" s="41"/>
      <c r="I193" s="223"/>
      <c r="J193" s="41"/>
      <c r="K193" s="41"/>
      <c r="L193" s="45"/>
      <c r="M193" s="224"/>
      <c r="N193" s="22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165</v>
      </c>
      <c r="AU193" s="18" t="s">
        <v>81</v>
      </c>
    </row>
    <row r="194" s="13" customFormat="1">
      <c r="A194" s="13"/>
      <c r="B194" s="228"/>
      <c r="C194" s="229"/>
      <c r="D194" s="221" t="s">
        <v>143</v>
      </c>
      <c r="E194" s="230" t="s">
        <v>19</v>
      </c>
      <c r="F194" s="231" t="s">
        <v>144</v>
      </c>
      <c r="G194" s="229"/>
      <c r="H194" s="232">
        <v>6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143</v>
      </c>
      <c r="AU194" s="238" t="s">
        <v>81</v>
      </c>
      <c r="AV194" s="13" t="s">
        <v>81</v>
      </c>
      <c r="AW194" s="13" t="s">
        <v>33</v>
      </c>
      <c r="AX194" s="13" t="s">
        <v>79</v>
      </c>
      <c r="AY194" s="238" t="s">
        <v>131</v>
      </c>
    </row>
    <row r="195" s="2" customFormat="1" ht="16.5" customHeight="1">
      <c r="A195" s="39"/>
      <c r="B195" s="40"/>
      <c r="C195" s="251" t="s">
        <v>282</v>
      </c>
      <c r="D195" s="251" t="s">
        <v>290</v>
      </c>
      <c r="E195" s="252" t="s">
        <v>537</v>
      </c>
      <c r="F195" s="253" t="s">
        <v>538</v>
      </c>
      <c r="G195" s="254" t="s">
        <v>197</v>
      </c>
      <c r="H195" s="255">
        <v>1.5</v>
      </c>
      <c r="I195" s="256"/>
      <c r="J195" s="257">
        <f>ROUND(I195*H195,2)</f>
        <v>0</v>
      </c>
      <c r="K195" s="258"/>
      <c r="L195" s="259"/>
      <c r="M195" s="260" t="s">
        <v>19</v>
      </c>
      <c r="N195" s="261" t="s">
        <v>42</v>
      </c>
      <c r="O195" s="85"/>
      <c r="P195" s="217">
        <f>O195*H195</f>
        <v>0</v>
      </c>
      <c r="Q195" s="217">
        <v>0.001</v>
      </c>
      <c r="R195" s="217">
        <f>Q195*H195</f>
        <v>0.0015</v>
      </c>
      <c r="S195" s="217">
        <v>0</v>
      </c>
      <c r="T195" s="21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9" t="s">
        <v>194</v>
      </c>
      <c r="AT195" s="219" t="s">
        <v>290</v>
      </c>
      <c r="AU195" s="219" t="s">
        <v>81</v>
      </c>
      <c r="AY195" s="18" t="s">
        <v>131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8" t="s">
        <v>79</v>
      </c>
      <c r="BK195" s="220">
        <f>ROUND(I195*H195,2)</f>
        <v>0</v>
      </c>
      <c r="BL195" s="18" t="s">
        <v>137</v>
      </c>
      <c r="BM195" s="219" t="s">
        <v>539</v>
      </c>
    </row>
    <row r="196" s="2" customFormat="1">
      <c r="A196" s="39"/>
      <c r="B196" s="40"/>
      <c r="C196" s="41"/>
      <c r="D196" s="221" t="s">
        <v>139</v>
      </c>
      <c r="E196" s="41"/>
      <c r="F196" s="222" t="s">
        <v>538</v>
      </c>
      <c r="G196" s="41"/>
      <c r="H196" s="41"/>
      <c r="I196" s="223"/>
      <c r="J196" s="41"/>
      <c r="K196" s="41"/>
      <c r="L196" s="45"/>
      <c r="M196" s="224"/>
      <c r="N196" s="225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139</v>
      </c>
      <c r="AU196" s="18" t="s">
        <v>81</v>
      </c>
    </row>
    <row r="197" s="2" customFormat="1">
      <c r="A197" s="39"/>
      <c r="B197" s="40"/>
      <c r="C197" s="41"/>
      <c r="D197" s="221" t="s">
        <v>165</v>
      </c>
      <c r="E197" s="41"/>
      <c r="F197" s="250" t="s">
        <v>540</v>
      </c>
      <c r="G197" s="41"/>
      <c r="H197" s="41"/>
      <c r="I197" s="223"/>
      <c r="J197" s="41"/>
      <c r="K197" s="41"/>
      <c r="L197" s="45"/>
      <c r="M197" s="224"/>
      <c r="N197" s="22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165</v>
      </c>
      <c r="AU197" s="18" t="s">
        <v>81</v>
      </c>
    </row>
    <row r="198" s="13" customFormat="1">
      <c r="A198" s="13"/>
      <c r="B198" s="228"/>
      <c r="C198" s="229"/>
      <c r="D198" s="221" t="s">
        <v>143</v>
      </c>
      <c r="E198" s="229"/>
      <c r="F198" s="231" t="s">
        <v>541</v>
      </c>
      <c r="G198" s="229"/>
      <c r="H198" s="232">
        <v>1.5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143</v>
      </c>
      <c r="AU198" s="238" t="s">
        <v>81</v>
      </c>
      <c r="AV198" s="13" t="s">
        <v>81</v>
      </c>
      <c r="AW198" s="13" t="s">
        <v>4</v>
      </c>
      <c r="AX198" s="13" t="s">
        <v>79</v>
      </c>
      <c r="AY198" s="238" t="s">
        <v>131</v>
      </c>
    </row>
    <row r="199" s="2" customFormat="1" ht="24.15" customHeight="1">
      <c r="A199" s="39"/>
      <c r="B199" s="40"/>
      <c r="C199" s="207" t="s">
        <v>7</v>
      </c>
      <c r="D199" s="207" t="s">
        <v>133</v>
      </c>
      <c r="E199" s="208" t="s">
        <v>542</v>
      </c>
      <c r="F199" s="209" t="s">
        <v>543</v>
      </c>
      <c r="G199" s="210" t="s">
        <v>161</v>
      </c>
      <c r="H199" s="211">
        <v>6</v>
      </c>
      <c r="I199" s="212"/>
      <c r="J199" s="213">
        <f>ROUND(I199*H199,2)</f>
        <v>0</v>
      </c>
      <c r="K199" s="214"/>
      <c r="L199" s="45"/>
      <c r="M199" s="215" t="s">
        <v>19</v>
      </c>
      <c r="N199" s="216" t="s">
        <v>42</v>
      </c>
      <c r="O199" s="85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9" t="s">
        <v>137</v>
      </c>
      <c r="AT199" s="219" t="s">
        <v>133</v>
      </c>
      <c r="AU199" s="219" t="s">
        <v>81</v>
      </c>
      <c r="AY199" s="18" t="s">
        <v>131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8" t="s">
        <v>79</v>
      </c>
      <c r="BK199" s="220">
        <f>ROUND(I199*H199,2)</f>
        <v>0</v>
      </c>
      <c r="BL199" s="18" t="s">
        <v>137</v>
      </c>
      <c r="BM199" s="219" t="s">
        <v>544</v>
      </c>
    </row>
    <row r="200" s="2" customFormat="1">
      <c r="A200" s="39"/>
      <c r="B200" s="40"/>
      <c r="C200" s="41"/>
      <c r="D200" s="221" t="s">
        <v>139</v>
      </c>
      <c r="E200" s="41"/>
      <c r="F200" s="222" t="s">
        <v>545</v>
      </c>
      <c r="G200" s="41"/>
      <c r="H200" s="41"/>
      <c r="I200" s="223"/>
      <c r="J200" s="41"/>
      <c r="K200" s="41"/>
      <c r="L200" s="45"/>
      <c r="M200" s="224"/>
      <c r="N200" s="225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139</v>
      </c>
      <c r="AU200" s="18" t="s">
        <v>81</v>
      </c>
    </row>
    <row r="201" s="2" customFormat="1">
      <c r="A201" s="39"/>
      <c r="B201" s="40"/>
      <c r="C201" s="41"/>
      <c r="D201" s="226" t="s">
        <v>141</v>
      </c>
      <c r="E201" s="41"/>
      <c r="F201" s="227" t="s">
        <v>546</v>
      </c>
      <c r="G201" s="41"/>
      <c r="H201" s="41"/>
      <c r="I201" s="223"/>
      <c r="J201" s="41"/>
      <c r="K201" s="41"/>
      <c r="L201" s="45"/>
      <c r="M201" s="224"/>
      <c r="N201" s="225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141</v>
      </c>
      <c r="AU201" s="18" t="s">
        <v>81</v>
      </c>
    </row>
    <row r="202" s="2" customFormat="1">
      <c r="A202" s="39"/>
      <c r="B202" s="40"/>
      <c r="C202" s="41"/>
      <c r="D202" s="221" t="s">
        <v>165</v>
      </c>
      <c r="E202" s="41"/>
      <c r="F202" s="250" t="s">
        <v>547</v>
      </c>
      <c r="G202" s="41"/>
      <c r="H202" s="41"/>
      <c r="I202" s="223"/>
      <c r="J202" s="41"/>
      <c r="K202" s="41"/>
      <c r="L202" s="45"/>
      <c r="M202" s="224"/>
      <c r="N202" s="225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165</v>
      </c>
      <c r="AU202" s="18" t="s">
        <v>81</v>
      </c>
    </row>
    <row r="203" s="13" customFormat="1">
      <c r="A203" s="13"/>
      <c r="B203" s="228"/>
      <c r="C203" s="229"/>
      <c r="D203" s="221" t="s">
        <v>143</v>
      </c>
      <c r="E203" s="230" t="s">
        <v>19</v>
      </c>
      <c r="F203" s="231" t="s">
        <v>548</v>
      </c>
      <c r="G203" s="229"/>
      <c r="H203" s="232">
        <v>6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143</v>
      </c>
      <c r="AU203" s="238" t="s">
        <v>81</v>
      </c>
      <c r="AV203" s="13" t="s">
        <v>81</v>
      </c>
      <c r="AW203" s="13" t="s">
        <v>33</v>
      </c>
      <c r="AX203" s="13" t="s">
        <v>71</v>
      </c>
      <c r="AY203" s="238" t="s">
        <v>131</v>
      </c>
    </row>
    <row r="204" s="14" customFormat="1">
      <c r="A204" s="14"/>
      <c r="B204" s="239"/>
      <c r="C204" s="240"/>
      <c r="D204" s="221" t="s">
        <v>143</v>
      </c>
      <c r="E204" s="241" t="s">
        <v>19</v>
      </c>
      <c r="F204" s="242" t="s">
        <v>145</v>
      </c>
      <c r="G204" s="240"/>
      <c r="H204" s="243">
        <v>6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9" t="s">
        <v>143</v>
      </c>
      <c r="AU204" s="249" t="s">
        <v>81</v>
      </c>
      <c r="AV204" s="14" t="s">
        <v>137</v>
      </c>
      <c r="AW204" s="14" t="s">
        <v>33</v>
      </c>
      <c r="AX204" s="14" t="s">
        <v>79</v>
      </c>
      <c r="AY204" s="249" t="s">
        <v>131</v>
      </c>
    </row>
    <row r="205" s="2" customFormat="1" ht="16.5" customHeight="1">
      <c r="A205" s="39"/>
      <c r="B205" s="40"/>
      <c r="C205" s="207" t="s">
        <v>295</v>
      </c>
      <c r="D205" s="207" t="s">
        <v>133</v>
      </c>
      <c r="E205" s="208" t="s">
        <v>549</v>
      </c>
      <c r="F205" s="209" t="s">
        <v>550</v>
      </c>
      <c r="G205" s="210" t="s">
        <v>188</v>
      </c>
      <c r="H205" s="211">
        <v>0.29999999999999999</v>
      </c>
      <c r="I205" s="212"/>
      <c r="J205" s="213">
        <f>ROUND(I205*H205,2)</f>
        <v>0</v>
      </c>
      <c r="K205" s="214"/>
      <c r="L205" s="45"/>
      <c r="M205" s="215" t="s">
        <v>19</v>
      </c>
      <c r="N205" s="216" t="s">
        <v>42</v>
      </c>
      <c r="O205" s="85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9" t="s">
        <v>137</v>
      </c>
      <c r="AT205" s="219" t="s">
        <v>133</v>
      </c>
      <c r="AU205" s="219" t="s">
        <v>81</v>
      </c>
      <c r="AY205" s="18" t="s">
        <v>131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8" t="s">
        <v>79</v>
      </c>
      <c r="BK205" s="220">
        <f>ROUND(I205*H205,2)</f>
        <v>0</v>
      </c>
      <c r="BL205" s="18" t="s">
        <v>137</v>
      </c>
      <c r="BM205" s="219" t="s">
        <v>551</v>
      </c>
    </row>
    <row r="206" s="2" customFormat="1">
      <c r="A206" s="39"/>
      <c r="B206" s="40"/>
      <c r="C206" s="41"/>
      <c r="D206" s="221" t="s">
        <v>139</v>
      </c>
      <c r="E206" s="41"/>
      <c r="F206" s="222" t="s">
        <v>552</v>
      </c>
      <c r="G206" s="41"/>
      <c r="H206" s="41"/>
      <c r="I206" s="223"/>
      <c r="J206" s="41"/>
      <c r="K206" s="41"/>
      <c r="L206" s="45"/>
      <c r="M206" s="224"/>
      <c r="N206" s="225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139</v>
      </c>
      <c r="AU206" s="18" t="s">
        <v>81</v>
      </c>
    </row>
    <row r="207" s="2" customFormat="1">
      <c r="A207" s="39"/>
      <c r="B207" s="40"/>
      <c r="C207" s="41"/>
      <c r="D207" s="226" t="s">
        <v>141</v>
      </c>
      <c r="E207" s="41"/>
      <c r="F207" s="227" t="s">
        <v>553</v>
      </c>
      <c r="G207" s="41"/>
      <c r="H207" s="41"/>
      <c r="I207" s="223"/>
      <c r="J207" s="41"/>
      <c r="K207" s="41"/>
      <c r="L207" s="45"/>
      <c r="M207" s="224"/>
      <c r="N207" s="225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141</v>
      </c>
      <c r="AU207" s="18" t="s">
        <v>81</v>
      </c>
    </row>
    <row r="208" s="2" customFormat="1">
      <c r="A208" s="39"/>
      <c r="B208" s="40"/>
      <c r="C208" s="41"/>
      <c r="D208" s="221" t="s">
        <v>165</v>
      </c>
      <c r="E208" s="41"/>
      <c r="F208" s="250" t="s">
        <v>554</v>
      </c>
      <c r="G208" s="41"/>
      <c r="H208" s="41"/>
      <c r="I208" s="223"/>
      <c r="J208" s="41"/>
      <c r="K208" s="41"/>
      <c r="L208" s="45"/>
      <c r="M208" s="224"/>
      <c r="N208" s="225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165</v>
      </c>
      <c r="AU208" s="18" t="s">
        <v>81</v>
      </c>
    </row>
    <row r="209" s="13" customFormat="1">
      <c r="A209" s="13"/>
      <c r="B209" s="228"/>
      <c r="C209" s="229"/>
      <c r="D209" s="221" t="s">
        <v>143</v>
      </c>
      <c r="E209" s="230" t="s">
        <v>19</v>
      </c>
      <c r="F209" s="231" t="s">
        <v>555</v>
      </c>
      <c r="G209" s="229"/>
      <c r="H209" s="232">
        <v>0.29999999999999999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143</v>
      </c>
      <c r="AU209" s="238" t="s">
        <v>81</v>
      </c>
      <c r="AV209" s="13" t="s">
        <v>81</v>
      </c>
      <c r="AW209" s="13" t="s">
        <v>33</v>
      </c>
      <c r="AX209" s="13" t="s">
        <v>71</v>
      </c>
      <c r="AY209" s="238" t="s">
        <v>131</v>
      </c>
    </row>
    <row r="210" s="14" customFormat="1">
      <c r="A210" s="14"/>
      <c r="B210" s="239"/>
      <c r="C210" s="240"/>
      <c r="D210" s="221" t="s">
        <v>143</v>
      </c>
      <c r="E210" s="241" t="s">
        <v>19</v>
      </c>
      <c r="F210" s="242" t="s">
        <v>145</v>
      </c>
      <c r="G210" s="240"/>
      <c r="H210" s="243">
        <v>0.29999999999999999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9" t="s">
        <v>143</v>
      </c>
      <c r="AU210" s="249" t="s">
        <v>81</v>
      </c>
      <c r="AV210" s="14" t="s">
        <v>137</v>
      </c>
      <c r="AW210" s="14" t="s">
        <v>33</v>
      </c>
      <c r="AX210" s="14" t="s">
        <v>79</v>
      </c>
      <c r="AY210" s="249" t="s">
        <v>131</v>
      </c>
    </row>
    <row r="211" s="12" customFormat="1" ht="22.8" customHeight="1">
      <c r="A211" s="12"/>
      <c r="B211" s="191"/>
      <c r="C211" s="192"/>
      <c r="D211" s="193" t="s">
        <v>70</v>
      </c>
      <c r="E211" s="205" t="s">
        <v>152</v>
      </c>
      <c r="F211" s="205" t="s">
        <v>303</v>
      </c>
      <c r="G211" s="192"/>
      <c r="H211" s="192"/>
      <c r="I211" s="195"/>
      <c r="J211" s="206">
        <f>BK211</f>
        <v>0</v>
      </c>
      <c r="K211" s="192"/>
      <c r="L211" s="197"/>
      <c r="M211" s="198"/>
      <c r="N211" s="199"/>
      <c r="O211" s="199"/>
      <c r="P211" s="200">
        <f>SUM(P212:P235)</f>
        <v>0</v>
      </c>
      <c r="Q211" s="199"/>
      <c r="R211" s="200">
        <f>SUM(R212:R235)</f>
        <v>23.59311924</v>
      </c>
      <c r="S211" s="199"/>
      <c r="T211" s="201">
        <f>SUM(T212:T235)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2" t="s">
        <v>79</v>
      </c>
      <c r="AT211" s="203" t="s">
        <v>70</v>
      </c>
      <c r="AU211" s="203" t="s">
        <v>79</v>
      </c>
      <c r="AY211" s="202" t="s">
        <v>131</v>
      </c>
      <c r="BK211" s="204">
        <f>SUM(BK212:BK235)</f>
        <v>0</v>
      </c>
    </row>
    <row r="212" s="2" customFormat="1" ht="24.15" customHeight="1">
      <c r="A212" s="39"/>
      <c r="B212" s="40"/>
      <c r="C212" s="207" t="s">
        <v>304</v>
      </c>
      <c r="D212" s="207" t="s">
        <v>133</v>
      </c>
      <c r="E212" s="208" t="s">
        <v>556</v>
      </c>
      <c r="F212" s="209" t="s">
        <v>557</v>
      </c>
      <c r="G212" s="210" t="s">
        <v>188</v>
      </c>
      <c r="H212" s="211">
        <v>5.4550000000000001</v>
      </c>
      <c r="I212" s="212"/>
      <c r="J212" s="213">
        <f>ROUND(I212*H212,2)</f>
        <v>0</v>
      </c>
      <c r="K212" s="214"/>
      <c r="L212" s="45"/>
      <c r="M212" s="215" t="s">
        <v>19</v>
      </c>
      <c r="N212" s="216" t="s">
        <v>42</v>
      </c>
      <c r="O212" s="85"/>
      <c r="P212" s="217">
        <f>O212*H212</f>
        <v>0</v>
      </c>
      <c r="Q212" s="217">
        <v>2.8332299999999999</v>
      </c>
      <c r="R212" s="217">
        <f>Q212*H212</f>
        <v>15.45526965</v>
      </c>
      <c r="S212" s="217">
        <v>0</v>
      </c>
      <c r="T212" s="21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9" t="s">
        <v>137</v>
      </c>
      <c r="AT212" s="219" t="s">
        <v>133</v>
      </c>
      <c r="AU212" s="219" t="s">
        <v>81</v>
      </c>
      <c r="AY212" s="18" t="s">
        <v>131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8" t="s">
        <v>79</v>
      </c>
      <c r="BK212" s="220">
        <f>ROUND(I212*H212,2)</f>
        <v>0</v>
      </c>
      <c r="BL212" s="18" t="s">
        <v>137</v>
      </c>
      <c r="BM212" s="219" t="s">
        <v>558</v>
      </c>
    </row>
    <row r="213" s="2" customFormat="1">
      <c r="A213" s="39"/>
      <c r="B213" s="40"/>
      <c r="C213" s="41"/>
      <c r="D213" s="221" t="s">
        <v>139</v>
      </c>
      <c r="E213" s="41"/>
      <c r="F213" s="222" t="s">
        <v>559</v>
      </c>
      <c r="G213" s="41"/>
      <c r="H213" s="41"/>
      <c r="I213" s="223"/>
      <c r="J213" s="41"/>
      <c r="K213" s="41"/>
      <c r="L213" s="45"/>
      <c r="M213" s="224"/>
      <c r="N213" s="225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139</v>
      </c>
      <c r="AU213" s="18" t="s">
        <v>81</v>
      </c>
    </row>
    <row r="214" s="2" customFormat="1">
      <c r="A214" s="39"/>
      <c r="B214" s="40"/>
      <c r="C214" s="41"/>
      <c r="D214" s="226" t="s">
        <v>141</v>
      </c>
      <c r="E214" s="41"/>
      <c r="F214" s="227" t="s">
        <v>560</v>
      </c>
      <c r="G214" s="41"/>
      <c r="H214" s="41"/>
      <c r="I214" s="223"/>
      <c r="J214" s="41"/>
      <c r="K214" s="41"/>
      <c r="L214" s="45"/>
      <c r="M214" s="224"/>
      <c r="N214" s="225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141</v>
      </c>
      <c r="AU214" s="18" t="s">
        <v>81</v>
      </c>
    </row>
    <row r="215" s="2" customFormat="1">
      <c r="A215" s="39"/>
      <c r="B215" s="40"/>
      <c r="C215" s="41"/>
      <c r="D215" s="221" t="s">
        <v>165</v>
      </c>
      <c r="E215" s="41"/>
      <c r="F215" s="250" t="s">
        <v>561</v>
      </c>
      <c r="G215" s="41"/>
      <c r="H215" s="41"/>
      <c r="I215" s="223"/>
      <c r="J215" s="41"/>
      <c r="K215" s="41"/>
      <c r="L215" s="45"/>
      <c r="M215" s="224"/>
      <c r="N215" s="22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165</v>
      </c>
      <c r="AU215" s="18" t="s">
        <v>81</v>
      </c>
    </row>
    <row r="216" s="13" customFormat="1">
      <c r="A216" s="13"/>
      <c r="B216" s="228"/>
      <c r="C216" s="229"/>
      <c r="D216" s="221" t="s">
        <v>143</v>
      </c>
      <c r="E216" s="230" t="s">
        <v>19</v>
      </c>
      <c r="F216" s="231" t="s">
        <v>562</v>
      </c>
      <c r="G216" s="229"/>
      <c r="H216" s="232">
        <v>5.4550000000000001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143</v>
      </c>
      <c r="AU216" s="238" t="s">
        <v>81</v>
      </c>
      <c r="AV216" s="13" t="s">
        <v>81</v>
      </c>
      <c r="AW216" s="13" t="s">
        <v>33</v>
      </c>
      <c r="AX216" s="13" t="s">
        <v>71</v>
      </c>
      <c r="AY216" s="238" t="s">
        <v>131</v>
      </c>
    </row>
    <row r="217" s="14" customFormat="1">
      <c r="A217" s="14"/>
      <c r="B217" s="239"/>
      <c r="C217" s="240"/>
      <c r="D217" s="221" t="s">
        <v>143</v>
      </c>
      <c r="E217" s="241" t="s">
        <v>19</v>
      </c>
      <c r="F217" s="242" t="s">
        <v>145</v>
      </c>
      <c r="G217" s="240"/>
      <c r="H217" s="243">
        <v>5.4550000000000001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9" t="s">
        <v>143</v>
      </c>
      <c r="AU217" s="249" t="s">
        <v>81</v>
      </c>
      <c r="AV217" s="14" t="s">
        <v>137</v>
      </c>
      <c r="AW217" s="14" t="s">
        <v>33</v>
      </c>
      <c r="AX217" s="14" t="s">
        <v>79</v>
      </c>
      <c r="AY217" s="249" t="s">
        <v>131</v>
      </c>
    </row>
    <row r="218" s="2" customFormat="1" ht="24.15" customHeight="1">
      <c r="A218" s="39"/>
      <c r="B218" s="40"/>
      <c r="C218" s="207" t="s">
        <v>312</v>
      </c>
      <c r="D218" s="207" t="s">
        <v>133</v>
      </c>
      <c r="E218" s="208" t="s">
        <v>563</v>
      </c>
      <c r="F218" s="209" t="s">
        <v>564</v>
      </c>
      <c r="G218" s="210" t="s">
        <v>364</v>
      </c>
      <c r="H218" s="211">
        <v>0.028000000000000001</v>
      </c>
      <c r="I218" s="212"/>
      <c r="J218" s="213">
        <f>ROUND(I218*H218,2)</f>
        <v>0</v>
      </c>
      <c r="K218" s="214"/>
      <c r="L218" s="45"/>
      <c r="M218" s="215" t="s">
        <v>19</v>
      </c>
      <c r="N218" s="216" t="s">
        <v>42</v>
      </c>
      <c r="O218" s="85"/>
      <c r="P218" s="217">
        <f>O218*H218</f>
        <v>0</v>
      </c>
      <c r="Q218" s="217">
        <v>1.08528</v>
      </c>
      <c r="R218" s="217">
        <f>Q218*H218</f>
        <v>0.030387840000000003</v>
      </c>
      <c r="S218" s="217">
        <v>0</v>
      </c>
      <c r="T218" s="21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9" t="s">
        <v>137</v>
      </c>
      <c r="AT218" s="219" t="s">
        <v>133</v>
      </c>
      <c r="AU218" s="219" t="s">
        <v>81</v>
      </c>
      <c r="AY218" s="18" t="s">
        <v>131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8" t="s">
        <v>79</v>
      </c>
      <c r="BK218" s="220">
        <f>ROUND(I218*H218,2)</f>
        <v>0</v>
      </c>
      <c r="BL218" s="18" t="s">
        <v>137</v>
      </c>
      <c r="BM218" s="219" t="s">
        <v>565</v>
      </c>
    </row>
    <row r="219" s="2" customFormat="1">
      <c r="A219" s="39"/>
      <c r="B219" s="40"/>
      <c r="C219" s="41"/>
      <c r="D219" s="221" t="s">
        <v>139</v>
      </c>
      <c r="E219" s="41"/>
      <c r="F219" s="222" t="s">
        <v>566</v>
      </c>
      <c r="G219" s="41"/>
      <c r="H219" s="41"/>
      <c r="I219" s="223"/>
      <c r="J219" s="41"/>
      <c r="K219" s="41"/>
      <c r="L219" s="45"/>
      <c r="M219" s="224"/>
      <c r="N219" s="225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139</v>
      </c>
      <c r="AU219" s="18" t="s">
        <v>81</v>
      </c>
    </row>
    <row r="220" s="2" customFormat="1">
      <c r="A220" s="39"/>
      <c r="B220" s="40"/>
      <c r="C220" s="41"/>
      <c r="D220" s="226" t="s">
        <v>141</v>
      </c>
      <c r="E220" s="41"/>
      <c r="F220" s="227" t="s">
        <v>567</v>
      </c>
      <c r="G220" s="41"/>
      <c r="H220" s="41"/>
      <c r="I220" s="223"/>
      <c r="J220" s="41"/>
      <c r="K220" s="41"/>
      <c r="L220" s="45"/>
      <c r="M220" s="224"/>
      <c r="N220" s="225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141</v>
      </c>
      <c r="AU220" s="18" t="s">
        <v>81</v>
      </c>
    </row>
    <row r="221" s="2" customFormat="1">
      <c r="A221" s="39"/>
      <c r="B221" s="40"/>
      <c r="C221" s="41"/>
      <c r="D221" s="221" t="s">
        <v>165</v>
      </c>
      <c r="E221" s="41"/>
      <c r="F221" s="250" t="s">
        <v>568</v>
      </c>
      <c r="G221" s="41"/>
      <c r="H221" s="41"/>
      <c r="I221" s="223"/>
      <c r="J221" s="41"/>
      <c r="K221" s="41"/>
      <c r="L221" s="45"/>
      <c r="M221" s="224"/>
      <c r="N221" s="225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165</v>
      </c>
      <c r="AU221" s="18" t="s">
        <v>81</v>
      </c>
    </row>
    <row r="222" s="2" customFormat="1" ht="24.15" customHeight="1">
      <c r="A222" s="39"/>
      <c r="B222" s="40"/>
      <c r="C222" s="207" t="s">
        <v>321</v>
      </c>
      <c r="D222" s="207" t="s">
        <v>133</v>
      </c>
      <c r="E222" s="208" t="s">
        <v>569</v>
      </c>
      <c r="F222" s="209" t="s">
        <v>570</v>
      </c>
      <c r="G222" s="210" t="s">
        <v>364</v>
      </c>
      <c r="H222" s="211">
        <v>0.085000000000000006</v>
      </c>
      <c r="I222" s="212"/>
      <c r="J222" s="213">
        <f>ROUND(I222*H222,2)</f>
        <v>0</v>
      </c>
      <c r="K222" s="214"/>
      <c r="L222" s="45"/>
      <c r="M222" s="215" t="s">
        <v>19</v>
      </c>
      <c r="N222" s="216" t="s">
        <v>42</v>
      </c>
      <c r="O222" s="85"/>
      <c r="P222" s="217">
        <f>O222*H222</f>
        <v>0</v>
      </c>
      <c r="Q222" s="217">
        <v>1.03955</v>
      </c>
      <c r="R222" s="217">
        <f>Q222*H222</f>
        <v>0.088361750000000003</v>
      </c>
      <c r="S222" s="217">
        <v>0</v>
      </c>
      <c r="T222" s="21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9" t="s">
        <v>137</v>
      </c>
      <c r="AT222" s="219" t="s">
        <v>133</v>
      </c>
      <c r="AU222" s="219" t="s">
        <v>81</v>
      </c>
      <c r="AY222" s="18" t="s">
        <v>131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8" t="s">
        <v>79</v>
      </c>
      <c r="BK222" s="220">
        <f>ROUND(I222*H222,2)</f>
        <v>0</v>
      </c>
      <c r="BL222" s="18" t="s">
        <v>137</v>
      </c>
      <c r="BM222" s="219" t="s">
        <v>571</v>
      </c>
    </row>
    <row r="223" s="2" customFormat="1">
      <c r="A223" s="39"/>
      <c r="B223" s="40"/>
      <c r="C223" s="41"/>
      <c r="D223" s="221" t="s">
        <v>139</v>
      </c>
      <c r="E223" s="41"/>
      <c r="F223" s="222" t="s">
        <v>572</v>
      </c>
      <c r="G223" s="41"/>
      <c r="H223" s="41"/>
      <c r="I223" s="223"/>
      <c r="J223" s="41"/>
      <c r="K223" s="41"/>
      <c r="L223" s="45"/>
      <c r="M223" s="224"/>
      <c r="N223" s="225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139</v>
      </c>
      <c r="AU223" s="18" t="s">
        <v>81</v>
      </c>
    </row>
    <row r="224" s="2" customFormat="1">
      <c r="A224" s="39"/>
      <c r="B224" s="40"/>
      <c r="C224" s="41"/>
      <c r="D224" s="226" t="s">
        <v>141</v>
      </c>
      <c r="E224" s="41"/>
      <c r="F224" s="227" t="s">
        <v>573</v>
      </c>
      <c r="G224" s="41"/>
      <c r="H224" s="41"/>
      <c r="I224" s="223"/>
      <c r="J224" s="41"/>
      <c r="K224" s="41"/>
      <c r="L224" s="45"/>
      <c r="M224" s="224"/>
      <c r="N224" s="225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141</v>
      </c>
      <c r="AU224" s="18" t="s">
        <v>81</v>
      </c>
    </row>
    <row r="225" s="2" customFormat="1">
      <c r="A225" s="39"/>
      <c r="B225" s="40"/>
      <c r="C225" s="41"/>
      <c r="D225" s="221" t="s">
        <v>165</v>
      </c>
      <c r="E225" s="41"/>
      <c r="F225" s="250" t="s">
        <v>574</v>
      </c>
      <c r="G225" s="41"/>
      <c r="H225" s="41"/>
      <c r="I225" s="223"/>
      <c r="J225" s="41"/>
      <c r="K225" s="41"/>
      <c r="L225" s="45"/>
      <c r="M225" s="224"/>
      <c r="N225" s="225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165</v>
      </c>
      <c r="AU225" s="18" t="s">
        <v>81</v>
      </c>
    </row>
    <row r="226" s="2" customFormat="1" ht="24.15" customHeight="1">
      <c r="A226" s="39"/>
      <c r="B226" s="40"/>
      <c r="C226" s="207" t="s">
        <v>329</v>
      </c>
      <c r="D226" s="207" t="s">
        <v>133</v>
      </c>
      <c r="E226" s="208" t="s">
        <v>575</v>
      </c>
      <c r="F226" s="209" t="s">
        <v>576</v>
      </c>
      <c r="G226" s="210" t="s">
        <v>136</v>
      </c>
      <c r="H226" s="211">
        <v>10</v>
      </c>
      <c r="I226" s="212"/>
      <c r="J226" s="213">
        <f>ROUND(I226*H226,2)</f>
        <v>0</v>
      </c>
      <c r="K226" s="214"/>
      <c r="L226" s="45"/>
      <c r="M226" s="215" t="s">
        <v>19</v>
      </c>
      <c r="N226" s="216" t="s">
        <v>42</v>
      </c>
      <c r="O226" s="85"/>
      <c r="P226" s="217">
        <f>O226*H226</f>
        <v>0</v>
      </c>
      <c r="Q226" s="217">
        <v>0.051909999999999998</v>
      </c>
      <c r="R226" s="217">
        <f>Q226*H226</f>
        <v>0.51910000000000001</v>
      </c>
      <c r="S226" s="217">
        <v>0</v>
      </c>
      <c r="T226" s="21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9" t="s">
        <v>137</v>
      </c>
      <c r="AT226" s="219" t="s">
        <v>133</v>
      </c>
      <c r="AU226" s="219" t="s">
        <v>81</v>
      </c>
      <c r="AY226" s="18" t="s">
        <v>131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8" t="s">
        <v>79</v>
      </c>
      <c r="BK226" s="220">
        <f>ROUND(I226*H226,2)</f>
        <v>0</v>
      </c>
      <c r="BL226" s="18" t="s">
        <v>137</v>
      </c>
      <c r="BM226" s="219" t="s">
        <v>577</v>
      </c>
    </row>
    <row r="227" s="2" customFormat="1">
      <c r="A227" s="39"/>
      <c r="B227" s="40"/>
      <c r="C227" s="41"/>
      <c r="D227" s="221" t="s">
        <v>139</v>
      </c>
      <c r="E227" s="41"/>
      <c r="F227" s="222" t="s">
        <v>578</v>
      </c>
      <c r="G227" s="41"/>
      <c r="H227" s="41"/>
      <c r="I227" s="223"/>
      <c r="J227" s="41"/>
      <c r="K227" s="41"/>
      <c r="L227" s="45"/>
      <c r="M227" s="224"/>
      <c r="N227" s="225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139</v>
      </c>
      <c r="AU227" s="18" t="s">
        <v>81</v>
      </c>
    </row>
    <row r="228" s="2" customFormat="1">
      <c r="A228" s="39"/>
      <c r="B228" s="40"/>
      <c r="C228" s="41"/>
      <c r="D228" s="226" t="s">
        <v>141</v>
      </c>
      <c r="E228" s="41"/>
      <c r="F228" s="227" t="s">
        <v>579</v>
      </c>
      <c r="G228" s="41"/>
      <c r="H228" s="41"/>
      <c r="I228" s="223"/>
      <c r="J228" s="41"/>
      <c r="K228" s="41"/>
      <c r="L228" s="45"/>
      <c r="M228" s="224"/>
      <c r="N228" s="225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141</v>
      </c>
      <c r="AU228" s="18" t="s">
        <v>81</v>
      </c>
    </row>
    <row r="229" s="2" customFormat="1">
      <c r="A229" s="39"/>
      <c r="B229" s="40"/>
      <c r="C229" s="41"/>
      <c r="D229" s="221" t="s">
        <v>165</v>
      </c>
      <c r="E229" s="41"/>
      <c r="F229" s="250" t="s">
        <v>580</v>
      </c>
      <c r="G229" s="41"/>
      <c r="H229" s="41"/>
      <c r="I229" s="223"/>
      <c r="J229" s="41"/>
      <c r="K229" s="41"/>
      <c r="L229" s="45"/>
      <c r="M229" s="224"/>
      <c r="N229" s="225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165</v>
      </c>
      <c r="AU229" s="18" t="s">
        <v>81</v>
      </c>
    </row>
    <row r="230" s="13" customFormat="1">
      <c r="A230" s="13"/>
      <c r="B230" s="228"/>
      <c r="C230" s="229"/>
      <c r="D230" s="221" t="s">
        <v>143</v>
      </c>
      <c r="E230" s="230" t="s">
        <v>19</v>
      </c>
      <c r="F230" s="231" t="s">
        <v>489</v>
      </c>
      <c r="G230" s="229"/>
      <c r="H230" s="232">
        <v>10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143</v>
      </c>
      <c r="AU230" s="238" t="s">
        <v>81</v>
      </c>
      <c r="AV230" s="13" t="s">
        <v>81</v>
      </c>
      <c r="AW230" s="13" t="s">
        <v>33</v>
      </c>
      <c r="AX230" s="13" t="s">
        <v>71</v>
      </c>
      <c r="AY230" s="238" t="s">
        <v>131</v>
      </c>
    </row>
    <row r="231" s="14" customFormat="1">
      <c r="A231" s="14"/>
      <c r="B231" s="239"/>
      <c r="C231" s="240"/>
      <c r="D231" s="221" t="s">
        <v>143</v>
      </c>
      <c r="E231" s="241" t="s">
        <v>19</v>
      </c>
      <c r="F231" s="242" t="s">
        <v>145</v>
      </c>
      <c r="G231" s="240"/>
      <c r="H231" s="243">
        <v>10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9" t="s">
        <v>143</v>
      </c>
      <c r="AU231" s="249" t="s">
        <v>81</v>
      </c>
      <c r="AV231" s="14" t="s">
        <v>137</v>
      </c>
      <c r="AW231" s="14" t="s">
        <v>33</v>
      </c>
      <c r="AX231" s="14" t="s">
        <v>79</v>
      </c>
      <c r="AY231" s="249" t="s">
        <v>131</v>
      </c>
    </row>
    <row r="232" s="2" customFormat="1" ht="33" customHeight="1">
      <c r="A232" s="39"/>
      <c r="B232" s="40"/>
      <c r="C232" s="251" t="s">
        <v>336</v>
      </c>
      <c r="D232" s="251" t="s">
        <v>290</v>
      </c>
      <c r="E232" s="252" t="s">
        <v>581</v>
      </c>
      <c r="F232" s="253" t="s">
        <v>582</v>
      </c>
      <c r="G232" s="254" t="s">
        <v>136</v>
      </c>
      <c r="H232" s="255">
        <v>10</v>
      </c>
      <c r="I232" s="256"/>
      <c r="J232" s="257">
        <f>ROUND(I232*H232,2)</f>
        <v>0</v>
      </c>
      <c r="K232" s="258"/>
      <c r="L232" s="259"/>
      <c r="M232" s="260" t="s">
        <v>19</v>
      </c>
      <c r="N232" s="261" t="s">
        <v>42</v>
      </c>
      <c r="O232" s="85"/>
      <c r="P232" s="217">
        <f>O232*H232</f>
        <v>0</v>
      </c>
      <c r="Q232" s="217">
        <v>0.75</v>
      </c>
      <c r="R232" s="217">
        <f>Q232*H232</f>
        <v>7.5</v>
      </c>
      <c r="S232" s="217">
        <v>0</v>
      </c>
      <c r="T232" s="21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9" t="s">
        <v>194</v>
      </c>
      <c r="AT232" s="219" t="s">
        <v>290</v>
      </c>
      <c r="AU232" s="219" t="s">
        <v>81</v>
      </c>
      <c r="AY232" s="18" t="s">
        <v>131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8" t="s">
        <v>79</v>
      </c>
      <c r="BK232" s="220">
        <f>ROUND(I232*H232,2)</f>
        <v>0</v>
      </c>
      <c r="BL232" s="18" t="s">
        <v>137</v>
      </c>
      <c r="BM232" s="219" t="s">
        <v>583</v>
      </c>
    </row>
    <row r="233" s="2" customFormat="1">
      <c r="A233" s="39"/>
      <c r="B233" s="40"/>
      <c r="C233" s="41"/>
      <c r="D233" s="221" t="s">
        <v>139</v>
      </c>
      <c r="E233" s="41"/>
      <c r="F233" s="222" t="s">
        <v>582</v>
      </c>
      <c r="G233" s="41"/>
      <c r="H233" s="41"/>
      <c r="I233" s="223"/>
      <c r="J233" s="41"/>
      <c r="K233" s="41"/>
      <c r="L233" s="45"/>
      <c r="M233" s="224"/>
      <c r="N233" s="225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139</v>
      </c>
      <c r="AU233" s="18" t="s">
        <v>81</v>
      </c>
    </row>
    <row r="234" s="13" customFormat="1">
      <c r="A234" s="13"/>
      <c r="B234" s="228"/>
      <c r="C234" s="229"/>
      <c r="D234" s="221" t="s">
        <v>143</v>
      </c>
      <c r="E234" s="230" t="s">
        <v>19</v>
      </c>
      <c r="F234" s="231" t="s">
        <v>489</v>
      </c>
      <c r="G234" s="229"/>
      <c r="H234" s="232">
        <v>10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143</v>
      </c>
      <c r="AU234" s="238" t="s">
        <v>81</v>
      </c>
      <c r="AV234" s="13" t="s">
        <v>81</v>
      </c>
      <c r="AW234" s="13" t="s">
        <v>33</v>
      </c>
      <c r="AX234" s="13" t="s">
        <v>71</v>
      </c>
      <c r="AY234" s="238" t="s">
        <v>131</v>
      </c>
    </row>
    <row r="235" s="14" customFormat="1">
      <c r="A235" s="14"/>
      <c r="B235" s="239"/>
      <c r="C235" s="240"/>
      <c r="D235" s="221" t="s">
        <v>143</v>
      </c>
      <c r="E235" s="241" t="s">
        <v>19</v>
      </c>
      <c r="F235" s="242" t="s">
        <v>145</v>
      </c>
      <c r="G235" s="240"/>
      <c r="H235" s="243">
        <v>10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9" t="s">
        <v>143</v>
      </c>
      <c r="AU235" s="249" t="s">
        <v>81</v>
      </c>
      <c r="AV235" s="14" t="s">
        <v>137</v>
      </c>
      <c r="AW235" s="14" t="s">
        <v>33</v>
      </c>
      <c r="AX235" s="14" t="s">
        <v>79</v>
      </c>
      <c r="AY235" s="249" t="s">
        <v>131</v>
      </c>
    </row>
    <row r="236" s="12" customFormat="1" ht="22.8" customHeight="1">
      <c r="A236" s="12"/>
      <c r="B236" s="191"/>
      <c r="C236" s="192"/>
      <c r="D236" s="193" t="s">
        <v>70</v>
      </c>
      <c r="E236" s="205" t="s">
        <v>137</v>
      </c>
      <c r="F236" s="205" t="s">
        <v>320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SUM(P237:P284)</f>
        <v>0</v>
      </c>
      <c r="Q236" s="199"/>
      <c r="R236" s="200">
        <f>SUM(R237:R284)</f>
        <v>1727.5584876599999</v>
      </c>
      <c r="S236" s="199"/>
      <c r="T236" s="201">
        <f>SUM(T237:T284)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2" t="s">
        <v>79</v>
      </c>
      <c r="AT236" s="203" t="s">
        <v>70</v>
      </c>
      <c r="AU236" s="203" t="s">
        <v>79</v>
      </c>
      <c r="AY236" s="202" t="s">
        <v>131</v>
      </c>
      <c r="BK236" s="204">
        <f>SUM(BK237:BK284)</f>
        <v>0</v>
      </c>
    </row>
    <row r="237" s="2" customFormat="1" ht="33" customHeight="1">
      <c r="A237" s="39"/>
      <c r="B237" s="40"/>
      <c r="C237" s="207" t="s">
        <v>342</v>
      </c>
      <c r="D237" s="207" t="s">
        <v>133</v>
      </c>
      <c r="E237" s="208" t="s">
        <v>584</v>
      </c>
      <c r="F237" s="209" t="s">
        <v>585</v>
      </c>
      <c r="G237" s="210" t="s">
        <v>188</v>
      </c>
      <c r="H237" s="211">
        <v>42.75</v>
      </c>
      <c r="I237" s="212"/>
      <c r="J237" s="213">
        <f>ROUND(I237*H237,2)</f>
        <v>0</v>
      </c>
      <c r="K237" s="214"/>
      <c r="L237" s="45"/>
      <c r="M237" s="215" t="s">
        <v>19</v>
      </c>
      <c r="N237" s="216" t="s">
        <v>42</v>
      </c>
      <c r="O237" s="85"/>
      <c r="P237" s="217">
        <f>O237*H237</f>
        <v>0</v>
      </c>
      <c r="Q237" s="217">
        <v>2.25</v>
      </c>
      <c r="R237" s="217">
        <f>Q237*H237</f>
        <v>96.1875</v>
      </c>
      <c r="S237" s="217">
        <v>0</v>
      </c>
      <c r="T237" s="21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9" t="s">
        <v>137</v>
      </c>
      <c r="AT237" s="219" t="s">
        <v>133</v>
      </c>
      <c r="AU237" s="219" t="s">
        <v>81</v>
      </c>
      <c r="AY237" s="18" t="s">
        <v>131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8" t="s">
        <v>79</v>
      </c>
      <c r="BK237" s="220">
        <f>ROUND(I237*H237,2)</f>
        <v>0</v>
      </c>
      <c r="BL237" s="18" t="s">
        <v>137</v>
      </c>
      <c r="BM237" s="219" t="s">
        <v>586</v>
      </c>
    </row>
    <row r="238" s="2" customFormat="1">
      <c r="A238" s="39"/>
      <c r="B238" s="40"/>
      <c r="C238" s="41"/>
      <c r="D238" s="221" t="s">
        <v>139</v>
      </c>
      <c r="E238" s="41"/>
      <c r="F238" s="222" t="s">
        <v>587</v>
      </c>
      <c r="G238" s="41"/>
      <c r="H238" s="41"/>
      <c r="I238" s="223"/>
      <c r="J238" s="41"/>
      <c r="K238" s="41"/>
      <c r="L238" s="45"/>
      <c r="M238" s="224"/>
      <c r="N238" s="225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139</v>
      </c>
      <c r="AU238" s="18" t="s">
        <v>81</v>
      </c>
    </row>
    <row r="239" s="2" customFormat="1">
      <c r="A239" s="39"/>
      <c r="B239" s="40"/>
      <c r="C239" s="41"/>
      <c r="D239" s="226" t="s">
        <v>141</v>
      </c>
      <c r="E239" s="41"/>
      <c r="F239" s="227" t="s">
        <v>588</v>
      </c>
      <c r="G239" s="41"/>
      <c r="H239" s="41"/>
      <c r="I239" s="223"/>
      <c r="J239" s="41"/>
      <c r="K239" s="41"/>
      <c r="L239" s="45"/>
      <c r="M239" s="224"/>
      <c r="N239" s="225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141</v>
      </c>
      <c r="AU239" s="18" t="s">
        <v>81</v>
      </c>
    </row>
    <row r="240" s="2" customFormat="1">
      <c r="A240" s="39"/>
      <c r="B240" s="40"/>
      <c r="C240" s="41"/>
      <c r="D240" s="221" t="s">
        <v>165</v>
      </c>
      <c r="E240" s="41"/>
      <c r="F240" s="250" t="s">
        <v>589</v>
      </c>
      <c r="G240" s="41"/>
      <c r="H240" s="41"/>
      <c r="I240" s="223"/>
      <c r="J240" s="41"/>
      <c r="K240" s="41"/>
      <c r="L240" s="45"/>
      <c r="M240" s="224"/>
      <c r="N240" s="225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165</v>
      </c>
      <c r="AU240" s="18" t="s">
        <v>81</v>
      </c>
    </row>
    <row r="241" s="13" customFormat="1">
      <c r="A241" s="13"/>
      <c r="B241" s="228"/>
      <c r="C241" s="229"/>
      <c r="D241" s="221" t="s">
        <v>143</v>
      </c>
      <c r="E241" s="230" t="s">
        <v>19</v>
      </c>
      <c r="F241" s="231" t="s">
        <v>590</v>
      </c>
      <c r="G241" s="229"/>
      <c r="H241" s="232">
        <v>42.75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143</v>
      </c>
      <c r="AU241" s="238" t="s">
        <v>81</v>
      </c>
      <c r="AV241" s="13" t="s">
        <v>81</v>
      </c>
      <c r="AW241" s="13" t="s">
        <v>33</v>
      </c>
      <c r="AX241" s="13" t="s">
        <v>71</v>
      </c>
      <c r="AY241" s="238" t="s">
        <v>131</v>
      </c>
    </row>
    <row r="242" s="14" customFormat="1">
      <c r="A242" s="14"/>
      <c r="B242" s="239"/>
      <c r="C242" s="240"/>
      <c r="D242" s="221" t="s">
        <v>143</v>
      </c>
      <c r="E242" s="241" t="s">
        <v>19</v>
      </c>
      <c r="F242" s="242" t="s">
        <v>145</v>
      </c>
      <c r="G242" s="240"/>
      <c r="H242" s="243">
        <v>42.75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9" t="s">
        <v>143</v>
      </c>
      <c r="AU242" s="249" t="s">
        <v>81</v>
      </c>
      <c r="AV242" s="14" t="s">
        <v>137</v>
      </c>
      <c r="AW242" s="14" t="s">
        <v>33</v>
      </c>
      <c r="AX242" s="14" t="s">
        <v>79</v>
      </c>
      <c r="AY242" s="249" t="s">
        <v>131</v>
      </c>
    </row>
    <row r="243" s="2" customFormat="1" ht="24.15" customHeight="1">
      <c r="A243" s="39"/>
      <c r="B243" s="40"/>
      <c r="C243" s="207" t="s">
        <v>351</v>
      </c>
      <c r="D243" s="207" t="s">
        <v>133</v>
      </c>
      <c r="E243" s="208" t="s">
        <v>591</v>
      </c>
      <c r="F243" s="209" t="s">
        <v>592</v>
      </c>
      <c r="G243" s="210" t="s">
        <v>188</v>
      </c>
      <c r="H243" s="211">
        <v>42.75</v>
      </c>
      <c r="I243" s="212"/>
      <c r="J243" s="213">
        <f>ROUND(I243*H243,2)</f>
        <v>0</v>
      </c>
      <c r="K243" s="214"/>
      <c r="L243" s="45"/>
      <c r="M243" s="215" t="s">
        <v>19</v>
      </c>
      <c r="N243" s="216" t="s">
        <v>42</v>
      </c>
      <c r="O243" s="85"/>
      <c r="P243" s="217">
        <f>O243*H243</f>
        <v>0</v>
      </c>
      <c r="Q243" s="217">
        <v>2.25</v>
      </c>
      <c r="R243" s="217">
        <f>Q243*H243</f>
        <v>96.1875</v>
      </c>
      <c r="S243" s="217">
        <v>0</v>
      </c>
      <c r="T243" s="21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9" t="s">
        <v>137</v>
      </c>
      <c r="AT243" s="219" t="s">
        <v>133</v>
      </c>
      <c r="AU243" s="219" t="s">
        <v>81</v>
      </c>
      <c r="AY243" s="18" t="s">
        <v>131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8" t="s">
        <v>79</v>
      </c>
      <c r="BK243" s="220">
        <f>ROUND(I243*H243,2)</f>
        <v>0</v>
      </c>
      <c r="BL243" s="18" t="s">
        <v>137</v>
      </c>
      <c r="BM243" s="219" t="s">
        <v>593</v>
      </c>
    </row>
    <row r="244" s="2" customFormat="1">
      <c r="A244" s="39"/>
      <c r="B244" s="40"/>
      <c r="C244" s="41"/>
      <c r="D244" s="221" t="s">
        <v>139</v>
      </c>
      <c r="E244" s="41"/>
      <c r="F244" s="222" t="s">
        <v>594</v>
      </c>
      <c r="G244" s="41"/>
      <c r="H244" s="41"/>
      <c r="I244" s="223"/>
      <c r="J244" s="41"/>
      <c r="K244" s="41"/>
      <c r="L244" s="45"/>
      <c r="M244" s="224"/>
      <c r="N244" s="22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139</v>
      </c>
      <c r="AU244" s="18" t="s">
        <v>81</v>
      </c>
    </row>
    <row r="245" s="2" customFormat="1">
      <c r="A245" s="39"/>
      <c r="B245" s="40"/>
      <c r="C245" s="41"/>
      <c r="D245" s="226" t="s">
        <v>141</v>
      </c>
      <c r="E245" s="41"/>
      <c r="F245" s="227" t="s">
        <v>595</v>
      </c>
      <c r="G245" s="41"/>
      <c r="H245" s="41"/>
      <c r="I245" s="223"/>
      <c r="J245" s="41"/>
      <c r="K245" s="41"/>
      <c r="L245" s="45"/>
      <c r="M245" s="224"/>
      <c r="N245" s="225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141</v>
      </c>
      <c r="AU245" s="18" t="s">
        <v>81</v>
      </c>
    </row>
    <row r="246" s="2" customFormat="1">
      <c r="A246" s="39"/>
      <c r="B246" s="40"/>
      <c r="C246" s="41"/>
      <c r="D246" s="221" t="s">
        <v>165</v>
      </c>
      <c r="E246" s="41"/>
      <c r="F246" s="250" t="s">
        <v>596</v>
      </c>
      <c r="G246" s="41"/>
      <c r="H246" s="41"/>
      <c r="I246" s="223"/>
      <c r="J246" s="41"/>
      <c r="K246" s="41"/>
      <c r="L246" s="45"/>
      <c r="M246" s="224"/>
      <c r="N246" s="225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165</v>
      </c>
      <c r="AU246" s="18" t="s">
        <v>81</v>
      </c>
    </row>
    <row r="247" s="13" customFormat="1">
      <c r="A247" s="13"/>
      <c r="B247" s="228"/>
      <c r="C247" s="229"/>
      <c r="D247" s="221" t="s">
        <v>143</v>
      </c>
      <c r="E247" s="230" t="s">
        <v>19</v>
      </c>
      <c r="F247" s="231" t="s">
        <v>590</v>
      </c>
      <c r="G247" s="229"/>
      <c r="H247" s="232">
        <v>42.75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143</v>
      </c>
      <c r="AU247" s="238" t="s">
        <v>81</v>
      </c>
      <c r="AV247" s="13" t="s">
        <v>81</v>
      </c>
      <c r="AW247" s="13" t="s">
        <v>33</v>
      </c>
      <c r="AX247" s="13" t="s">
        <v>71</v>
      </c>
      <c r="AY247" s="238" t="s">
        <v>131</v>
      </c>
    </row>
    <row r="248" s="14" customFormat="1">
      <c r="A248" s="14"/>
      <c r="B248" s="239"/>
      <c r="C248" s="240"/>
      <c r="D248" s="221" t="s">
        <v>143</v>
      </c>
      <c r="E248" s="241" t="s">
        <v>19</v>
      </c>
      <c r="F248" s="242" t="s">
        <v>145</v>
      </c>
      <c r="G248" s="240"/>
      <c r="H248" s="243">
        <v>42.75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9" t="s">
        <v>143</v>
      </c>
      <c r="AU248" s="249" t="s">
        <v>81</v>
      </c>
      <c r="AV248" s="14" t="s">
        <v>137</v>
      </c>
      <c r="AW248" s="14" t="s">
        <v>33</v>
      </c>
      <c r="AX248" s="14" t="s">
        <v>79</v>
      </c>
      <c r="AY248" s="249" t="s">
        <v>131</v>
      </c>
    </row>
    <row r="249" s="2" customFormat="1" ht="16.5" customHeight="1">
      <c r="A249" s="39"/>
      <c r="B249" s="40"/>
      <c r="C249" s="207" t="s">
        <v>361</v>
      </c>
      <c r="D249" s="207" t="s">
        <v>133</v>
      </c>
      <c r="E249" s="208" t="s">
        <v>597</v>
      </c>
      <c r="F249" s="209" t="s">
        <v>598</v>
      </c>
      <c r="G249" s="210" t="s">
        <v>188</v>
      </c>
      <c r="H249" s="211">
        <v>26.978000000000002</v>
      </c>
      <c r="I249" s="212"/>
      <c r="J249" s="213">
        <f>ROUND(I249*H249,2)</f>
        <v>0</v>
      </c>
      <c r="K249" s="214"/>
      <c r="L249" s="45"/>
      <c r="M249" s="215" t="s">
        <v>19</v>
      </c>
      <c r="N249" s="216" t="s">
        <v>42</v>
      </c>
      <c r="O249" s="85"/>
      <c r="P249" s="217">
        <f>O249*H249</f>
        <v>0</v>
      </c>
      <c r="Q249" s="217">
        <v>2.4327899999999998</v>
      </c>
      <c r="R249" s="217">
        <f>Q249*H249</f>
        <v>65.631808620000001</v>
      </c>
      <c r="S249" s="217">
        <v>0</v>
      </c>
      <c r="T249" s="21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9" t="s">
        <v>137</v>
      </c>
      <c r="AT249" s="219" t="s">
        <v>133</v>
      </c>
      <c r="AU249" s="219" t="s">
        <v>81</v>
      </c>
      <c r="AY249" s="18" t="s">
        <v>131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8" t="s">
        <v>79</v>
      </c>
      <c r="BK249" s="220">
        <f>ROUND(I249*H249,2)</f>
        <v>0</v>
      </c>
      <c r="BL249" s="18" t="s">
        <v>137</v>
      </c>
      <c r="BM249" s="219" t="s">
        <v>599</v>
      </c>
    </row>
    <row r="250" s="2" customFormat="1">
      <c r="A250" s="39"/>
      <c r="B250" s="40"/>
      <c r="C250" s="41"/>
      <c r="D250" s="221" t="s">
        <v>139</v>
      </c>
      <c r="E250" s="41"/>
      <c r="F250" s="222" t="s">
        <v>600</v>
      </c>
      <c r="G250" s="41"/>
      <c r="H250" s="41"/>
      <c r="I250" s="223"/>
      <c r="J250" s="41"/>
      <c r="K250" s="41"/>
      <c r="L250" s="45"/>
      <c r="M250" s="224"/>
      <c r="N250" s="225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139</v>
      </c>
      <c r="AU250" s="18" t="s">
        <v>81</v>
      </c>
    </row>
    <row r="251" s="2" customFormat="1">
      <c r="A251" s="39"/>
      <c r="B251" s="40"/>
      <c r="C251" s="41"/>
      <c r="D251" s="226" t="s">
        <v>141</v>
      </c>
      <c r="E251" s="41"/>
      <c r="F251" s="227" t="s">
        <v>601</v>
      </c>
      <c r="G251" s="41"/>
      <c r="H251" s="41"/>
      <c r="I251" s="223"/>
      <c r="J251" s="41"/>
      <c r="K251" s="41"/>
      <c r="L251" s="45"/>
      <c r="M251" s="224"/>
      <c r="N251" s="225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141</v>
      </c>
      <c r="AU251" s="18" t="s">
        <v>81</v>
      </c>
    </row>
    <row r="252" s="2" customFormat="1">
      <c r="A252" s="39"/>
      <c r="B252" s="40"/>
      <c r="C252" s="41"/>
      <c r="D252" s="221" t="s">
        <v>165</v>
      </c>
      <c r="E252" s="41"/>
      <c r="F252" s="250" t="s">
        <v>602</v>
      </c>
      <c r="G252" s="41"/>
      <c r="H252" s="41"/>
      <c r="I252" s="223"/>
      <c r="J252" s="41"/>
      <c r="K252" s="41"/>
      <c r="L252" s="45"/>
      <c r="M252" s="224"/>
      <c r="N252" s="225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165</v>
      </c>
      <c r="AU252" s="18" t="s">
        <v>81</v>
      </c>
    </row>
    <row r="253" s="15" customFormat="1">
      <c r="A253" s="15"/>
      <c r="B253" s="262"/>
      <c r="C253" s="263"/>
      <c r="D253" s="221" t="s">
        <v>143</v>
      </c>
      <c r="E253" s="264" t="s">
        <v>19</v>
      </c>
      <c r="F253" s="265" t="s">
        <v>603</v>
      </c>
      <c r="G253" s="263"/>
      <c r="H253" s="264" t="s">
        <v>19</v>
      </c>
      <c r="I253" s="266"/>
      <c r="J253" s="263"/>
      <c r="K253" s="263"/>
      <c r="L253" s="267"/>
      <c r="M253" s="268"/>
      <c r="N253" s="269"/>
      <c r="O253" s="269"/>
      <c r="P253" s="269"/>
      <c r="Q253" s="269"/>
      <c r="R253" s="269"/>
      <c r="S253" s="269"/>
      <c r="T253" s="27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1" t="s">
        <v>143</v>
      </c>
      <c r="AU253" s="271" t="s">
        <v>81</v>
      </c>
      <c r="AV253" s="15" t="s">
        <v>79</v>
      </c>
      <c r="AW253" s="15" t="s">
        <v>33</v>
      </c>
      <c r="AX253" s="15" t="s">
        <v>71</v>
      </c>
      <c r="AY253" s="271" t="s">
        <v>131</v>
      </c>
    </row>
    <row r="254" s="13" customFormat="1">
      <c r="A254" s="13"/>
      <c r="B254" s="228"/>
      <c r="C254" s="229"/>
      <c r="D254" s="221" t="s">
        <v>143</v>
      </c>
      <c r="E254" s="230" t="s">
        <v>19</v>
      </c>
      <c r="F254" s="231" t="s">
        <v>604</v>
      </c>
      <c r="G254" s="229"/>
      <c r="H254" s="232">
        <v>26.978000000000002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143</v>
      </c>
      <c r="AU254" s="238" t="s">
        <v>81</v>
      </c>
      <c r="AV254" s="13" t="s">
        <v>81</v>
      </c>
      <c r="AW254" s="13" t="s">
        <v>33</v>
      </c>
      <c r="AX254" s="13" t="s">
        <v>71</v>
      </c>
      <c r="AY254" s="238" t="s">
        <v>131</v>
      </c>
    </row>
    <row r="255" s="14" customFormat="1">
      <c r="A255" s="14"/>
      <c r="B255" s="239"/>
      <c r="C255" s="240"/>
      <c r="D255" s="221" t="s">
        <v>143</v>
      </c>
      <c r="E255" s="241" t="s">
        <v>19</v>
      </c>
      <c r="F255" s="242" t="s">
        <v>145</v>
      </c>
      <c r="G255" s="240"/>
      <c r="H255" s="243">
        <v>26.978000000000002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9" t="s">
        <v>143</v>
      </c>
      <c r="AU255" s="249" t="s">
        <v>81</v>
      </c>
      <c r="AV255" s="14" t="s">
        <v>137</v>
      </c>
      <c r="AW255" s="14" t="s">
        <v>33</v>
      </c>
      <c r="AX255" s="14" t="s">
        <v>79</v>
      </c>
      <c r="AY255" s="249" t="s">
        <v>131</v>
      </c>
    </row>
    <row r="256" s="2" customFormat="1" ht="24.15" customHeight="1">
      <c r="A256" s="39"/>
      <c r="B256" s="40"/>
      <c r="C256" s="207" t="s">
        <v>369</v>
      </c>
      <c r="D256" s="207" t="s">
        <v>133</v>
      </c>
      <c r="E256" s="208" t="s">
        <v>605</v>
      </c>
      <c r="F256" s="209" t="s">
        <v>606</v>
      </c>
      <c r="G256" s="210" t="s">
        <v>188</v>
      </c>
      <c r="H256" s="211">
        <v>82.5</v>
      </c>
      <c r="I256" s="212"/>
      <c r="J256" s="213">
        <f>ROUND(I256*H256,2)</f>
        <v>0</v>
      </c>
      <c r="K256" s="214"/>
      <c r="L256" s="45"/>
      <c r="M256" s="215" t="s">
        <v>19</v>
      </c>
      <c r="N256" s="216" t="s">
        <v>42</v>
      </c>
      <c r="O256" s="85"/>
      <c r="P256" s="217">
        <f>O256*H256</f>
        <v>0</v>
      </c>
      <c r="Q256" s="217">
        <v>2.13408</v>
      </c>
      <c r="R256" s="217">
        <f>Q256*H256</f>
        <v>176.0616</v>
      </c>
      <c r="S256" s="217">
        <v>0</v>
      </c>
      <c r="T256" s="21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9" t="s">
        <v>137</v>
      </c>
      <c r="AT256" s="219" t="s">
        <v>133</v>
      </c>
      <c r="AU256" s="219" t="s">
        <v>81</v>
      </c>
      <c r="AY256" s="18" t="s">
        <v>131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8" t="s">
        <v>79</v>
      </c>
      <c r="BK256" s="220">
        <f>ROUND(I256*H256,2)</f>
        <v>0</v>
      </c>
      <c r="BL256" s="18" t="s">
        <v>137</v>
      </c>
      <c r="BM256" s="219" t="s">
        <v>607</v>
      </c>
    </row>
    <row r="257" s="2" customFormat="1">
      <c r="A257" s="39"/>
      <c r="B257" s="40"/>
      <c r="C257" s="41"/>
      <c r="D257" s="221" t="s">
        <v>139</v>
      </c>
      <c r="E257" s="41"/>
      <c r="F257" s="222" t="s">
        <v>608</v>
      </c>
      <c r="G257" s="41"/>
      <c r="H257" s="41"/>
      <c r="I257" s="223"/>
      <c r="J257" s="41"/>
      <c r="K257" s="41"/>
      <c r="L257" s="45"/>
      <c r="M257" s="224"/>
      <c r="N257" s="225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139</v>
      </c>
      <c r="AU257" s="18" t="s">
        <v>81</v>
      </c>
    </row>
    <row r="258" s="2" customFormat="1">
      <c r="A258" s="39"/>
      <c r="B258" s="40"/>
      <c r="C258" s="41"/>
      <c r="D258" s="226" t="s">
        <v>141</v>
      </c>
      <c r="E258" s="41"/>
      <c r="F258" s="227" t="s">
        <v>609</v>
      </c>
      <c r="G258" s="41"/>
      <c r="H258" s="41"/>
      <c r="I258" s="223"/>
      <c r="J258" s="41"/>
      <c r="K258" s="41"/>
      <c r="L258" s="45"/>
      <c r="M258" s="224"/>
      <c r="N258" s="225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141</v>
      </c>
      <c r="AU258" s="18" t="s">
        <v>81</v>
      </c>
    </row>
    <row r="259" s="2" customFormat="1">
      <c r="A259" s="39"/>
      <c r="B259" s="40"/>
      <c r="C259" s="41"/>
      <c r="D259" s="221" t="s">
        <v>165</v>
      </c>
      <c r="E259" s="41"/>
      <c r="F259" s="250" t="s">
        <v>610</v>
      </c>
      <c r="G259" s="41"/>
      <c r="H259" s="41"/>
      <c r="I259" s="223"/>
      <c r="J259" s="41"/>
      <c r="K259" s="41"/>
      <c r="L259" s="45"/>
      <c r="M259" s="224"/>
      <c r="N259" s="225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165</v>
      </c>
      <c r="AU259" s="18" t="s">
        <v>81</v>
      </c>
    </row>
    <row r="260" s="13" customFormat="1">
      <c r="A260" s="13"/>
      <c r="B260" s="228"/>
      <c r="C260" s="229"/>
      <c r="D260" s="221" t="s">
        <v>143</v>
      </c>
      <c r="E260" s="230" t="s">
        <v>418</v>
      </c>
      <c r="F260" s="231" t="s">
        <v>611</v>
      </c>
      <c r="G260" s="229"/>
      <c r="H260" s="232">
        <v>82.5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143</v>
      </c>
      <c r="AU260" s="238" t="s">
        <v>81</v>
      </c>
      <c r="AV260" s="13" t="s">
        <v>81</v>
      </c>
      <c r="AW260" s="13" t="s">
        <v>33</v>
      </c>
      <c r="AX260" s="13" t="s">
        <v>71</v>
      </c>
      <c r="AY260" s="238" t="s">
        <v>131</v>
      </c>
    </row>
    <row r="261" s="14" customFormat="1">
      <c r="A261" s="14"/>
      <c r="B261" s="239"/>
      <c r="C261" s="240"/>
      <c r="D261" s="221" t="s">
        <v>143</v>
      </c>
      <c r="E261" s="241" t="s">
        <v>19</v>
      </c>
      <c r="F261" s="242" t="s">
        <v>145</v>
      </c>
      <c r="G261" s="240"/>
      <c r="H261" s="243">
        <v>82.5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9" t="s">
        <v>143</v>
      </c>
      <c r="AU261" s="249" t="s">
        <v>81</v>
      </c>
      <c r="AV261" s="14" t="s">
        <v>137</v>
      </c>
      <c r="AW261" s="14" t="s">
        <v>33</v>
      </c>
      <c r="AX261" s="14" t="s">
        <v>79</v>
      </c>
      <c r="AY261" s="249" t="s">
        <v>131</v>
      </c>
    </row>
    <row r="262" s="2" customFormat="1" ht="24.15" customHeight="1">
      <c r="A262" s="39"/>
      <c r="B262" s="40"/>
      <c r="C262" s="207" t="s">
        <v>377</v>
      </c>
      <c r="D262" s="207" t="s">
        <v>133</v>
      </c>
      <c r="E262" s="208" t="s">
        <v>612</v>
      </c>
      <c r="F262" s="209" t="s">
        <v>613</v>
      </c>
      <c r="G262" s="210" t="s">
        <v>188</v>
      </c>
      <c r="H262" s="211">
        <v>181.71299999999999</v>
      </c>
      <c r="I262" s="212"/>
      <c r="J262" s="213">
        <f>ROUND(I262*H262,2)</f>
        <v>0</v>
      </c>
      <c r="K262" s="214"/>
      <c r="L262" s="45"/>
      <c r="M262" s="215" t="s">
        <v>19</v>
      </c>
      <c r="N262" s="216" t="s">
        <v>42</v>
      </c>
      <c r="O262" s="85"/>
      <c r="P262" s="217">
        <f>O262*H262</f>
        <v>0</v>
      </c>
      <c r="Q262" s="217">
        <v>2.4340799999999998</v>
      </c>
      <c r="R262" s="217">
        <f>Q262*H262</f>
        <v>442.30397903999994</v>
      </c>
      <c r="S262" s="217">
        <v>0</v>
      </c>
      <c r="T262" s="21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9" t="s">
        <v>137</v>
      </c>
      <c r="AT262" s="219" t="s">
        <v>133</v>
      </c>
      <c r="AU262" s="219" t="s">
        <v>81</v>
      </c>
      <c r="AY262" s="18" t="s">
        <v>131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8" t="s">
        <v>79</v>
      </c>
      <c r="BK262" s="220">
        <f>ROUND(I262*H262,2)</f>
        <v>0</v>
      </c>
      <c r="BL262" s="18" t="s">
        <v>137</v>
      </c>
      <c r="BM262" s="219" t="s">
        <v>614</v>
      </c>
    </row>
    <row r="263" s="2" customFormat="1">
      <c r="A263" s="39"/>
      <c r="B263" s="40"/>
      <c r="C263" s="41"/>
      <c r="D263" s="221" t="s">
        <v>139</v>
      </c>
      <c r="E263" s="41"/>
      <c r="F263" s="222" t="s">
        <v>615</v>
      </c>
      <c r="G263" s="41"/>
      <c r="H263" s="41"/>
      <c r="I263" s="223"/>
      <c r="J263" s="41"/>
      <c r="K263" s="41"/>
      <c r="L263" s="45"/>
      <c r="M263" s="224"/>
      <c r="N263" s="225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139</v>
      </c>
      <c r="AU263" s="18" t="s">
        <v>81</v>
      </c>
    </row>
    <row r="264" s="2" customFormat="1">
      <c r="A264" s="39"/>
      <c r="B264" s="40"/>
      <c r="C264" s="41"/>
      <c r="D264" s="226" t="s">
        <v>141</v>
      </c>
      <c r="E264" s="41"/>
      <c r="F264" s="227" t="s">
        <v>616</v>
      </c>
      <c r="G264" s="41"/>
      <c r="H264" s="41"/>
      <c r="I264" s="223"/>
      <c r="J264" s="41"/>
      <c r="K264" s="41"/>
      <c r="L264" s="45"/>
      <c r="M264" s="224"/>
      <c r="N264" s="225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141</v>
      </c>
      <c r="AU264" s="18" t="s">
        <v>81</v>
      </c>
    </row>
    <row r="265" s="2" customFormat="1">
      <c r="A265" s="39"/>
      <c r="B265" s="40"/>
      <c r="C265" s="41"/>
      <c r="D265" s="221" t="s">
        <v>165</v>
      </c>
      <c r="E265" s="41"/>
      <c r="F265" s="250" t="s">
        <v>617</v>
      </c>
      <c r="G265" s="41"/>
      <c r="H265" s="41"/>
      <c r="I265" s="223"/>
      <c r="J265" s="41"/>
      <c r="K265" s="41"/>
      <c r="L265" s="45"/>
      <c r="M265" s="224"/>
      <c r="N265" s="22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165</v>
      </c>
      <c r="AU265" s="18" t="s">
        <v>81</v>
      </c>
    </row>
    <row r="266" s="15" customFormat="1">
      <c r="A266" s="15"/>
      <c r="B266" s="262"/>
      <c r="C266" s="263"/>
      <c r="D266" s="221" t="s">
        <v>143</v>
      </c>
      <c r="E266" s="264" t="s">
        <v>19</v>
      </c>
      <c r="F266" s="265" t="s">
        <v>618</v>
      </c>
      <c r="G266" s="263"/>
      <c r="H266" s="264" t="s">
        <v>19</v>
      </c>
      <c r="I266" s="266"/>
      <c r="J266" s="263"/>
      <c r="K266" s="263"/>
      <c r="L266" s="267"/>
      <c r="M266" s="268"/>
      <c r="N266" s="269"/>
      <c r="O266" s="269"/>
      <c r="P266" s="269"/>
      <c r="Q266" s="269"/>
      <c r="R266" s="269"/>
      <c r="S266" s="269"/>
      <c r="T266" s="27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1" t="s">
        <v>143</v>
      </c>
      <c r="AU266" s="271" t="s">
        <v>81</v>
      </c>
      <c r="AV266" s="15" t="s">
        <v>79</v>
      </c>
      <c r="AW266" s="15" t="s">
        <v>33</v>
      </c>
      <c r="AX266" s="15" t="s">
        <v>71</v>
      </c>
      <c r="AY266" s="271" t="s">
        <v>131</v>
      </c>
    </row>
    <row r="267" s="13" customFormat="1">
      <c r="A267" s="13"/>
      <c r="B267" s="228"/>
      <c r="C267" s="229"/>
      <c r="D267" s="221" t="s">
        <v>143</v>
      </c>
      <c r="E267" s="230" t="s">
        <v>19</v>
      </c>
      <c r="F267" s="231" t="s">
        <v>619</v>
      </c>
      <c r="G267" s="229"/>
      <c r="H267" s="232">
        <v>181.71299999999999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8" t="s">
        <v>143</v>
      </c>
      <c r="AU267" s="238" t="s">
        <v>81</v>
      </c>
      <c r="AV267" s="13" t="s">
        <v>81</v>
      </c>
      <c r="AW267" s="13" t="s">
        <v>33</v>
      </c>
      <c r="AX267" s="13" t="s">
        <v>71</v>
      </c>
      <c r="AY267" s="238" t="s">
        <v>131</v>
      </c>
    </row>
    <row r="268" s="14" customFormat="1">
      <c r="A268" s="14"/>
      <c r="B268" s="239"/>
      <c r="C268" s="240"/>
      <c r="D268" s="221" t="s">
        <v>143</v>
      </c>
      <c r="E268" s="241" t="s">
        <v>434</v>
      </c>
      <c r="F268" s="242" t="s">
        <v>145</v>
      </c>
      <c r="G268" s="240"/>
      <c r="H268" s="243">
        <v>181.71299999999999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9" t="s">
        <v>143</v>
      </c>
      <c r="AU268" s="249" t="s">
        <v>81</v>
      </c>
      <c r="AV268" s="14" t="s">
        <v>137</v>
      </c>
      <c r="AW268" s="14" t="s">
        <v>33</v>
      </c>
      <c r="AX268" s="14" t="s">
        <v>79</v>
      </c>
      <c r="AY268" s="249" t="s">
        <v>131</v>
      </c>
    </row>
    <row r="269" s="2" customFormat="1" ht="33" customHeight="1">
      <c r="A269" s="39"/>
      <c r="B269" s="40"/>
      <c r="C269" s="207" t="s">
        <v>383</v>
      </c>
      <c r="D269" s="207" t="s">
        <v>133</v>
      </c>
      <c r="E269" s="208" t="s">
        <v>620</v>
      </c>
      <c r="F269" s="209" t="s">
        <v>621</v>
      </c>
      <c r="G269" s="210" t="s">
        <v>188</v>
      </c>
      <c r="H269" s="211">
        <v>633.28700000000003</v>
      </c>
      <c r="I269" s="212"/>
      <c r="J269" s="213">
        <f>ROUND(I269*H269,2)</f>
        <v>0</v>
      </c>
      <c r="K269" s="214"/>
      <c r="L269" s="45"/>
      <c r="M269" s="215" t="s">
        <v>19</v>
      </c>
      <c r="N269" s="216" t="s">
        <v>42</v>
      </c>
      <c r="O269" s="85"/>
      <c r="P269" s="217">
        <f>O269*H269</f>
        <v>0</v>
      </c>
      <c r="Q269" s="217">
        <v>0.29999999999999999</v>
      </c>
      <c r="R269" s="217">
        <f>Q269*H269</f>
        <v>189.98609999999999</v>
      </c>
      <c r="S269" s="217">
        <v>0</v>
      </c>
      <c r="T269" s="21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9" t="s">
        <v>137</v>
      </c>
      <c r="AT269" s="219" t="s">
        <v>133</v>
      </c>
      <c r="AU269" s="219" t="s">
        <v>81</v>
      </c>
      <c r="AY269" s="18" t="s">
        <v>131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8" t="s">
        <v>79</v>
      </c>
      <c r="BK269" s="220">
        <f>ROUND(I269*H269,2)</f>
        <v>0</v>
      </c>
      <c r="BL269" s="18" t="s">
        <v>137</v>
      </c>
      <c r="BM269" s="219" t="s">
        <v>622</v>
      </c>
    </row>
    <row r="270" s="2" customFormat="1">
      <c r="A270" s="39"/>
      <c r="B270" s="40"/>
      <c r="C270" s="41"/>
      <c r="D270" s="221" t="s">
        <v>139</v>
      </c>
      <c r="E270" s="41"/>
      <c r="F270" s="222" t="s">
        <v>623</v>
      </c>
      <c r="G270" s="41"/>
      <c r="H270" s="41"/>
      <c r="I270" s="223"/>
      <c r="J270" s="41"/>
      <c r="K270" s="41"/>
      <c r="L270" s="45"/>
      <c r="M270" s="224"/>
      <c r="N270" s="225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139</v>
      </c>
      <c r="AU270" s="18" t="s">
        <v>81</v>
      </c>
    </row>
    <row r="271" s="13" customFormat="1">
      <c r="A271" s="13"/>
      <c r="B271" s="228"/>
      <c r="C271" s="229"/>
      <c r="D271" s="221" t="s">
        <v>143</v>
      </c>
      <c r="E271" s="230" t="s">
        <v>19</v>
      </c>
      <c r="F271" s="231" t="s">
        <v>624</v>
      </c>
      <c r="G271" s="229"/>
      <c r="H271" s="232">
        <v>633.28700000000003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143</v>
      </c>
      <c r="AU271" s="238" t="s">
        <v>81</v>
      </c>
      <c r="AV271" s="13" t="s">
        <v>81</v>
      </c>
      <c r="AW271" s="13" t="s">
        <v>33</v>
      </c>
      <c r="AX271" s="13" t="s">
        <v>71</v>
      </c>
      <c r="AY271" s="238" t="s">
        <v>131</v>
      </c>
    </row>
    <row r="272" s="14" customFormat="1">
      <c r="A272" s="14"/>
      <c r="B272" s="239"/>
      <c r="C272" s="240"/>
      <c r="D272" s="221" t="s">
        <v>143</v>
      </c>
      <c r="E272" s="241" t="s">
        <v>19</v>
      </c>
      <c r="F272" s="242" t="s">
        <v>145</v>
      </c>
      <c r="G272" s="240"/>
      <c r="H272" s="243">
        <v>633.28700000000003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9" t="s">
        <v>143</v>
      </c>
      <c r="AU272" s="249" t="s">
        <v>81</v>
      </c>
      <c r="AV272" s="14" t="s">
        <v>137</v>
      </c>
      <c r="AW272" s="14" t="s">
        <v>33</v>
      </c>
      <c r="AX272" s="14" t="s">
        <v>79</v>
      </c>
      <c r="AY272" s="249" t="s">
        <v>131</v>
      </c>
    </row>
    <row r="273" s="2" customFormat="1" ht="24.15" customHeight="1">
      <c r="A273" s="39"/>
      <c r="B273" s="40"/>
      <c r="C273" s="207" t="s">
        <v>393</v>
      </c>
      <c r="D273" s="207" t="s">
        <v>133</v>
      </c>
      <c r="E273" s="208" t="s">
        <v>625</v>
      </c>
      <c r="F273" s="209" t="s">
        <v>626</v>
      </c>
      <c r="G273" s="210" t="s">
        <v>161</v>
      </c>
      <c r="H273" s="211">
        <v>797.79999999999995</v>
      </c>
      <c r="I273" s="212"/>
      <c r="J273" s="213">
        <f>ROUND(I273*H273,2)</f>
        <v>0</v>
      </c>
      <c r="K273" s="214"/>
      <c r="L273" s="45"/>
      <c r="M273" s="215" t="s">
        <v>19</v>
      </c>
      <c r="N273" s="216" t="s">
        <v>42</v>
      </c>
      <c r="O273" s="85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9" t="s">
        <v>137</v>
      </c>
      <c r="AT273" s="219" t="s">
        <v>133</v>
      </c>
      <c r="AU273" s="219" t="s">
        <v>81</v>
      </c>
      <c r="AY273" s="18" t="s">
        <v>131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8" t="s">
        <v>79</v>
      </c>
      <c r="BK273" s="220">
        <f>ROUND(I273*H273,2)</f>
        <v>0</v>
      </c>
      <c r="BL273" s="18" t="s">
        <v>137</v>
      </c>
      <c r="BM273" s="219" t="s">
        <v>627</v>
      </c>
    </row>
    <row r="274" s="2" customFormat="1">
      <c r="A274" s="39"/>
      <c r="B274" s="40"/>
      <c r="C274" s="41"/>
      <c r="D274" s="221" t="s">
        <v>139</v>
      </c>
      <c r="E274" s="41"/>
      <c r="F274" s="222" t="s">
        <v>628</v>
      </c>
      <c r="G274" s="41"/>
      <c r="H274" s="41"/>
      <c r="I274" s="223"/>
      <c r="J274" s="41"/>
      <c r="K274" s="41"/>
      <c r="L274" s="45"/>
      <c r="M274" s="224"/>
      <c r="N274" s="225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139</v>
      </c>
      <c r="AU274" s="18" t="s">
        <v>81</v>
      </c>
    </row>
    <row r="275" s="2" customFormat="1">
      <c r="A275" s="39"/>
      <c r="B275" s="40"/>
      <c r="C275" s="41"/>
      <c r="D275" s="226" t="s">
        <v>141</v>
      </c>
      <c r="E275" s="41"/>
      <c r="F275" s="227" t="s">
        <v>629</v>
      </c>
      <c r="G275" s="41"/>
      <c r="H275" s="41"/>
      <c r="I275" s="223"/>
      <c r="J275" s="41"/>
      <c r="K275" s="41"/>
      <c r="L275" s="45"/>
      <c r="M275" s="224"/>
      <c r="N275" s="225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141</v>
      </c>
      <c r="AU275" s="18" t="s">
        <v>81</v>
      </c>
    </row>
    <row r="276" s="2" customFormat="1">
      <c r="A276" s="39"/>
      <c r="B276" s="40"/>
      <c r="C276" s="41"/>
      <c r="D276" s="221" t="s">
        <v>165</v>
      </c>
      <c r="E276" s="41"/>
      <c r="F276" s="250" t="s">
        <v>630</v>
      </c>
      <c r="G276" s="41"/>
      <c r="H276" s="41"/>
      <c r="I276" s="223"/>
      <c r="J276" s="41"/>
      <c r="K276" s="41"/>
      <c r="L276" s="45"/>
      <c r="M276" s="224"/>
      <c r="N276" s="225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165</v>
      </c>
      <c r="AU276" s="18" t="s">
        <v>81</v>
      </c>
    </row>
    <row r="277" s="13" customFormat="1">
      <c r="A277" s="13"/>
      <c r="B277" s="228"/>
      <c r="C277" s="229"/>
      <c r="D277" s="221" t="s">
        <v>143</v>
      </c>
      <c r="E277" s="230" t="s">
        <v>19</v>
      </c>
      <c r="F277" s="231" t="s">
        <v>631</v>
      </c>
      <c r="G277" s="229"/>
      <c r="H277" s="232">
        <v>797.79999999999995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143</v>
      </c>
      <c r="AU277" s="238" t="s">
        <v>81</v>
      </c>
      <c r="AV277" s="13" t="s">
        <v>81</v>
      </c>
      <c r="AW277" s="13" t="s">
        <v>33</v>
      </c>
      <c r="AX277" s="13" t="s">
        <v>71</v>
      </c>
      <c r="AY277" s="238" t="s">
        <v>131</v>
      </c>
    </row>
    <row r="278" s="14" customFormat="1">
      <c r="A278" s="14"/>
      <c r="B278" s="239"/>
      <c r="C278" s="240"/>
      <c r="D278" s="221" t="s">
        <v>143</v>
      </c>
      <c r="E278" s="241" t="s">
        <v>19</v>
      </c>
      <c r="F278" s="242" t="s">
        <v>145</v>
      </c>
      <c r="G278" s="240"/>
      <c r="H278" s="243">
        <v>797.79999999999995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9" t="s">
        <v>143</v>
      </c>
      <c r="AU278" s="249" t="s">
        <v>81</v>
      </c>
      <c r="AV278" s="14" t="s">
        <v>137</v>
      </c>
      <c r="AW278" s="14" t="s">
        <v>33</v>
      </c>
      <c r="AX278" s="14" t="s">
        <v>79</v>
      </c>
      <c r="AY278" s="249" t="s">
        <v>131</v>
      </c>
    </row>
    <row r="279" s="2" customFormat="1" ht="21.75" customHeight="1">
      <c r="A279" s="39"/>
      <c r="B279" s="40"/>
      <c r="C279" s="207" t="s">
        <v>403</v>
      </c>
      <c r="D279" s="207" t="s">
        <v>133</v>
      </c>
      <c r="E279" s="208" t="s">
        <v>632</v>
      </c>
      <c r="F279" s="209" t="s">
        <v>633</v>
      </c>
      <c r="G279" s="210" t="s">
        <v>188</v>
      </c>
      <c r="H279" s="211">
        <v>285</v>
      </c>
      <c r="I279" s="212"/>
      <c r="J279" s="213">
        <f>ROUND(I279*H279,2)</f>
        <v>0</v>
      </c>
      <c r="K279" s="214"/>
      <c r="L279" s="45"/>
      <c r="M279" s="215" t="s">
        <v>19</v>
      </c>
      <c r="N279" s="216" t="s">
        <v>42</v>
      </c>
      <c r="O279" s="85"/>
      <c r="P279" s="217">
        <f>O279*H279</f>
        <v>0</v>
      </c>
      <c r="Q279" s="217">
        <v>2.3199999999999998</v>
      </c>
      <c r="R279" s="217">
        <f>Q279*H279</f>
        <v>661.19999999999993</v>
      </c>
      <c r="S279" s="217">
        <v>0</v>
      </c>
      <c r="T279" s="21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9" t="s">
        <v>137</v>
      </c>
      <c r="AT279" s="219" t="s">
        <v>133</v>
      </c>
      <c r="AU279" s="219" t="s">
        <v>81</v>
      </c>
      <c r="AY279" s="18" t="s">
        <v>131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18" t="s">
        <v>79</v>
      </c>
      <c r="BK279" s="220">
        <f>ROUND(I279*H279,2)</f>
        <v>0</v>
      </c>
      <c r="BL279" s="18" t="s">
        <v>137</v>
      </c>
      <c r="BM279" s="219" t="s">
        <v>634</v>
      </c>
    </row>
    <row r="280" s="2" customFormat="1">
      <c r="A280" s="39"/>
      <c r="B280" s="40"/>
      <c r="C280" s="41"/>
      <c r="D280" s="221" t="s">
        <v>139</v>
      </c>
      <c r="E280" s="41"/>
      <c r="F280" s="222" t="s">
        <v>635</v>
      </c>
      <c r="G280" s="41"/>
      <c r="H280" s="41"/>
      <c r="I280" s="223"/>
      <c r="J280" s="41"/>
      <c r="K280" s="41"/>
      <c r="L280" s="45"/>
      <c r="M280" s="224"/>
      <c r="N280" s="225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139</v>
      </c>
      <c r="AU280" s="18" t="s">
        <v>81</v>
      </c>
    </row>
    <row r="281" s="2" customFormat="1">
      <c r="A281" s="39"/>
      <c r="B281" s="40"/>
      <c r="C281" s="41"/>
      <c r="D281" s="226" t="s">
        <v>141</v>
      </c>
      <c r="E281" s="41"/>
      <c r="F281" s="227" t="s">
        <v>636</v>
      </c>
      <c r="G281" s="41"/>
      <c r="H281" s="41"/>
      <c r="I281" s="223"/>
      <c r="J281" s="41"/>
      <c r="K281" s="41"/>
      <c r="L281" s="45"/>
      <c r="M281" s="224"/>
      <c r="N281" s="225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141</v>
      </c>
      <c r="AU281" s="18" t="s">
        <v>81</v>
      </c>
    </row>
    <row r="282" s="2" customFormat="1">
      <c r="A282" s="39"/>
      <c r="B282" s="40"/>
      <c r="C282" s="41"/>
      <c r="D282" s="221" t="s">
        <v>165</v>
      </c>
      <c r="E282" s="41"/>
      <c r="F282" s="250" t="s">
        <v>637</v>
      </c>
      <c r="G282" s="41"/>
      <c r="H282" s="41"/>
      <c r="I282" s="223"/>
      <c r="J282" s="41"/>
      <c r="K282" s="41"/>
      <c r="L282" s="45"/>
      <c r="M282" s="224"/>
      <c r="N282" s="225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165</v>
      </c>
      <c r="AU282" s="18" t="s">
        <v>81</v>
      </c>
    </row>
    <row r="283" s="13" customFormat="1">
      <c r="A283" s="13"/>
      <c r="B283" s="228"/>
      <c r="C283" s="229"/>
      <c r="D283" s="221" t="s">
        <v>143</v>
      </c>
      <c r="E283" s="230" t="s">
        <v>19</v>
      </c>
      <c r="F283" s="231" t="s">
        <v>638</v>
      </c>
      <c r="G283" s="229"/>
      <c r="H283" s="232">
        <v>285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143</v>
      </c>
      <c r="AU283" s="238" t="s">
        <v>81</v>
      </c>
      <c r="AV283" s="13" t="s">
        <v>81</v>
      </c>
      <c r="AW283" s="13" t="s">
        <v>33</v>
      </c>
      <c r="AX283" s="13" t="s">
        <v>71</v>
      </c>
      <c r="AY283" s="238" t="s">
        <v>131</v>
      </c>
    </row>
    <row r="284" s="14" customFormat="1">
      <c r="A284" s="14"/>
      <c r="B284" s="239"/>
      <c r="C284" s="240"/>
      <c r="D284" s="221" t="s">
        <v>143</v>
      </c>
      <c r="E284" s="241" t="s">
        <v>19</v>
      </c>
      <c r="F284" s="242" t="s">
        <v>145</v>
      </c>
      <c r="G284" s="240"/>
      <c r="H284" s="243">
        <v>285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9" t="s">
        <v>143</v>
      </c>
      <c r="AU284" s="249" t="s">
        <v>81</v>
      </c>
      <c r="AV284" s="14" t="s">
        <v>137</v>
      </c>
      <c r="AW284" s="14" t="s">
        <v>33</v>
      </c>
      <c r="AX284" s="14" t="s">
        <v>79</v>
      </c>
      <c r="AY284" s="249" t="s">
        <v>131</v>
      </c>
    </row>
    <row r="285" s="12" customFormat="1" ht="22.8" customHeight="1">
      <c r="A285" s="12"/>
      <c r="B285" s="191"/>
      <c r="C285" s="192"/>
      <c r="D285" s="193" t="s">
        <v>70</v>
      </c>
      <c r="E285" s="205" t="s">
        <v>201</v>
      </c>
      <c r="F285" s="205" t="s">
        <v>350</v>
      </c>
      <c r="G285" s="192"/>
      <c r="H285" s="192"/>
      <c r="I285" s="195"/>
      <c r="J285" s="206">
        <f>BK285</f>
        <v>0</v>
      </c>
      <c r="K285" s="192"/>
      <c r="L285" s="197"/>
      <c r="M285" s="198"/>
      <c r="N285" s="199"/>
      <c r="O285" s="199"/>
      <c r="P285" s="200">
        <f>SUM(P286:P343)</f>
        <v>0</v>
      </c>
      <c r="Q285" s="199"/>
      <c r="R285" s="200">
        <f>SUM(R286:R343)</f>
        <v>2.1473939499999997</v>
      </c>
      <c r="S285" s="199"/>
      <c r="T285" s="201">
        <f>SUM(T286:T343)</f>
        <v>22.299335000000003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2" t="s">
        <v>79</v>
      </c>
      <c r="AT285" s="203" t="s">
        <v>70</v>
      </c>
      <c r="AU285" s="203" t="s">
        <v>79</v>
      </c>
      <c r="AY285" s="202" t="s">
        <v>131</v>
      </c>
      <c r="BK285" s="204">
        <f>SUM(BK286:BK343)</f>
        <v>0</v>
      </c>
    </row>
    <row r="286" s="2" customFormat="1" ht="24.15" customHeight="1">
      <c r="A286" s="39"/>
      <c r="B286" s="40"/>
      <c r="C286" s="207" t="s">
        <v>639</v>
      </c>
      <c r="D286" s="207" t="s">
        <v>133</v>
      </c>
      <c r="E286" s="208" t="s">
        <v>640</v>
      </c>
      <c r="F286" s="209" t="s">
        <v>641</v>
      </c>
      <c r="G286" s="210" t="s">
        <v>171</v>
      </c>
      <c r="H286" s="211">
        <v>4</v>
      </c>
      <c r="I286" s="212"/>
      <c r="J286" s="213">
        <f>ROUND(I286*H286,2)</f>
        <v>0</v>
      </c>
      <c r="K286" s="214"/>
      <c r="L286" s="45"/>
      <c r="M286" s="215" t="s">
        <v>19</v>
      </c>
      <c r="N286" s="216" t="s">
        <v>42</v>
      </c>
      <c r="O286" s="85"/>
      <c r="P286" s="217">
        <f>O286*H286</f>
        <v>0</v>
      </c>
      <c r="Q286" s="217">
        <v>3.0000000000000001E-05</v>
      </c>
      <c r="R286" s="217">
        <f>Q286*H286</f>
        <v>0.00012</v>
      </c>
      <c r="S286" s="217">
        <v>0</v>
      </c>
      <c r="T286" s="21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9" t="s">
        <v>137</v>
      </c>
      <c r="AT286" s="219" t="s">
        <v>133</v>
      </c>
      <c r="AU286" s="219" t="s">
        <v>81</v>
      </c>
      <c r="AY286" s="18" t="s">
        <v>131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18" t="s">
        <v>79</v>
      </c>
      <c r="BK286" s="220">
        <f>ROUND(I286*H286,2)</f>
        <v>0</v>
      </c>
      <c r="BL286" s="18" t="s">
        <v>137</v>
      </c>
      <c r="BM286" s="219" t="s">
        <v>642</v>
      </c>
    </row>
    <row r="287" s="2" customFormat="1">
      <c r="A287" s="39"/>
      <c r="B287" s="40"/>
      <c r="C287" s="41"/>
      <c r="D287" s="221" t="s">
        <v>139</v>
      </c>
      <c r="E287" s="41"/>
      <c r="F287" s="222" t="s">
        <v>643</v>
      </c>
      <c r="G287" s="41"/>
      <c r="H287" s="41"/>
      <c r="I287" s="223"/>
      <c r="J287" s="41"/>
      <c r="K287" s="41"/>
      <c r="L287" s="45"/>
      <c r="M287" s="224"/>
      <c r="N287" s="225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139</v>
      </c>
      <c r="AU287" s="18" t="s">
        <v>81</v>
      </c>
    </row>
    <row r="288" s="2" customFormat="1">
      <c r="A288" s="39"/>
      <c r="B288" s="40"/>
      <c r="C288" s="41"/>
      <c r="D288" s="226" t="s">
        <v>141</v>
      </c>
      <c r="E288" s="41"/>
      <c r="F288" s="227" t="s">
        <v>644</v>
      </c>
      <c r="G288" s="41"/>
      <c r="H288" s="41"/>
      <c r="I288" s="223"/>
      <c r="J288" s="41"/>
      <c r="K288" s="41"/>
      <c r="L288" s="45"/>
      <c r="M288" s="224"/>
      <c r="N288" s="225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141</v>
      </c>
      <c r="AU288" s="18" t="s">
        <v>81</v>
      </c>
    </row>
    <row r="289" s="2" customFormat="1">
      <c r="A289" s="39"/>
      <c r="B289" s="40"/>
      <c r="C289" s="41"/>
      <c r="D289" s="221" t="s">
        <v>165</v>
      </c>
      <c r="E289" s="41"/>
      <c r="F289" s="250" t="s">
        <v>645</v>
      </c>
      <c r="G289" s="41"/>
      <c r="H289" s="41"/>
      <c r="I289" s="223"/>
      <c r="J289" s="41"/>
      <c r="K289" s="41"/>
      <c r="L289" s="45"/>
      <c r="M289" s="224"/>
      <c r="N289" s="225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165</v>
      </c>
      <c r="AU289" s="18" t="s">
        <v>81</v>
      </c>
    </row>
    <row r="290" s="13" customFormat="1">
      <c r="A290" s="13"/>
      <c r="B290" s="228"/>
      <c r="C290" s="229"/>
      <c r="D290" s="221" t="s">
        <v>143</v>
      </c>
      <c r="E290" s="230" t="s">
        <v>19</v>
      </c>
      <c r="F290" s="231" t="s">
        <v>646</v>
      </c>
      <c r="G290" s="229"/>
      <c r="H290" s="232">
        <v>4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143</v>
      </c>
      <c r="AU290" s="238" t="s">
        <v>81</v>
      </c>
      <c r="AV290" s="13" t="s">
        <v>81</v>
      </c>
      <c r="AW290" s="13" t="s">
        <v>33</v>
      </c>
      <c r="AX290" s="13" t="s">
        <v>71</v>
      </c>
      <c r="AY290" s="238" t="s">
        <v>131</v>
      </c>
    </row>
    <row r="291" s="14" customFormat="1">
      <c r="A291" s="14"/>
      <c r="B291" s="239"/>
      <c r="C291" s="240"/>
      <c r="D291" s="221" t="s">
        <v>143</v>
      </c>
      <c r="E291" s="241" t="s">
        <v>19</v>
      </c>
      <c r="F291" s="242" t="s">
        <v>145</v>
      </c>
      <c r="G291" s="240"/>
      <c r="H291" s="243">
        <v>4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9" t="s">
        <v>143</v>
      </c>
      <c r="AU291" s="249" t="s">
        <v>81</v>
      </c>
      <c r="AV291" s="14" t="s">
        <v>137</v>
      </c>
      <c r="AW291" s="14" t="s">
        <v>33</v>
      </c>
      <c r="AX291" s="14" t="s">
        <v>79</v>
      </c>
      <c r="AY291" s="249" t="s">
        <v>131</v>
      </c>
    </row>
    <row r="292" s="2" customFormat="1" ht="24.15" customHeight="1">
      <c r="A292" s="39"/>
      <c r="B292" s="40"/>
      <c r="C292" s="207" t="s">
        <v>647</v>
      </c>
      <c r="D292" s="207" t="s">
        <v>133</v>
      </c>
      <c r="E292" s="208" t="s">
        <v>648</v>
      </c>
      <c r="F292" s="209" t="s">
        <v>649</v>
      </c>
      <c r="G292" s="210" t="s">
        <v>161</v>
      </c>
      <c r="H292" s="211">
        <v>8.9700000000000006</v>
      </c>
      <c r="I292" s="212"/>
      <c r="J292" s="213">
        <f>ROUND(I292*H292,2)</f>
        <v>0</v>
      </c>
      <c r="K292" s="214"/>
      <c r="L292" s="45"/>
      <c r="M292" s="215" t="s">
        <v>19</v>
      </c>
      <c r="N292" s="216" t="s">
        <v>42</v>
      </c>
      <c r="O292" s="85"/>
      <c r="P292" s="217">
        <f>O292*H292</f>
        <v>0</v>
      </c>
      <c r="Q292" s="217">
        <v>0</v>
      </c>
      <c r="R292" s="217">
        <f>Q292*H292</f>
        <v>0</v>
      </c>
      <c r="S292" s="217">
        <v>0.017999999999999999</v>
      </c>
      <c r="T292" s="218">
        <f>S292*H292</f>
        <v>0.16145999999999999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9" t="s">
        <v>137</v>
      </c>
      <c r="AT292" s="219" t="s">
        <v>133</v>
      </c>
      <c r="AU292" s="219" t="s">
        <v>81</v>
      </c>
      <c r="AY292" s="18" t="s">
        <v>131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8" t="s">
        <v>79</v>
      </c>
      <c r="BK292" s="220">
        <f>ROUND(I292*H292,2)</f>
        <v>0</v>
      </c>
      <c r="BL292" s="18" t="s">
        <v>137</v>
      </c>
      <c r="BM292" s="219" t="s">
        <v>650</v>
      </c>
    </row>
    <row r="293" s="2" customFormat="1">
      <c r="A293" s="39"/>
      <c r="B293" s="40"/>
      <c r="C293" s="41"/>
      <c r="D293" s="221" t="s">
        <v>139</v>
      </c>
      <c r="E293" s="41"/>
      <c r="F293" s="222" t="s">
        <v>651</v>
      </c>
      <c r="G293" s="41"/>
      <c r="H293" s="41"/>
      <c r="I293" s="223"/>
      <c r="J293" s="41"/>
      <c r="K293" s="41"/>
      <c r="L293" s="45"/>
      <c r="M293" s="224"/>
      <c r="N293" s="225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139</v>
      </c>
      <c r="AU293" s="18" t="s">
        <v>81</v>
      </c>
    </row>
    <row r="294" s="2" customFormat="1">
      <c r="A294" s="39"/>
      <c r="B294" s="40"/>
      <c r="C294" s="41"/>
      <c r="D294" s="226" t="s">
        <v>141</v>
      </c>
      <c r="E294" s="41"/>
      <c r="F294" s="227" t="s">
        <v>652</v>
      </c>
      <c r="G294" s="41"/>
      <c r="H294" s="41"/>
      <c r="I294" s="223"/>
      <c r="J294" s="41"/>
      <c r="K294" s="41"/>
      <c r="L294" s="45"/>
      <c r="M294" s="224"/>
      <c r="N294" s="225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141</v>
      </c>
      <c r="AU294" s="18" t="s">
        <v>81</v>
      </c>
    </row>
    <row r="295" s="2" customFormat="1">
      <c r="A295" s="39"/>
      <c r="B295" s="40"/>
      <c r="C295" s="41"/>
      <c r="D295" s="221" t="s">
        <v>165</v>
      </c>
      <c r="E295" s="41"/>
      <c r="F295" s="250" t="s">
        <v>653</v>
      </c>
      <c r="G295" s="41"/>
      <c r="H295" s="41"/>
      <c r="I295" s="223"/>
      <c r="J295" s="41"/>
      <c r="K295" s="41"/>
      <c r="L295" s="45"/>
      <c r="M295" s="224"/>
      <c r="N295" s="225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165</v>
      </c>
      <c r="AU295" s="18" t="s">
        <v>81</v>
      </c>
    </row>
    <row r="296" s="15" customFormat="1">
      <c r="A296" s="15"/>
      <c r="B296" s="262"/>
      <c r="C296" s="263"/>
      <c r="D296" s="221" t="s">
        <v>143</v>
      </c>
      <c r="E296" s="264" t="s">
        <v>19</v>
      </c>
      <c r="F296" s="265" t="s">
        <v>654</v>
      </c>
      <c r="G296" s="263"/>
      <c r="H296" s="264" t="s">
        <v>19</v>
      </c>
      <c r="I296" s="266"/>
      <c r="J296" s="263"/>
      <c r="K296" s="263"/>
      <c r="L296" s="267"/>
      <c r="M296" s="268"/>
      <c r="N296" s="269"/>
      <c r="O296" s="269"/>
      <c r="P296" s="269"/>
      <c r="Q296" s="269"/>
      <c r="R296" s="269"/>
      <c r="S296" s="269"/>
      <c r="T296" s="27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1" t="s">
        <v>143</v>
      </c>
      <c r="AU296" s="271" t="s">
        <v>81</v>
      </c>
      <c r="AV296" s="15" t="s">
        <v>79</v>
      </c>
      <c r="AW296" s="15" t="s">
        <v>33</v>
      </c>
      <c r="AX296" s="15" t="s">
        <v>71</v>
      </c>
      <c r="AY296" s="271" t="s">
        <v>131</v>
      </c>
    </row>
    <row r="297" s="13" customFormat="1">
      <c r="A297" s="13"/>
      <c r="B297" s="228"/>
      <c r="C297" s="229"/>
      <c r="D297" s="221" t="s">
        <v>143</v>
      </c>
      <c r="E297" s="230" t="s">
        <v>19</v>
      </c>
      <c r="F297" s="231" t="s">
        <v>655</v>
      </c>
      <c r="G297" s="229"/>
      <c r="H297" s="232">
        <v>8.9700000000000006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8" t="s">
        <v>143</v>
      </c>
      <c r="AU297" s="238" t="s">
        <v>81</v>
      </c>
      <c r="AV297" s="13" t="s">
        <v>81</v>
      </c>
      <c r="AW297" s="13" t="s">
        <v>33</v>
      </c>
      <c r="AX297" s="13" t="s">
        <v>71</v>
      </c>
      <c r="AY297" s="238" t="s">
        <v>131</v>
      </c>
    </row>
    <row r="298" s="14" customFormat="1">
      <c r="A298" s="14"/>
      <c r="B298" s="239"/>
      <c r="C298" s="240"/>
      <c r="D298" s="221" t="s">
        <v>143</v>
      </c>
      <c r="E298" s="241" t="s">
        <v>19</v>
      </c>
      <c r="F298" s="242" t="s">
        <v>145</v>
      </c>
      <c r="G298" s="240"/>
      <c r="H298" s="243">
        <v>8.9700000000000006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9" t="s">
        <v>143</v>
      </c>
      <c r="AU298" s="249" t="s">
        <v>81</v>
      </c>
      <c r="AV298" s="14" t="s">
        <v>137</v>
      </c>
      <c r="AW298" s="14" t="s">
        <v>33</v>
      </c>
      <c r="AX298" s="14" t="s">
        <v>79</v>
      </c>
      <c r="AY298" s="249" t="s">
        <v>131</v>
      </c>
    </row>
    <row r="299" s="2" customFormat="1" ht="24.15" customHeight="1">
      <c r="A299" s="39"/>
      <c r="B299" s="40"/>
      <c r="C299" s="207" t="s">
        <v>656</v>
      </c>
      <c r="D299" s="207" t="s">
        <v>133</v>
      </c>
      <c r="E299" s="208" t="s">
        <v>352</v>
      </c>
      <c r="F299" s="209" t="s">
        <v>353</v>
      </c>
      <c r="G299" s="210" t="s">
        <v>188</v>
      </c>
      <c r="H299" s="211">
        <v>8.125</v>
      </c>
      <c r="I299" s="212"/>
      <c r="J299" s="213">
        <f>ROUND(I299*H299,2)</f>
        <v>0</v>
      </c>
      <c r="K299" s="214"/>
      <c r="L299" s="45"/>
      <c r="M299" s="215" t="s">
        <v>19</v>
      </c>
      <c r="N299" s="216" t="s">
        <v>42</v>
      </c>
      <c r="O299" s="85"/>
      <c r="P299" s="217">
        <f>O299*H299</f>
        <v>0</v>
      </c>
      <c r="Q299" s="217">
        <v>0.00147</v>
      </c>
      <c r="R299" s="217">
        <f>Q299*H299</f>
        <v>0.01194375</v>
      </c>
      <c r="S299" s="217">
        <v>2.4470000000000001</v>
      </c>
      <c r="T299" s="218">
        <f>S299*H299</f>
        <v>19.881875000000001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9" t="s">
        <v>137</v>
      </c>
      <c r="AT299" s="219" t="s">
        <v>133</v>
      </c>
      <c r="AU299" s="219" t="s">
        <v>81</v>
      </c>
      <c r="AY299" s="18" t="s">
        <v>131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8" t="s">
        <v>79</v>
      </c>
      <c r="BK299" s="220">
        <f>ROUND(I299*H299,2)</f>
        <v>0</v>
      </c>
      <c r="BL299" s="18" t="s">
        <v>137</v>
      </c>
      <c r="BM299" s="219" t="s">
        <v>657</v>
      </c>
    </row>
    <row r="300" s="2" customFormat="1">
      <c r="A300" s="39"/>
      <c r="B300" s="40"/>
      <c r="C300" s="41"/>
      <c r="D300" s="221" t="s">
        <v>139</v>
      </c>
      <c r="E300" s="41"/>
      <c r="F300" s="222" t="s">
        <v>355</v>
      </c>
      <c r="G300" s="41"/>
      <c r="H300" s="41"/>
      <c r="I300" s="223"/>
      <c r="J300" s="41"/>
      <c r="K300" s="41"/>
      <c r="L300" s="45"/>
      <c r="M300" s="224"/>
      <c r="N300" s="225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139</v>
      </c>
      <c r="AU300" s="18" t="s">
        <v>81</v>
      </c>
    </row>
    <row r="301" s="2" customFormat="1">
      <c r="A301" s="39"/>
      <c r="B301" s="40"/>
      <c r="C301" s="41"/>
      <c r="D301" s="226" t="s">
        <v>141</v>
      </c>
      <c r="E301" s="41"/>
      <c r="F301" s="227" t="s">
        <v>356</v>
      </c>
      <c r="G301" s="41"/>
      <c r="H301" s="41"/>
      <c r="I301" s="223"/>
      <c r="J301" s="41"/>
      <c r="K301" s="41"/>
      <c r="L301" s="45"/>
      <c r="M301" s="224"/>
      <c r="N301" s="225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141</v>
      </c>
      <c r="AU301" s="18" t="s">
        <v>81</v>
      </c>
    </row>
    <row r="302" s="2" customFormat="1">
      <c r="A302" s="39"/>
      <c r="B302" s="40"/>
      <c r="C302" s="41"/>
      <c r="D302" s="221" t="s">
        <v>165</v>
      </c>
      <c r="E302" s="41"/>
      <c r="F302" s="250" t="s">
        <v>658</v>
      </c>
      <c r="G302" s="41"/>
      <c r="H302" s="41"/>
      <c r="I302" s="223"/>
      <c r="J302" s="41"/>
      <c r="K302" s="41"/>
      <c r="L302" s="45"/>
      <c r="M302" s="224"/>
      <c r="N302" s="225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165</v>
      </c>
      <c r="AU302" s="18" t="s">
        <v>81</v>
      </c>
    </row>
    <row r="303" s="15" customFormat="1">
      <c r="A303" s="15"/>
      <c r="B303" s="262"/>
      <c r="C303" s="263"/>
      <c r="D303" s="221" t="s">
        <v>143</v>
      </c>
      <c r="E303" s="264" t="s">
        <v>19</v>
      </c>
      <c r="F303" s="265" t="s">
        <v>659</v>
      </c>
      <c r="G303" s="263"/>
      <c r="H303" s="264" t="s">
        <v>19</v>
      </c>
      <c r="I303" s="266"/>
      <c r="J303" s="263"/>
      <c r="K303" s="263"/>
      <c r="L303" s="267"/>
      <c r="M303" s="268"/>
      <c r="N303" s="269"/>
      <c r="O303" s="269"/>
      <c r="P303" s="269"/>
      <c r="Q303" s="269"/>
      <c r="R303" s="269"/>
      <c r="S303" s="269"/>
      <c r="T303" s="27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1" t="s">
        <v>143</v>
      </c>
      <c r="AU303" s="271" t="s">
        <v>81</v>
      </c>
      <c r="AV303" s="15" t="s">
        <v>79</v>
      </c>
      <c r="AW303" s="15" t="s">
        <v>33</v>
      </c>
      <c r="AX303" s="15" t="s">
        <v>71</v>
      </c>
      <c r="AY303" s="271" t="s">
        <v>131</v>
      </c>
    </row>
    <row r="304" s="13" customFormat="1">
      <c r="A304" s="13"/>
      <c r="B304" s="228"/>
      <c r="C304" s="229"/>
      <c r="D304" s="221" t="s">
        <v>143</v>
      </c>
      <c r="E304" s="230" t="s">
        <v>19</v>
      </c>
      <c r="F304" s="231" t="s">
        <v>660</v>
      </c>
      <c r="G304" s="229"/>
      <c r="H304" s="232">
        <v>8.125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143</v>
      </c>
      <c r="AU304" s="238" t="s">
        <v>81</v>
      </c>
      <c r="AV304" s="13" t="s">
        <v>81</v>
      </c>
      <c r="AW304" s="13" t="s">
        <v>33</v>
      </c>
      <c r="AX304" s="13" t="s">
        <v>71</v>
      </c>
      <c r="AY304" s="238" t="s">
        <v>131</v>
      </c>
    </row>
    <row r="305" s="14" customFormat="1">
      <c r="A305" s="14"/>
      <c r="B305" s="239"/>
      <c r="C305" s="240"/>
      <c r="D305" s="221" t="s">
        <v>143</v>
      </c>
      <c r="E305" s="241" t="s">
        <v>19</v>
      </c>
      <c r="F305" s="242" t="s">
        <v>145</v>
      </c>
      <c r="G305" s="240"/>
      <c r="H305" s="243">
        <v>8.125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9" t="s">
        <v>143</v>
      </c>
      <c r="AU305" s="249" t="s">
        <v>81</v>
      </c>
      <c r="AV305" s="14" t="s">
        <v>137</v>
      </c>
      <c r="AW305" s="14" t="s">
        <v>33</v>
      </c>
      <c r="AX305" s="14" t="s">
        <v>79</v>
      </c>
      <c r="AY305" s="249" t="s">
        <v>131</v>
      </c>
    </row>
    <row r="306" s="2" customFormat="1" ht="24.15" customHeight="1">
      <c r="A306" s="39"/>
      <c r="B306" s="40"/>
      <c r="C306" s="207" t="s">
        <v>661</v>
      </c>
      <c r="D306" s="207" t="s">
        <v>133</v>
      </c>
      <c r="E306" s="208" t="s">
        <v>662</v>
      </c>
      <c r="F306" s="209" t="s">
        <v>663</v>
      </c>
      <c r="G306" s="210" t="s">
        <v>171</v>
      </c>
      <c r="H306" s="211">
        <v>21</v>
      </c>
      <c r="I306" s="212"/>
      <c r="J306" s="213">
        <f>ROUND(I306*H306,2)</f>
        <v>0</v>
      </c>
      <c r="K306" s="214"/>
      <c r="L306" s="45"/>
      <c r="M306" s="215" t="s">
        <v>19</v>
      </c>
      <c r="N306" s="216" t="s">
        <v>42</v>
      </c>
      <c r="O306" s="85"/>
      <c r="P306" s="217">
        <f>O306*H306</f>
        <v>0</v>
      </c>
      <c r="Q306" s="217">
        <v>1.0000000000000001E-05</v>
      </c>
      <c r="R306" s="217">
        <f>Q306*H306</f>
        <v>0.00021000000000000001</v>
      </c>
      <c r="S306" s="217">
        <v>0</v>
      </c>
      <c r="T306" s="21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9" t="s">
        <v>137</v>
      </c>
      <c r="AT306" s="219" t="s">
        <v>133</v>
      </c>
      <c r="AU306" s="219" t="s">
        <v>81</v>
      </c>
      <c r="AY306" s="18" t="s">
        <v>131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8" t="s">
        <v>79</v>
      </c>
      <c r="BK306" s="220">
        <f>ROUND(I306*H306,2)</f>
        <v>0</v>
      </c>
      <c r="BL306" s="18" t="s">
        <v>137</v>
      </c>
      <c r="BM306" s="219" t="s">
        <v>664</v>
      </c>
    </row>
    <row r="307" s="2" customFormat="1">
      <c r="A307" s="39"/>
      <c r="B307" s="40"/>
      <c r="C307" s="41"/>
      <c r="D307" s="221" t="s">
        <v>139</v>
      </c>
      <c r="E307" s="41"/>
      <c r="F307" s="222" t="s">
        <v>665</v>
      </c>
      <c r="G307" s="41"/>
      <c r="H307" s="41"/>
      <c r="I307" s="223"/>
      <c r="J307" s="41"/>
      <c r="K307" s="41"/>
      <c r="L307" s="45"/>
      <c r="M307" s="224"/>
      <c r="N307" s="225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139</v>
      </c>
      <c r="AU307" s="18" t="s">
        <v>81</v>
      </c>
    </row>
    <row r="308" s="2" customFormat="1">
      <c r="A308" s="39"/>
      <c r="B308" s="40"/>
      <c r="C308" s="41"/>
      <c r="D308" s="226" t="s">
        <v>141</v>
      </c>
      <c r="E308" s="41"/>
      <c r="F308" s="227" t="s">
        <v>666</v>
      </c>
      <c r="G308" s="41"/>
      <c r="H308" s="41"/>
      <c r="I308" s="223"/>
      <c r="J308" s="41"/>
      <c r="K308" s="41"/>
      <c r="L308" s="45"/>
      <c r="M308" s="224"/>
      <c r="N308" s="225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141</v>
      </c>
      <c r="AU308" s="18" t="s">
        <v>81</v>
      </c>
    </row>
    <row r="309" s="2" customFormat="1">
      <c r="A309" s="39"/>
      <c r="B309" s="40"/>
      <c r="C309" s="41"/>
      <c r="D309" s="221" t="s">
        <v>165</v>
      </c>
      <c r="E309" s="41"/>
      <c r="F309" s="250" t="s">
        <v>667</v>
      </c>
      <c r="G309" s="41"/>
      <c r="H309" s="41"/>
      <c r="I309" s="223"/>
      <c r="J309" s="41"/>
      <c r="K309" s="41"/>
      <c r="L309" s="45"/>
      <c r="M309" s="224"/>
      <c r="N309" s="225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165</v>
      </c>
      <c r="AU309" s="18" t="s">
        <v>81</v>
      </c>
    </row>
    <row r="310" s="13" customFormat="1">
      <c r="A310" s="13"/>
      <c r="B310" s="228"/>
      <c r="C310" s="229"/>
      <c r="D310" s="221" t="s">
        <v>143</v>
      </c>
      <c r="E310" s="230" t="s">
        <v>19</v>
      </c>
      <c r="F310" s="231" t="s">
        <v>668</v>
      </c>
      <c r="G310" s="229"/>
      <c r="H310" s="232">
        <v>21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8" t="s">
        <v>143</v>
      </c>
      <c r="AU310" s="238" t="s">
        <v>81</v>
      </c>
      <c r="AV310" s="13" t="s">
        <v>81</v>
      </c>
      <c r="AW310" s="13" t="s">
        <v>33</v>
      </c>
      <c r="AX310" s="13" t="s">
        <v>71</v>
      </c>
      <c r="AY310" s="238" t="s">
        <v>131</v>
      </c>
    </row>
    <row r="311" s="14" customFormat="1">
      <c r="A311" s="14"/>
      <c r="B311" s="239"/>
      <c r="C311" s="240"/>
      <c r="D311" s="221" t="s">
        <v>143</v>
      </c>
      <c r="E311" s="241" t="s">
        <v>19</v>
      </c>
      <c r="F311" s="242" t="s">
        <v>145</v>
      </c>
      <c r="G311" s="240"/>
      <c r="H311" s="243">
        <v>21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9" t="s">
        <v>143</v>
      </c>
      <c r="AU311" s="249" t="s">
        <v>81</v>
      </c>
      <c r="AV311" s="14" t="s">
        <v>137</v>
      </c>
      <c r="AW311" s="14" t="s">
        <v>33</v>
      </c>
      <c r="AX311" s="14" t="s">
        <v>79</v>
      </c>
      <c r="AY311" s="249" t="s">
        <v>131</v>
      </c>
    </row>
    <row r="312" s="2" customFormat="1" ht="24.15" customHeight="1">
      <c r="A312" s="39"/>
      <c r="B312" s="40"/>
      <c r="C312" s="207" t="s">
        <v>669</v>
      </c>
      <c r="D312" s="207" t="s">
        <v>133</v>
      </c>
      <c r="E312" s="208" t="s">
        <v>670</v>
      </c>
      <c r="F312" s="209" t="s">
        <v>671</v>
      </c>
      <c r="G312" s="210" t="s">
        <v>161</v>
      </c>
      <c r="H312" s="211">
        <v>16</v>
      </c>
      <c r="I312" s="212"/>
      <c r="J312" s="213">
        <f>ROUND(I312*H312,2)</f>
        <v>0</v>
      </c>
      <c r="K312" s="214"/>
      <c r="L312" s="45"/>
      <c r="M312" s="215" t="s">
        <v>19</v>
      </c>
      <c r="N312" s="216" t="s">
        <v>42</v>
      </c>
      <c r="O312" s="85"/>
      <c r="P312" s="217">
        <f>O312*H312</f>
        <v>0</v>
      </c>
      <c r="Q312" s="217">
        <v>0</v>
      </c>
      <c r="R312" s="217">
        <f>Q312*H312</f>
        <v>0</v>
      </c>
      <c r="S312" s="217">
        <v>0.066000000000000003</v>
      </c>
      <c r="T312" s="218">
        <f>S312*H312</f>
        <v>1.0560000000000001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9" t="s">
        <v>137</v>
      </c>
      <c r="AT312" s="219" t="s">
        <v>133</v>
      </c>
      <c r="AU312" s="219" t="s">
        <v>81</v>
      </c>
      <c r="AY312" s="18" t="s">
        <v>131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8" t="s">
        <v>79</v>
      </c>
      <c r="BK312" s="220">
        <f>ROUND(I312*H312,2)</f>
        <v>0</v>
      </c>
      <c r="BL312" s="18" t="s">
        <v>137</v>
      </c>
      <c r="BM312" s="219" t="s">
        <v>672</v>
      </c>
    </row>
    <row r="313" s="2" customFormat="1">
      <c r="A313" s="39"/>
      <c r="B313" s="40"/>
      <c r="C313" s="41"/>
      <c r="D313" s="221" t="s">
        <v>139</v>
      </c>
      <c r="E313" s="41"/>
      <c r="F313" s="222" t="s">
        <v>673</v>
      </c>
      <c r="G313" s="41"/>
      <c r="H313" s="41"/>
      <c r="I313" s="223"/>
      <c r="J313" s="41"/>
      <c r="K313" s="41"/>
      <c r="L313" s="45"/>
      <c r="M313" s="224"/>
      <c r="N313" s="225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139</v>
      </c>
      <c r="AU313" s="18" t="s">
        <v>81</v>
      </c>
    </row>
    <row r="314" s="2" customFormat="1">
      <c r="A314" s="39"/>
      <c r="B314" s="40"/>
      <c r="C314" s="41"/>
      <c r="D314" s="226" t="s">
        <v>141</v>
      </c>
      <c r="E314" s="41"/>
      <c r="F314" s="227" t="s">
        <v>674</v>
      </c>
      <c r="G314" s="41"/>
      <c r="H314" s="41"/>
      <c r="I314" s="223"/>
      <c r="J314" s="41"/>
      <c r="K314" s="41"/>
      <c r="L314" s="45"/>
      <c r="M314" s="224"/>
      <c r="N314" s="225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141</v>
      </c>
      <c r="AU314" s="18" t="s">
        <v>81</v>
      </c>
    </row>
    <row r="315" s="2" customFormat="1">
      <c r="A315" s="39"/>
      <c r="B315" s="40"/>
      <c r="C315" s="41"/>
      <c r="D315" s="221" t="s">
        <v>165</v>
      </c>
      <c r="E315" s="41"/>
      <c r="F315" s="250" t="s">
        <v>675</v>
      </c>
      <c r="G315" s="41"/>
      <c r="H315" s="41"/>
      <c r="I315" s="223"/>
      <c r="J315" s="41"/>
      <c r="K315" s="41"/>
      <c r="L315" s="45"/>
      <c r="M315" s="224"/>
      <c r="N315" s="225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165</v>
      </c>
      <c r="AU315" s="18" t="s">
        <v>81</v>
      </c>
    </row>
    <row r="316" s="13" customFormat="1">
      <c r="A316" s="13"/>
      <c r="B316" s="228"/>
      <c r="C316" s="229"/>
      <c r="D316" s="221" t="s">
        <v>143</v>
      </c>
      <c r="E316" s="230" t="s">
        <v>19</v>
      </c>
      <c r="F316" s="231" t="s">
        <v>410</v>
      </c>
      <c r="G316" s="229"/>
      <c r="H316" s="232">
        <v>16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8" t="s">
        <v>143</v>
      </c>
      <c r="AU316" s="238" t="s">
        <v>81</v>
      </c>
      <c r="AV316" s="13" t="s">
        <v>81</v>
      </c>
      <c r="AW316" s="13" t="s">
        <v>33</v>
      </c>
      <c r="AX316" s="13" t="s">
        <v>71</v>
      </c>
      <c r="AY316" s="238" t="s">
        <v>131</v>
      </c>
    </row>
    <row r="317" s="14" customFormat="1">
      <c r="A317" s="14"/>
      <c r="B317" s="239"/>
      <c r="C317" s="240"/>
      <c r="D317" s="221" t="s">
        <v>143</v>
      </c>
      <c r="E317" s="241" t="s">
        <v>19</v>
      </c>
      <c r="F317" s="242" t="s">
        <v>145</v>
      </c>
      <c r="G317" s="240"/>
      <c r="H317" s="243">
        <v>16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9" t="s">
        <v>143</v>
      </c>
      <c r="AU317" s="249" t="s">
        <v>81</v>
      </c>
      <c r="AV317" s="14" t="s">
        <v>137</v>
      </c>
      <c r="AW317" s="14" t="s">
        <v>33</v>
      </c>
      <c r="AX317" s="14" t="s">
        <v>79</v>
      </c>
      <c r="AY317" s="249" t="s">
        <v>131</v>
      </c>
    </row>
    <row r="318" s="2" customFormat="1" ht="33" customHeight="1">
      <c r="A318" s="39"/>
      <c r="B318" s="40"/>
      <c r="C318" s="207" t="s">
        <v>676</v>
      </c>
      <c r="D318" s="207" t="s">
        <v>133</v>
      </c>
      <c r="E318" s="208" t="s">
        <v>677</v>
      </c>
      <c r="F318" s="209" t="s">
        <v>678</v>
      </c>
      <c r="G318" s="210" t="s">
        <v>161</v>
      </c>
      <c r="H318" s="211">
        <v>16</v>
      </c>
      <c r="I318" s="212"/>
      <c r="J318" s="213">
        <f>ROUND(I318*H318,2)</f>
        <v>0</v>
      </c>
      <c r="K318" s="214"/>
      <c r="L318" s="45"/>
      <c r="M318" s="215" t="s">
        <v>19</v>
      </c>
      <c r="N318" s="216" t="s">
        <v>42</v>
      </c>
      <c r="O318" s="85"/>
      <c r="P318" s="217">
        <f>O318*H318</f>
        <v>0</v>
      </c>
      <c r="Q318" s="217">
        <v>0</v>
      </c>
      <c r="R318" s="217">
        <f>Q318*H318</f>
        <v>0</v>
      </c>
      <c r="S318" s="217">
        <v>0.074999999999999997</v>
      </c>
      <c r="T318" s="218">
        <f>S318*H318</f>
        <v>1.2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9" t="s">
        <v>137</v>
      </c>
      <c r="AT318" s="219" t="s">
        <v>133</v>
      </c>
      <c r="AU318" s="219" t="s">
        <v>81</v>
      </c>
      <c r="AY318" s="18" t="s">
        <v>131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18" t="s">
        <v>79</v>
      </c>
      <c r="BK318" s="220">
        <f>ROUND(I318*H318,2)</f>
        <v>0</v>
      </c>
      <c r="BL318" s="18" t="s">
        <v>137</v>
      </c>
      <c r="BM318" s="219" t="s">
        <v>679</v>
      </c>
    </row>
    <row r="319" s="2" customFormat="1">
      <c r="A319" s="39"/>
      <c r="B319" s="40"/>
      <c r="C319" s="41"/>
      <c r="D319" s="221" t="s">
        <v>139</v>
      </c>
      <c r="E319" s="41"/>
      <c r="F319" s="222" t="s">
        <v>680</v>
      </c>
      <c r="G319" s="41"/>
      <c r="H319" s="41"/>
      <c r="I319" s="223"/>
      <c r="J319" s="41"/>
      <c r="K319" s="41"/>
      <c r="L319" s="45"/>
      <c r="M319" s="224"/>
      <c r="N319" s="225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139</v>
      </c>
      <c r="AU319" s="18" t="s">
        <v>81</v>
      </c>
    </row>
    <row r="320" s="2" customFormat="1">
      <c r="A320" s="39"/>
      <c r="B320" s="40"/>
      <c r="C320" s="41"/>
      <c r="D320" s="226" t="s">
        <v>141</v>
      </c>
      <c r="E320" s="41"/>
      <c r="F320" s="227" t="s">
        <v>681</v>
      </c>
      <c r="G320" s="41"/>
      <c r="H320" s="41"/>
      <c r="I320" s="223"/>
      <c r="J320" s="41"/>
      <c r="K320" s="41"/>
      <c r="L320" s="45"/>
      <c r="M320" s="224"/>
      <c r="N320" s="225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141</v>
      </c>
      <c r="AU320" s="18" t="s">
        <v>81</v>
      </c>
    </row>
    <row r="321" s="2" customFormat="1">
      <c r="A321" s="39"/>
      <c r="B321" s="40"/>
      <c r="C321" s="41"/>
      <c r="D321" s="221" t="s">
        <v>165</v>
      </c>
      <c r="E321" s="41"/>
      <c r="F321" s="250" t="s">
        <v>682</v>
      </c>
      <c r="G321" s="41"/>
      <c r="H321" s="41"/>
      <c r="I321" s="223"/>
      <c r="J321" s="41"/>
      <c r="K321" s="41"/>
      <c r="L321" s="45"/>
      <c r="M321" s="224"/>
      <c r="N321" s="225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165</v>
      </c>
      <c r="AU321" s="18" t="s">
        <v>81</v>
      </c>
    </row>
    <row r="322" s="15" customFormat="1">
      <c r="A322" s="15"/>
      <c r="B322" s="262"/>
      <c r="C322" s="263"/>
      <c r="D322" s="221" t="s">
        <v>143</v>
      </c>
      <c r="E322" s="264" t="s">
        <v>19</v>
      </c>
      <c r="F322" s="265" t="s">
        <v>683</v>
      </c>
      <c r="G322" s="263"/>
      <c r="H322" s="264" t="s">
        <v>19</v>
      </c>
      <c r="I322" s="266"/>
      <c r="J322" s="263"/>
      <c r="K322" s="263"/>
      <c r="L322" s="267"/>
      <c r="M322" s="268"/>
      <c r="N322" s="269"/>
      <c r="O322" s="269"/>
      <c r="P322" s="269"/>
      <c r="Q322" s="269"/>
      <c r="R322" s="269"/>
      <c r="S322" s="269"/>
      <c r="T322" s="270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1" t="s">
        <v>143</v>
      </c>
      <c r="AU322" s="271" t="s">
        <v>81</v>
      </c>
      <c r="AV322" s="15" t="s">
        <v>79</v>
      </c>
      <c r="AW322" s="15" t="s">
        <v>33</v>
      </c>
      <c r="AX322" s="15" t="s">
        <v>71</v>
      </c>
      <c r="AY322" s="271" t="s">
        <v>131</v>
      </c>
    </row>
    <row r="323" s="13" customFormat="1">
      <c r="A323" s="13"/>
      <c r="B323" s="228"/>
      <c r="C323" s="229"/>
      <c r="D323" s="221" t="s">
        <v>143</v>
      </c>
      <c r="E323" s="230" t="s">
        <v>19</v>
      </c>
      <c r="F323" s="231" t="s">
        <v>684</v>
      </c>
      <c r="G323" s="229"/>
      <c r="H323" s="232">
        <v>16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143</v>
      </c>
      <c r="AU323" s="238" t="s">
        <v>81</v>
      </c>
      <c r="AV323" s="13" t="s">
        <v>81</v>
      </c>
      <c r="AW323" s="13" t="s">
        <v>33</v>
      </c>
      <c r="AX323" s="13" t="s">
        <v>79</v>
      </c>
      <c r="AY323" s="238" t="s">
        <v>131</v>
      </c>
    </row>
    <row r="324" s="2" customFormat="1" ht="24.15" customHeight="1">
      <c r="A324" s="39"/>
      <c r="B324" s="40"/>
      <c r="C324" s="207" t="s">
        <v>685</v>
      </c>
      <c r="D324" s="207" t="s">
        <v>133</v>
      </c>
      <c r="E324" s="208" t="s">
        <v>686</v>
      </c>
      <c r="F324" s="209" t="s">
        <v>687</v>
      </c>
      <c r="G324" s="210" t="s">
        <v>161</v>
      </c>
      <c r="H324" s="211">
        <v>8.9700000000000006</v>
      </c>
      <c r="I324" s="212"/>
      <c r="J324" s="213">
        <f>ROUND(I324*H324,2)</f>
        <v>0</v>
      </c>
      <c r="K324" s="214"/>
      <c r="L324" s="45"/>
      <c r="M324" s="215" t="s">
        <v>19</v>
      </c>
      <c r="N324" s="216" t="s">
        <v>42</v>
      </c>
      <c r="O324" s="85"/>
      <c r="P324" s="217">
        <f>O324*H324</f>
        <v>0</v>
      </c>
      <c r="Q324" s="217">
        <v>0.078159999999999993</v>
      </c>
      <c r="R324" s="217">
        <f>Q324*H324</f>
        <v>0.70109520000000003</v>
      </c>
      <c r="S324" s="217">
        <v>0</v>
      </c>
      <c r="T324" s="21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9" t="s">
        <v>137</v>
      </c>
      <c r="AT324" s="219" t="s">
        <v>133</v>
      </c>
      <c r="AU324" s="219" t="s">
        <v>81</v>
      </c>
      <c r="AY324" s="18" t="s">
        <v>131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8" t="s">
        <v>79</v>
      </c>
      <c r="BK324" s="220">
        <f>ROUND(I324*H324,2)</f>
        <v>0</v>
      </c>
      <c r="BL324" s="18" t="s">
        <v>137</v>
      </c>
      <c r="BM324" s="219" t="s">
        <v>688</v>
      </c>
    </row>
    <row r="325" s="2" customFormat="1">
      <c r="A325" s="39"/>
      <c r="B325" s="40"/>
      <c r="C325" s="41"/>
      <c r="D325" s="221" t="s">
        <v>139</v>
      </c>
      <c r="E325" s="41"/>
      <c r="F325" s="222" t="s">
        <v>689</v>
      </c>
      <c r="G325" s="41"/>
      <c r="H325" s="41"/>
      <c r="I325" s="223"/>
      <c r="J325" s="41"/>
      <c r="K325" s="41"/>
      <c r="L325" s="45"/>
      <c r="M325" s="224"/>
      <c r="N325" s="225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139</v>
      </c>
      <c r="AU325" s="18" t="s">
        <v>81</v>
      </c>
    </row>
    <row r="326" s="2" customFormat="1">
      <c r="A326" s="39"/>
      <c r="B326" s="40"/>
      <c r="C326" s="41"/>
      <c r="D326" s="226" t="s">
        <v>141</v>
      </c>
      <c r="E326" s="41"/>
      <c r="F326" s="227" t="s">
        <v>690</v>
      </c>
      <c r="G326" s="41"/>
      <c r="H326" s="41"/>
      <c r="I326" s="223"/>
      <c r="J326" s="41"/>
      <c r="K326" s="41"/>
      <c r="L326" s="45"/>
      <c r="M326" s="224"/>
      <c r="N326" s="225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141</v>
      </c>
      <c r="AU326" s="18" t="s">
        <v>81</v>
      </c>
    </row>
    <row r="327" s="2" customFormat="1">
      <c r="A327" s="39"/>
      <c r="B327" s="40"/>
      <c r="C327" s="41"/>
      <c r="D327" s="221" t="s">
        <v>165</v>
      </c>
      <c r="E327" s="41"/>
      <c r="F327" s="250" t="s">
        <v>691</v>
      </c>
      <c r="G327" s="41"/>
      <c r="H327" s="41"/>
      <c r="I327" s="223"/>
      <c r="J327" s="41"/>
      <c r="K327" s="41"/>
      <c r="L327" s="45"/>
      <c r="M327" s="224"/>
      <c r="N327" s="225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165</v>
      </c>
      <c r="AU327" s="18" t="s">
        <v>81</v>
      </c>
    </row>
    <row r="328" s="15" customFormat="1">
      <c r="A328" s="15"/>
      <c r="B328" s="262"/>
      <c r="C328" s="263"/>
      <c r="D328" s="221" t="s">
        <v>143</v>
      </c>
      <c r="E328" s="264" t="s">
        <v>19</v>
      </c>
      <c r="F328" s="265" t="s">
        <v>654</v>
      </c>
      <c r="G328" s="263"/>
      <c r="H328" s="264" t="s">
        <v>19</v>
      </c>
      <c r="I328" s="266"/>
      <c r="J328" s="263"/>
      <c r="K328" s="263"/>
      <c r="L328" s="267"/>
      <c r="M328" s="268"/>
      <c r="N328" s="269"/>
      <c r="O328" s="269"/>
      <c r="P328" s="269"/>
      <c r="Q328" s="269"/>
      <c r="R328" s="269"/>
      <c r="S328" s="269"/>
      <c r="T328" s="27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1" t="s">
        <v>143</v>
      </c>
      <c r="AU328" s="271" t="s">
        <v>81</v>
      </c>
      <c r="AV328" s="15" t="s">
        <v>79</v>
      </c>
      <c r="AW328" s="15" t="s">
        <v>33</v>
      </c>
      <c r="AX328" s="15" t="s">
        <v>71</v>
      </c>
      <c r="AY328" s="271" t="s">
        <v>131</v>
      </c>
    </row>
    <row r="329" s="13" customFormat="1">
      <c r="A329" s="13"/>
      <c r="B329" s="228"/>
      <c r="C329" s="229"/>
      <c r="D329" s="221" t="s">
        <v>143</v>
      </c>
      <c r="E329" s="230" t="s">
        <v>19</v>
      </c>
      <c r="F329" s="231" t="s">
        <v>655</v>
      </c>
      <c r="G329" s="229"/>
      <c r="H329" s="232">
        <v>8.9700000000000006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143</v>
      </c>
      <c r="AU329" s="238" t="s">
        <v>81</v>
      </c>
      <c r="AV329" s="13" t="s">
        <v>81</v>
      </c>
      <c r="AW329" s="13" t="s">
        <v>33</v>
      </c>
      <c r="AX329" s="13" t="s">
        <v>71</v>
      </c>
      <c r="AY329" s="238" t="s">
        <v>131</v>
      </c>
    </row>
    <row r="330" s="14" customFormat="1">
      <c r="A330" s="14"/>
      <c r="B330" s="239"/>
      <c r="C330" s="240"/>
      <c r="D330" s="221" t="s">
        <v>143</v>
      </c>
      <c r="E330" s="241" t="s">
        <v>19</v>
      </c>
      <c r="F330" s="242" t="s">
        <v>145</v>
      </c>
      <c r="G330" s="240"/>
      <c r="H330" s="243">
        <v>8.9700000000000006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9" t="s">
        <v>143</v>
      </c>
      <c r="AU330" s="249" t="s">
        <v>81</v>
      </c>
      <c r="AV330" s="14" t="s">
        <v>137</v>
      </c>
      <c r="AW330" s="14" t="s">
        <v>33</v>
      </c>
      <c r="AX330" s="14" t="s">
        <v>79</v>
      </c>
      <c r="AY330" s="249" t="s">
        <v>131</v>
      </c>
    </row>
    <row r="331" s="2" customFormat="1" ht="24.15" customHeight="1">
      <c r="A331" s="39"/>
      <c r="B331" s="40"/>
      <c r="C331" s="207" t="s">
        <v>692</v>
      </c>
      <c r="D331" s="207" t="s">
        <v>133</v>
      </c>
      <c r="E331" s="208" t="s">
        <v>693</v>
      </c>
      <c r="F331" s="209" t="s">
        <v>694</v>
      </c>
      <c r="G331" s="210" t="s">
        <v>161</v>
      </c>
      <c r="H331" s="211">
        <v>24</v>
      </c>
      <c r="I331" s="212"/>
      <c r="J331" s="213">
        <f>ROUND(I331*H331,2)</f>
        <v>0</v>
      </c>
      <c r="K331" s="214"/>
      <c r="L331" s="45"/>
      <c r="M331" s="215" t="s">
        <v>19</v>
      </c>
      <c r="N331" s="216" t="s">
        <v>42</v>
      </c>
      <c r="O331" s="85"/>
      <c r="P331" s="217">
        <f>O331*H331</f>
        <v>0</v>
      </c>
      <c r="Q331" s="217">
        <v>0.020140000000000002</v>
      </c>
      <c r="R331" s="217">
        <f>Q331*H331</f>
        <v>0.48336000000000001</v>
      </c>
      <c r="S331" s="217">
        <v>0</v>
      </c>
      <c r="T331" s="21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9" t="s">
        <v>137</v>
      </c>
      <c r="AT331" s="219" t="s">
        <v>133</v>
      </c>
      <c r="AU331" s="219" t="s">
        <v>81</v>
      </c>
      <c r="AY331" s="18" t="s">
        <v>131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18" t="s">
        <v>79</v>
      </c>
      <c r="BK331" s="220">
        <f>ROUND(I331*H331,2)</f>
        <v>0</v>
      </c>
      <c r="BL331" s="18" t="s">
        <v>137</v>
      </c>
      <c r="BM331" s="219" t="s">
        <v>695</v>
      </c>
    </row>
    <row r="332" s="2" customFormat="1">
      <c r="A332" s="39"/>
      <c r="B332" s="40"/>
      <c r="C332" s="41"/>
      <c r="D332" s="221" t="s">
        <v>139</v>
      </c>
      <c r="E332" s="41"/>
      <c r="F332" s="222" t="s">
        <v>696</v>
      </c>
      <c r="G332" s="41"/>
      <c r="H332" s="41"/>
      <c r="I332" s="223"/>
      <c r="J332" s="41"/>
      <c r="K332" s="41"/>
      <c r="L332" s="45"/>
      <c r="M332" s="224"/>
      <c r="N332" s="225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139</v>
      </c>
      <c r="AU332" s="18" t="s">
        <v>81</v>
      </c>
    </row>
    <row r="333" s="2" customFormat="1">
      <c r="A333" s="39"/>
      <c r="B333" s="40"/>
      <c r="C333" s="41"/>
      <c r="D333" s="226" t="s">
        <v>141</v>
      </c>
      <c r="E333" s="41"/>
      <c r="F333" s="227" t="s">
        <v>697</v>
      </c>
      <c r="G333" s="41"/>
      <c r="H333" s="41"/>
      <c r="I333" s="223"/>
      <c r="J333" s="41"/>
      <c r="K333" s="41"/>
      <c r="L333" s="45"/>
      <c r="M333" s="224"/>
      <c r="N333" s="225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141</v>
      </c>
      <c r="AU333" s="18" t="s">
        <v>81</v>
      </c>
    </row>
    <row r="334" s="2" customFormat="1">
      <c r="A334" s="39"/>
      <c r="B334" s="40"/>
      <c r="C334" s="41"/>
      <c r="D334" s="221" t="s">
        <v>165</v>
      </c>
      <c r="E334" s="41"/>
      <c r="F334" s="250" t="s">
        <v>698</v>
      </c>
      <c r="G334" s="41"/>
      <c r="H334" s="41"/>
      <c r="I334" s="223"/>
      <c r="J334" s="41"/>
      <c r="K334" s="41"/>
      <c r="L334" s="45"/>
      <c r="M334" s="224"/>
      <c r="N334" s="225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165</v>
      </c>
      <c r="AU334" s="18" t="s">
        <v>81</v>
      </c>
    </row>
    <row r="335" s="15" customFormat="1">
      <c r="A335" s="15"/>
      <c r="B335" s="262"/>
      <c r="C335" s="263"/>
      <c r="D335" s="221" t="s">
        <v>143</v>
      </c>
      <c r="E335" s="264" t="s">
        <v>19</v>
      </c>
      <c r="F335" s="265" t="s">
        <v>699</v>
      </c>
      <c r="G335" s="263"/>
      <c r="H335" s="264" t="s">
        <v>19</v>
      </c>
      <c r="I335" s="266"/>
      <c r="J335" s="263"/>
      <c r="K335" s="263"/>
      <c r="L335" s="267"/>
      <c r="M335" s="268"/>
      <c r="N335" s="269"/>
      <c r="O335" s="269"/>
      <c r="P335" s="269"/>
      <c r="Q335" s="269"/>
      <c r="R335" s="269"/>
      <c r="S335" s="269"/>
      <c r="T335" s="270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1" t="s">
        <v>143</v>
      </c>
      <c r="AU335" s="271" t="s">
        <v>81</v>
      </c>
      <c r="AV335" s="15" t="s">
        <v>79</v>
      </c>
      <c r="AW335" s="15" t="s">
        <v>33</v>
      </c>
      <c r="AX335" s="15" t="s">
        <v>71</v>
      </c>
      <c r="AY335" s="271" t="s">
        <v>131</v>
      </c>
    </row>
    <row r="336" s="13" customFormat="1">
      <c r="A336" s="13"/>
      <c r="B336" s="228"/>
      <c r="C336" s="229"/>
      <c r="D336" s="221" t="s">
        <v>143</v>
      </c>
      <c r="E336" s="230" t="s">
        <v>19</v>
      </c>
      <c r="F336" s="231" t="s">
        <v>700</v>
      </c>
      <c r="G336" s="229"/>
      <c r="H336" s="232">
        <v>24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8" t="s">
        <v>143</v>
      </c>
      <c r="AU336" s="238" t="s">
        <v>81</v>
      </c>
      <c r="AV336" s="13" t="s">
        <v>81</v>
      </c>
      <c r="AW336" s="13" t="s">
        <v>33</v>
      </c>
      <c r="AX336" s="13" t="s">
        <v>71</v>
      </c>
      <c r="AY336" s="238" t="s">
        <v>131</v>
      </c>
    </row>
    <row r="337" s="14" customFormat="1">
      <c r="A337" s="14"/>
      <c r="B337" s="239"/>
      <c r="C337" s="240"/>
      <c r="D337" s="221" t="s">
        <v>143</v>
      </c>
      <c r="E337" s="241" t="s">
        <v>19</v>
      </c>
      <c r="F337" s="242" t="s">
        <v>145</v>
      </c>
      <c r="G337" s="240"/>
      <c r="H337" s="243">
        <v>24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9" t="s">
        <v>143</v>
      </c>
      <c r="AU337" s="249" t="s">
        <v>81</v>
      </c>
      <c r="AV337" s="14" t="s">
        <v>137</v>
      </c>
      <c r="AW337" s="14" t="s">
        <v>33</v>
      </c>
      <c r="AX337" s="14" t="s">
        <v>79</v>
      </c>
      <c r="AY337" s="249" t="s">
        <v>131</v>
      </c>
    </row>
    <row r="338" s="2" customFormat="1" ht="24.15" customHeight="1">
      <c r="A338" s="39"/>
      <c r="B338" s="40"/>
      <c r="C338" s="207" t="s">
        <v>701</v>
      </c>
      <c r="D338" s="207" t="s">
        <v>133</v>
      </c>
      <c r="E338" s="208" t="s">
        <v>702</v>
      </c>
      <c r="F338" s="209" t="s">
        <v>703</v>
      </c>
      <c r="G338" s="210" t="s">
        <v>161</v>
      </c>
      <c r="H338" s="211">
        <v>9.5</v>
      </c>
      <c r="I338" s="212"/>
      <c r="J338" s="213">
        <f>ROUND(I338*H338,2)</f>
        <v>0</v>
      </c>
      <c r="K338" s="214"/>
      <c r="L338" s="45"/>
      <c r="M338" s="215" t="s">
        <v>19</v>
      </c>
      <c r="N338" s="216" t="s">
        <v>42</v>
      </c>
      <c r="O338" s="85"/>
      <c r="P338" s="217">
        <f>O338*H338</f>
        <v>0</v>
      </c>
      <c r="Q338" s="217">
        <v>0.10007000000000001</v>
      </c>
      <c r="R338" s="217">
        <f>Q338*H338</f>
        <v>0.95066500000000009</v>
      </c>
      <c r="S338" s="217">
        <v>0</v>
      </c>
      <c r="T338" s="21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9" t="s">
        <v>137</v>
      </c>
      <c r="AT338" s="219" t="s">
        <v>133</v>
      </c>
      <c r="AU338" s="219" t="s">
        <v>81</v>
      </c>
      <c r="AY338" s="18" t="s">
        <v>131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8" t="s">
        <v>79</v>
      </c>
      <c r="BK338" s="220">
        <f>ROUND(I338*H338,2)</f>
        <v>0</v>
      </c>
      <c r="BL338" s="18" t="s">
        <v>137</v>
      </c>
      <c r="BM338" s="219" t="s">
        <v>704</v>
      </c>
    </row>
    <row r="339" s="2" customFormat="1">
      <c r="A339" s="39"/>
      <c r="B339" s="40"/>
      <c r="C339" s="41"/>
      <c r="D339" s="221" t="s">
        <v>139</v>
      </c>
      <c r="E339" s="41"/>
      <c r="F339" s="222" t="s">
        <v>705</v>
      </c>
      <c r="G339" s="41"/>
      <c r="H339" s="41"/>
      <c r="I339" s="223"/>
      <c r="J339" s="41"/>
      <c r="K339" s="41"/>
      <c r="L339" s="45"/>
      <c r="M339" s="224"/>
      <c r="N339" s="225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139</v>
      </c>
      <c r="AU339" s="18" t="s">
        <v>81</v>
      </c>
    </row>
    <row r="340" s="2" customFormat="1">
      <c r="A340" s="39"/>
      <c r="B340" s="40"/>
      <c r="C340" s="41"/>
      <c r="D340" s="226" t="s">
        <v>141</v>
      </c>
      <c r="E340" s="41"/>
      <c r="F340" s="227" t="s">
        <v>706</v>
      </c>
      <c r="G340" s="41"/>
      <c r="H340" s="41"/>
      <c r="I340" s="223"/>
      <c r="J340" s="41"/>
      <c r="K340" s="41"/>
      <c r="L340" s="45"/>
      <c r="M340" s="224"/>
      <c r="N340" s="225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141</v>
      </c>
      <c r="AU340" s="18" t="s">
        <v>81</v>
      </c>
    </row>
    <row r="341" s="2" customFormat="1">
      <c r="A341" s="39"/>
      <c r="B341" s="40"/>
      <c r="C341" s="41"/>
      <c r="D341" s="221" t="s">
        <v>165</v>
      </c>
      <c r="E341" s="41"/>
      <c r="F341" s="250" t="s">
        <v>707</v>
      </c>
      <c r="G341" s="41"/>
      <c r="H341" s="41"/>
      <c r="I341" s="223"/>
      <c r="J341" s="41"/>
      <c r="K341" s="41"/>
      <c r="L341" s="45"/>
      <c r="M341" s="224"/>
      <c r="N341" s="225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165</v>
      </c>
      <c r="AU341" s="18" t="s">
        <v>81</v>
      </c>
    </row>
    <row r="342" s="13" customFormat="1">
      <c r="A342" s="13"/>
      <c r="B342" s="228"/>
      <c r="C342" s="229"/>
      <c r="D342" s="221" t="s">
        <v>143</v>
      </c>
      <c r="E342" s="230" t="s">
        <v>19</v>
      </c>
      <c r="F342" s="231" t="s">
        <v>708</v>
      </c>
      <c r="G342" s="229"/>
      <c r="H342" s="232">
        <v>9.5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8" t="s">
        <v>143</v>
      </c>
      <c r="AU342" s="238" t="s">
        <v>81</v>
      </c>
      <c r="AV342" s="13" t="s">
        <v>81</v>
      </c>
      <c r="AW342" s="13" t="s">
        <v>33</v>
      </c>
      <c r="AX342" s="13" t="s">
        <v>71</v>
      </c>
      <c r="AY342" s="238" t="s">
        <v>131</v>
      </c>
    </row>
    <row r="343" s="14" customFormat="1">
      <c r="A343" s="14"/>
      <c r="B343" s="239"/>
      <c r="C343" s="240"/>
      <c r="D343" s="221" t="s">
        <v>143</v>
      </c>
      <c r="E343" s="241" t="s">
        <v>19</v>
      </c>
      <c r="F343" s="242" t="s">
        <v>145</v>
      </c>
      <c r="G343" s="240"/>
      <c r="H343" s="243">
        <v>9.5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9" t="s">
        <v>143</v>
      </c>
      <c r="AU343" s="249" t="s">
        <v>81</v>
      </c>
      <c r="AV343" s="14" t="s">
        <v>137</v>
      </c>
      <c r="AW343" s="14" t="s">
        <v>33</v>
      </c>
      <c r="AX343" s="14" t="s">
        <v>79</v>
      </c>
      <c r="AY343" s="249" t="s">
        <v>131</v>
      </c>
    </row>
    <row r="344" s="12" customFormat="1" ht="22.8" customHeight="1">
      <c r="A344" s="12"/>
      <c r="B344" s="191"/>
      <c r="C344" s="192"/>
      <c r="D344" s="193" t="s">
        <v>70</v>
      </c>
      <c r="E344" s="205" t="s">
        <v>359</v>
      </c>
      <c r="F344" s="205" t="s">
        <v>360</v>
      </c>
      <c r="G344" s="192"/>
      <c r="H344" s="192"/>
      <c r="I344" s="195"/>
      <c r="J344" s="206">
        <f>BK344</f>
        <v>0</v>
      </c>
      <c r="K344" s="192"/>
      <c r="L344" s="197"/>
      <c r="M344" s="198"/>
      <c r="N344" s="199"/>
      <c r="O344" s="199"/>
      <c r="P344" s="200">
        <f>SUM(P345:P358)</f>
        <v>0</v>
      </c>
      <c r="Q344" s="199"/>
      <c r="R344" s="200">
        <f>SUM(R345:R358)</f>
        <v>0</v>
      </c>
      <c r="S344" s="199"/>
      <c r="T344" s="201">
        <f>SUM(T345:T358)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02" t="s">
        <v>79</v>
      </c>
      <c r="AT344" s="203" t="s">
        <v>70</v>
      </c>
      <c r="AU344" s="203" t="s">
        <v>79</v>
      </c>
      <c r="AY344" s="202" t="s">
        <v>131</v>
      </c>
      <c r="BK344" s="204">
        <f>SUM(BK345:BK358)</f>
        <v>0</v>
      </c>
    </row>
    <row r="345" s="2" customFormat="1" ht="37.8" customHeight="1">
      <c r="A345" s="39"/>
      <c r="B345" s="40"/>
      <c r="C345" s="207" t="s">
        <v>709</v>
      </c>
      <c r="D345" s="207" t="s">
        <v>133</v>
      </c>
      <c r="E345" s="208" t="s">
        <v>362</v>
      </c>
      <c r="F345" s="209" t="s">
        <v>363</v>
      </c>
      <c r="G345" s="210" t="s">
        <v>364</v>
      </c>
      <c r="H345" s="211">
        <v>22.298999999999999</v>
      </c>
      <c r="I345" s="212"/>
      <c r="J345" s="213">
        <f>ROUND(I345*H345,2)</f>
        <v>0</v>
      </c>
      <c r="K345" s="214"/>
      <c r="L345" s="45"/>
      <c r="M345" s="215" t="s">
        <v>19</v>
      </c>
      <c r="N345" s="216" t="s">
        <v>42</v>
      </c>
      <c r="O345" s="85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9" t="s">
        <v>137</v>
      </c>
      <c r="AT345" s="219" t="s">
        <v>133</v>
      </c>
      <c r="AU345" s="219" t="s">
        <v>81</v>
      </c>
      <c r="AY345" s="18" t="s">
        <v>131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8" t="s">
        <v>79</v>
      </c>
      <c r="BK345" s="220">
        <f>ROUND(I345*H345,2)</f>
        <v>0</v>
      </c>
      <c r="BL345" s="18" t="s">
        <v>137</v>
      </c>
      <c r="BM345" s="219" t="s">
        <v>710</v>
      </c>
    </row>
    <row r="346" s="2" customFormat="1">
      <c r="A346" s="39"/>
      <c r="B346" s="40"/>
      <c r="C346" s="41"/>
      <c r="D346" s="221" t="s">
        <v>139</v>
      </c>
      <c r="E346" s="41"/>
      <c r="F346" s="222" t="s">
        <v>366</v>
      </c>
      <c r="G346" s="41"/>
      <c r="H346" s="41"/>
      <c r="I346" s="223"/>
      <c r="J346" s="41"/>
      <c r="K346" s="41"/>
      <c r="L346" s="45"/>
      <c r="M346" s="224"/>
      <c r="N346" s="225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139</v>
      </c>
      <c r="AU346" s="18" t="s">
        <v>81</v>
      </c>
    </row>
    <row r="347" s="2" customFormat="1">
      <c r="A347" s="39"/>
      <c r="B347" s="40"/>
      <c r="C347" s="41"/>
      <c r="D347" s="226" t="s">
        <v>141</v>
      </c>
      <c r="E347" s="41"/>
      <c r="F347" s="227" t="s">
        <v>367</v>
      </c>
      <c r="G347" s="41"/>
      <c r="H347" s="41"/>
      <c r="I347" s="223"/>
      <c r="J347" s="41"/>
      <c r="K347" s="41"/>
      <c r="L347" s="45"/>
      <c r="M347" s="224"/>
      <c r="N347" s="225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141</v>
      </c>
      <c r="AU347" s="18" t="s">
        <v>81</v>
      </c>
    </row>
    <row r="348" s="2" customFormat="1" ht="24.15" customHeight="1">
      <c r="A348" s="39"/>
      <c r="B348" s="40"/>
      <c r="C348" s="207" t="s">
        <v>711</v>
      </c>
      <c r="D348" s="207" t="s">
        <v>133</v>
      </c>
      <c r="E348" s="208" t="s">
        <v>378</v>
      </c>
      <c r="F348" s="209" t="s">
        <v>379</v>
      </c>
      <c r="G348" s="210" t="s">
        <v>364</v>
      </c>
      <c r="H348" s="211">
        <v>431.73099999999999</v>
      </c>
      <c r="I348" s="212"/>
      <c r="J348" s="213">
        <f>ROUND(I348*H348,2)</f>
        <v>0</v>
      </c>
      <c r="K348" s="214"/>
      <c r="L348" s="45"/>
      <c r="M348" s="215" t="s">
        <v>19</v>
      </c>
      <c r="N348" s="216" t="s">
        <v>42</v>
      </c>
      <c r="O348" s="85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9" t="s">
        <v>137</v>
      </c>
      <c r="AT348" s="219" t="s">
        <v>133</v>
      </c>
      <c r="AU348" s="219" t="s">
        <v>81</v>
      </c>
      <c r="AY348" s="18" t="s">
        <v>131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18" t="s">
        <v>79</v>
      </c>
      <c r="BK348" s="220">
        <f>ROUND(I348*H348,2)</f>
        <v>0</v>
      </c>
      <c r="BL348" s="18" t="s">
        <v>137</v>
      </c>
      <c r="BM348" s="219" t="s">
        <v>712</v>
      </c>
    </row>
    <row r="349" s="2" customFormat="1">
      <c r="A349" s="39"/>
      <c r="B349" s="40"/>
      <c r="C349" s="41"/>
      <c r="D349" s="221" t="s">
        <v>139</v>
      </c>
      <c r="E349" s="41"/>
      <c r="F349" s="222" t="s">
        <v>381</v>
      </c>
      <c r="G349" s="41"/>
      <c r="H349" s="41"/>
      <c r="I349" s="223"/>
      <c r="J349" s="41"/>
      <c r="K349" s="41"/>
      <c r="L349" s="45"/>
      <c r="M349" s="224"/>
      <c r="N349" s="225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139</v>
      </c>
      <c r="AU349" s="18" t="s">
        <v>81</v>
      </c>
    </row>
    <row r="350" s="2" customFormat="1">
      <c r="A350" s="39"/>
      <c r="B350" s="40"/>
      <c r="C350" s="41"/>
      <c r="D350" s="226" t="s">
        <v>141</v>
      </c>
      <c r="E350" s="41"/>
      <c r="F350" s="227" t="s">
        <v>382</v>
      </c>
      <c r="G350" s="41"/>
      <c r="H350" s="41"/>
      <c r="I350" s="223"/>
      <c r="J350" s="41"/>
      <c r="K350" s="41"/>
      <c r="L350" s="45"/>
      <c r="M350" s="224"/>
      <c r="N350" s="225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141</v>
      </c>
      <c r="AU350" s="18" t="s">
        <v>81</v>
      </c>
    </row>
    <row r="351" s="2" customFormat="1">
      <c r="A351" s="39"/>
      <c r="B351" s="40"/>
      <c r="C351" s="41"/>
      <c r="D351" s="221" t="s">
        <v>165</v>
      </c>
      <c r="E351" s="41"/>
      <c r="F351" s="250" t="s">
        <v>713</v>
      </c>
      <c r="G351" s="41"/>
      <c r="H351" s="41"/>
      <c r="I351" s="223"/>
      <c r="J351" s="41"/>
      <c r="K351" s="41"/>
      <c r="L351" s="45"/>
      <c r="M351" s="224"/>
      <c r="N351" s="225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165</v>
      </c>
      <c r="AU351" s="18" t="s">
        <v>81</v>
      </c>
    </row>
    <row r="352" s="13" customFormat="1">
      <c r="A352" s="13"/>
      <c r="B352" s="228"/>
      <c r="C352" s="229"/>
      <c r="D352" s="221" t="s">
        <v>143</v>
      </c>
      <c r="E352" s="230" t="s">
        <v>19</v>
      </c>
      <c r="F352" s="231" t="s">
        <v>714</v>
      </c>
      <c r="G352" s="229"/>
      <c r="H352" s="232">
        <v>431.73099999999999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143</v>
      </c>
      <c r="AU352" s="238" t="s">
        <v>81</v>
      </c>
      <c r="AV352" s="13" t="s">
        <v>81</v>
      </c>
      <c r="AW352" s="13" t="s">
        <v>33</v>
      </c>
      <c r="AX352" s="13" t="s">
        <v>71</v>
      </c>
      <c r="AY352" s="238" t="s">
        <v>131</v>
      </c>
    </row>
    <row r="353" s="14" customFormat="1">
      <c r="A353" s="14"/>
      <c r="B353" s="239"/>
      <c r="C353" s="240"/>
      <c r="D353" s="221" t="s">
        <v>143</v>
      </c>
      <c r="E353" s="241" t="s">
        <v>19</v>
      </c>
      <c r="F353" s="242" t="s">
        <v>145</v>
      </c>
      <c r="G353" s="240"/>
      <c r="H353" s="243">
        <v>431.73099999999999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9" t="s">
        <v>143</v>
      </c>
      <c r="AU353" s="249" t="s">
        <v>81</v>
      </c>
      <c r="AV353" s="14" t="s">
        <v>137</v>
      </c>
      <c r="AW353" s="14" t="s">
        <v>33</v>
      </c>
      <c r="AX353" s="14" t="s">
        <v>79</v>
      </c>
      <c r="AY353" s="249" t="s">
        <v>131</v>
      </c>
    </row>
    <row r="354" s="2" customFormat="1" ht="24.15" customHeight="1">
      <c r="A354" s="39"/>
      <c r="B354" s="40"/>
      <c r="C354" s="207" t="s">
        <v>715</v>
      </c>
      <c r="D354" s="207" t="s">
        <v>133</v>
      </c>
      <c r="E354" s="208" t="s">
        <v>384</v>
      </c>
      <c r="F354" s="209" t="s">
        <v>385</v>
      </c>
      <c r="G354" s="210" t="s">
        <v>364</v>
      </c>
      <c r="H354" s="211">
        <v>22.298999999999999</v>
      </c>
      <c r="I354" s="212"/>
      <c r="J354" s="213">
        <f>ROUND(I354*H354,2)</f>
        <v>0</v>
      </c>
      <c r="K354" s="214"/>
      <c r="L354" s="45"/>
      <c r="M354" s="215" t="s">
        <v>19</v>
      </c>
      <c r="N354" s="216" t="s">
        <v>42</v>
      </c>
      <c r="O354" s="85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9" t="s">
        <v>137</v>
      </c>
      <c r="AT354" s="219" t="s">
        <v>133</v>
      </c>
      <c r="AU354" s="219" t="s">
        <v>81</v>
      </c>
      <c r="AY354" s="18" t="s">
        <v>131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18" t="s">
        <v>79</v>
      </c>
      <c r="BK354" s="220">
        <f>ROUND(I354*H354,2)</f>
        <v>0</v>
      </c>
      <c r="BL354" s="18" t="s">
        <v>137</v>
      </c>
      <c r="BM354" s="219" t="s">
        <v>716</v>
      </c>
    </row>
    <row r="355" s="2" customFormat="1">
      <c r="A355" s="39"/>
      <c r="B355" s="40"/>
      <c r="C355" s="41"/>
      <c r="D355" s="221" t="s">
        <v>139</v>
      </c>
      <c r="E355" s="41"/>
      <c r="F355" s="222" t="s">
        <v>387</v>
      </c>
      <c r="G355" s="41"/>
      <c r="H355" s="41"/>
      <c r="I355" s="223"/>
      <c r="J355" s="41"/>
      <c r="K355" s="41"/>
      <c r="L355" s="45"/>
      <c r="M355" s="224"/>
      <c r="N355" s="225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139</v>
      </c>
      <c r="AU355" s="18" t="s">
        <v>81</v>
      </c>
    </row>
    <row r="356" s="2" customFormat="1">
      <c r="A356" s="39"/>
      <c r="B356" s="40"/>
      <c r="C356" s="41"/>
      <c r="D356" s="226" t="s">
        <v>141</v>
      </c>
      <c r="E356" s="41"/>
      <c r="F356" s="227" t="s">
        <v>388</v>
      </c>
      <c r="G356" s="41"/>
      <c r="H356" s="41"/>
      <c r="I356" s="223"/>
      <c r="J356" s="41"/>
      <c r="K356" s="41"/>
      <c r="L356" s="45"/>
      <c r="M356" s="224"/>
      <c r="N356" s="225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141</v>
      </c>
      <c r="AU356" s="18" t="s">
        <v>81</v>
      </c>
    </row>
    <row r="357" s="2" customFormat="1">
      <c r="A357" s="39"/>
      <c r="B357" s="40"/>
      <c r="C357" s="41"/>
      <c r="D357" s="221" t="s">
        <v>165</v>
      </c>
      <c r="E357" s="41"/>
      <c r="F357" s="250" t="s">
        <v>717</v>
      </c>
      <c r="G357" s="41"/>
      <c r="H357" s="41"/>
      <c r="I357" s="223"/>
      <c r="J357" s="41"/>
      <c r="K357" s="41"/>
      <c r="L357" s="45"/>
      <c r="M357" s="224"/>
      <c r="N357" s="225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165</v>
      </c>
      <c r="AU357" s="18" t="s">
        <v>81</v>
      </c>
    </row>
    <row r="358" s="13" customFormat="1">
      <c r="A358" s="13"/>
      <c r="B358" s="228"/>
      <c r="C358" s="229"/>
      <c r="D358" s="221" t="s">
        <v>143</v>
      </c>
      <c r="E358" s="230" t="s">
        <v>421</v>
      </c>
      <c r="F358" s="231" t="s">
        <v>423</v>
      </c>
      <c r="G358" s="229"/>
      <c r="H358" s="232">
        <v>22.298999999999999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8" t="s">
        <v>143</v>
      </c>
      <c r="AU358" s="238" t="s">
        <v>81</v>
      </c>
      <c r="AV358" s="13" t="s">
        <v>81</v>
      </c>
      <c r="AW358" s="13" t="s">
        <v>33</v>
      </c>
      <c r="AX358" s="13" t="s">
        <v>79</v>
      </c>
      <c r="AY358" s="238" t="s">
        <v>131</v>
      </c>
    </row>
    <row r="359" s="12" customFormat="1" ht="22.8" customHeight="1">
      <c r="A359" s="12"/>
      <c r="B359" s="191"/>
      <c r="C359" s="192"/>
      <c r="D359" s="193" t="s">
        <v>70</v>
      </c>
      <c r="E359" s="205" t="s">
        <v>391</v>
      </c>
      <c r="F359" s="205" t="s">
        <v>392</v>
      </c>
      <c r="G359" s="192"/>
      <c r="H359" s="192"/>
      <c r="I359" s="195"/>
      <c r="J359" s="206">
        <f>BK359</f>
        <v>0</v>
      </c>
      <c r="K359" s="192"/>
      <c r="L359" s="197"/>
      <c r="M359" s="198"/>
      <c r="N359" s="199"/>
      <c r="O359" s="199"/>
      <c r="P359" s="200">
        <f>SUM(P360:P362)</f>
        <v>0</v>
      </c>
      <c r="Q359" s="199"/>
      <c r="R359" s="200">
        <f>SUM(R360:R362)</f>
        <v>0</v>
      </c>
      <c r="S359" s="199"/>
      <c r="T359" s="201">
        <f>SUM(T360:T362)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2" t="s">
        <v>79</v>
      </c>
      <c r="AT359" s="203" t="s">
        <v>70</v>
      </c>
      <c r="AU359" s="203" t="s">
        <v>79</v>
      </c>
      <c r="AY359" s="202" t="s">
        <v>131</v>
      </c>
      <c r="BK359" s="204">
        <f>SUM(BK360:BK362)</f>
        <v>0</v>
      </c>
    </row>
    <row r="360" s="2" customFormat="1" ht="16.5" customHeight="1">
      <c r="A360" s="39"/>
      <c r="B360" s="40"/>
      <c r="C360" s="207" t="s">
        <v>718</v>
      </c>
      <c r="D360" s="207" t="s">
        <v>133</v>
      </c>
      <c r="E360" s="208" t="s">
        <v>394</v>
      </c>
      <c r="F360" s="209" t="s">
        <v>395</v>
      </c>
      <c r="G360" s="210" t="s">
        <v>364</v>
      </c>
      <c r="H360" s="211">
        <v>1754.3219999999999</v>
      </c>
      <c r="I360" s="212"/>
      <c r="J360" s="213">
        <f>ROUND(I360*H360,2)</f>
        <v>0</v>
      </c>
      <c r="K360" s="214"/>
      <c r="L360" s="45"/>
      <c r="M360" s="215" t="s">
        <v>19</v>
      </c>
      <c r="N360" s="216" t="s">
        <v>42</v>
      </c>
      <c r="O360" s="85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9" t="s">
        <v>137</v>
      </c>
      <c r="AT360" s="219" t="s">
        <v>133</v>
      </c>
      <c r="AU360" s="219" t="s">
        <v>81</v>
      </c>
      <c r="AY360" s="18" t="s">
        <v>131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18" t="s">
        <v>79</v>
      </c>
      <c r="BK360" s="220">
        <f>ROUND(I360*H360,2)</f>
        <v>0</v>
      </c>
      <c r="BL360" s="18" t="s">
        <v>137</v>
      </c>
      <c r="BM360" s="219" t="s">
        <v>719</v>
      </c>
    </row>
    <row r="361" s="2" customFormat="1">
      <c r="A361" s="39"/>
      <c r="B361" s="40"/>
      <c r="C361" s="41"/>
      <c r="D361" s="221" t="s">
        <v>139</v>
      </c>
      <c r="E361" s="41"/>
      <c r="F361" s="222" t="s">
        <v>397</v>
      </c>
      <c r="G361" s="41"/>
      <c r="H361" s="41"/>
      <c r="I361" s="223"/>
      <c r="J361" s="41"/>
      <c r="K361" s="41"/>
      <c r="L361" s="45"/>
      <c r="M361" s="224"/>
      <c r="N361" s="225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139</v>
      </c>
      <c r="AU361" s="18" t="s">
        <v>81</v>
      </c>
    </row>
    <row r="362" s="2" customFormat="1">
      <c r="A362" s="39"/>
      <c r="B362" s="40"/>
      <c r="C362" s="41"/>
      <c r="D362" s="226" t="s">
        <v>141</v>
      </c>
      <c r="E362" s="41"/>
      <c r="F362" s="227" t="s">
        <v>398</v>
      </c>
      <c r="G362" s="41"/>
      <c r="H362" s="41"/>
      <c r="I362" s="223"/>
      <c r="J362" s="41"/>
      <c r="K362" s="41"/>
      <c r="L362" s="45"/>
      <c r="M362" s="224"/>
      <c r="N362" s="225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141</v>
      </c>
      <c r="AU362" s="18" t="s">
        <v>81</v>
      </c>
    </row>
    <row r="363" s="12" customFormat="1" ht="25.92" customHeight="1">
      <c r="A363" s="12"/>
      <c r="B363" s="191"/>
      <c r="C363" s="192"/>
      <c r="D363" s="193" t="s">
        <v>70</v>
      </c>
      <c r="E363" s="194" t="s">
        <v>399</v>
      </c>
      <c r="F363" s="194" t="s">
        <v>400</v>
      </c>
      <c r="G363" s="192"/>
      <c r="H363" s="192"/>
      <c r="I363" s="195"/>
      <c r="J363" s="196">
        <f>BK363</f>
        <v>0</v>
      </c>
      <c r="K363" s="192"/>
      <c r="L363" s="197"/>
      <c r="M363" s="198"/>
      <c r="N363" s="199"/>
      <c r="O363" s="199"/>
      <c r="P363" s="200">
        <f>P364+P379</f>
        <v>0</v>
      </c>
      <c r="Q363" s="199"/>
      <c r="R363" s="200">
        <f>R364+R379</f>
        <v>0.11749800000000001</v>
      </c>
      <c r="S363" s="199"/>
      <c r="T363" s="201">
        <f>T364+T379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2" t="s">
        <v>81</v>
      </c>
      <c r="AT363" s="203" t="s">
        <v>70</v>
      </c>
      <c r="AU363" s="203" t="s">
        <v>71</v>
      </c>
      <c r="AY363" s="202" t="s">
        <v>131</v>
      </c>
      <c r="BK363" s="204">
        <f>BK364+BK379</f>
        <v>0</v>
      </c>
    </row>
    <row r="364" s="12" customFormat="1" ht="22.8" customHeight="1">
      <c r="A364" s="12"/>
      <c r="B364" s="191"/>
      <c r="C364" s="192"/>
      <c r="D364" s="193" t="s">
        <v>70</v>
      </c>
      <c r="E364" s="205" t="s">
        <v>401</v>
      </c>
      <c r="F364" s="205" t="s">
        <v>402</v>
      </c>
      <c r="G364" s="192"/>
      <c r="H364" s="192"/>
      <c r="I364" s="195"/>
      <c r="J364" s="206">
        <f>BK364</f>
        <v>0</v>
      </c>
      <c r="K364" s="192"/>
      <c r="L364" s="197"/>
      <c r="M364" s="198"/>
      <c r="N364" s="199"/>
      <c r="O364" s="199"/>
      <c r="P364" s="200">
        <f>SUM(P365:P378)</f>
        <v>0</v>
      </c>
      <c r="Q364" s="199"/>
      <c r="R364" s="200">
        <f>SUM(R365:R378)</f>
        <v>0.109226</v>
      </c>
      <c r="S364" s="199"/>
      <c r="T364" s="201">
        <f>SUM(T365:T378)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2" t="s">
        <v>81</v>
      </c>
      <c r="AT364" s="203" t="s">
        <v>70</v>
      </c>
      <c r="AU364" s="203" t="s">
        <v>79</v>
      </c>
      <c r="AY364" s="202" t="s">
        <v>131</v>
      </c>
      <c r="BK364" s="204">
        <f>SUM(BK365:BK378)</f>
        <v>0</v>
      </c>
    </row>
    <row r="365" s="2" customFormat="1" ht="24.15" customHeight="1">
      <c r="A365" s="39"/>
      <c r="B365" s="40"/>
      <c r="C365" s="207" t="s">
        <v>720</v>
      </c>
      <c r="D365" s="207" t="s">
        <v>133</v>
      </c>
      <c r="E365" s="208" t="s">
        <v>721</v>
      </c>
      <c r="F365" s="209" t="s">
        <v>722</v>
      </c>
      <c r="G365" s="210" t="s">
        <v>161</v>
      </c>
      <c r="H365" s="211">
        <v>36.5</v>
      </c>
      <c r="I365" s="212"/>
      <c r="J365" s="213">
        <f>ROUND(I365*H365,2)</f>
        <v>0</v>
      </c>
      <c r="K365" s="214"/>
      <c r="L365" s="45"/>
      <c r="M365" s="215" t="s">
        <v>19</v>
      </c>
      <c r="N365" s="216" t="s">
        <v>42</v>
      </c>
      <c r="O365" s="85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9" t="s">
        <v>251</v>
      </c>
      <c r="AT365" s="219" t="s">
        <v>133</v>
      </c>
      <c r="AU365" s="219" t="s">
        <v>81</v>
      </c>
      <c r="AY365" s="18" t="s">
        <v>131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8" t="s">
        <v>79</v>
      </c>
      <c r="BK365" s="220">
        <f>ROUND(I365*H365,2)</f>
        <v>0</v>
      </c>
      <c r="BL365" s="18" t="s">
        <v>251</v>
      </c>
      <c r="BM365" s="219" t="s">
        <v>723</v>
      </c>
    </row>
    <row r="366" s="2" customFormat="1">
      <c r="A366" s="39"/>
      <c r="B366" s="40"/>
      <c r="C366" s="41"/>
      <c r="D366" s="221" t="s">
        <v>139</v>
      </c>
      <c r="E366" s="41"/>
      <c r="F366" s="222" t="s">
        <v>724</v>
      </c>
      <c r="G366" s="41"/>
      <c r="H366" s="41"/>
      <c r="I366" s="223"/>
      <c r="J366" s="41"/>
      <c r="K366" s="41"/>
      <c r="L366" s="45"/>
      <c r="M366" s="224"/>
      <c r="N366" s="225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139</v>
      </c>
      <c r="AU366" s="18" t="s">
        <v>81</v>
      </c>
    </row>
    <row r="367" s="2" customFormat="1">
      <c r="A367" s="39"/>
      <c r="B367" s="40"/>
      <c r="C367" s="41"/>
      <c r="D367" s="226" t="s">
        <v>141</v>
      </c>
      <c r="E367" s="41"/>
      <c r="F367" s="227" t="s">
        <v>725</v>
      </c>
      <c r="G367" s="41"/>
      <c r="H367" s="41"/>
      <c r="I367" s="223"/>
      <c r="J367" s="41"/>
      <c r="K367" s="41"/>
      <c r="L367" s="45"/>
      <c r="M367" s="224"/>
      <c r="N367" s="225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141</v>
      </c>
      <c r="AU367" s="18" t="s">
        <v>81</v>
      </c>
    </row>
    <row r="368" s="15" customFormat="1">
      <c r="A368" s="15"/>
      <c r="B368" s="262"/>
      <c r="C368" s="263"/>
      <c r="D368" s="221" t="s">
        <v>143</v>
      </c>
      <c r="E368" s="264" t="s">
        <v>19</v>
      </c>
      <c r="F368" s="265" t="s">
        <v>726</v>
      </c>
      <c r="G368" s="263"/>
      <c r="H368" s="264" t="s">
        <v>19</v>
      </c>
      <c r="I368" s="266"/>
      <c r="J368" s="263"/>
      <c r="K368" s="263"/>
      <c r="L368" s="267"/>
      <c r="M368" s="268"/>
      <c r="N368" s="269"/>
      <c r="O368" s="269"/>
      <c r="P368" s="269"/>
      <c r="Q368" s="269"/>
      <c r="R368" s="269"/>
      <c r="S368" s="269"/>
      <c r="T368" s="270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1" t="s">
        <v>143</v>
      </c>
      <c r="AU368" s="271" t="s">
        <v>81</v>
      </c>
      <c r="AV368" s="15" t="s">
        <v>79</v>
      </c>
      <c r="AW368" s="15" t="s">
        <v>33</v>
      </c>
      <c r="AX368" s="15" t="s">
        <v>71</v>
      </c>
      <c r="AY368" s="271" t="s">
        <v>131</v>
      </c>
    </row>
    <row r="369" s="15" customFormat="1">
      <c r="A369" s="15"/>
      <c r="B369" s="262"/>
      <c r="C369" s="263"/>
      <c r="D369" s="221" t="s">
        <v>143</v>
      </c>
      <c r="E369" s="264" t="s">
        <v>19</v>
      </c>
      <c r="F369" s="265" t="s">
        <v>727</v>
      </c>
      <c r="G369" s="263"/>
      <c r="H369" s="264" t="s">
        <v>19</v>
      </c>
      <c r="I369" s="266"/>
      <c r="J369" s="263"/>
      <c r="K369" s="263"/>
      <c r="L369" s="267"/>
      <c r="M369" s="268"/>
      <c r="N369" s="269"/>
      <c r="O369" s="269"/>
      <c r="P369" s="269"/>
      <c r="Q369" s="269"/>
      <c r="R369" s="269"/>
      <c r="S369" s="269"/>
      <c r="T369" s="27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1" t="s">
        <v>143</v>
      </c>
      <c r="AU369" s="271" t="s">
        <v>81</v>
      </c>
      <c r="AV369" s="15" t="s">
        <v>79</v>
      </c>
      <c r="AW369" s="15" t="s">
        <v>33</v>
      </c>
      <c r="AX369" s="15" t="s">
        <v>71</v>
      </c>
      <c r="AY369" s="271" t="s">
        <v>131</v>
      </c>
    </row>
    <row r="370" s="13" customFormat="1">
      <c r="A370" s="13"/>
      <c r="B370" s="228"/>
      <c r="C370" s="229"/>
      <c r="D370" s="221" t="s">
        <v>143</v>
      </c>
      <c r="E370" s="230" t="s">
        <v>19</v>
      </c>
      <c r="F370" s="231" t="s">
        <v>728</v>
      </c>
      <c r="G370" s="229"/>
      <c r="H370" s="232">
        <v>36.5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143</v>
      </c>
      <c r="AU370" s="238" t="s">
        <v>81</v>
      </c>
      <c r="AV370" s="13" t="s">
        <v>81</v>
      </c>
      <c r="AW370" s="13" t="s">
        <v>33</v>
      </c>
      <c r="AX370" s="13" t="s">
        <v>71</v>
      </c>
      <c r="AY370" s="238" t="s">
        <v>131</v>
      </c>
    </row>
    <row r="371" s="14" customFormat="1">
      <c r="A371" s="14"/>
      <c r="B371" s="239"/>
      <c r="C371" s="240"/>
      <c r="D371" s="221" t="s">
        <v>143</v>
      </c>
      <c r="E371" s="241" t="s">
        <v>19</v>
      </c>
      <c r="F371" s="242" t="s">
        <v>145</v>
      </c>
      <c r="G371" s="240"/>
      <c r="H371" s="243">
        <v>36.5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9" t="s">
        <v>143</v>
      </c>
      <c r="AU371" s="249" t="s">
        <v>81</v>
      </c>
      <c r="AV371" s="14" t="s">
        <v>137</v>
      </c>
      <c r="AW371" s="14" t="s">
        <v>33</v>
      </c>
      <c r="AX371" s="14" t="s">
        <v>79</v>
      </c>
      <c r="AY371" s="249" t="s">
        <v>131</v>
      </c>
    </row>
    <row r="372" s="2" customFormat="1" ht="24.15" customHeight="1">
      <c r="A372" s="39"/>
      <c r="B372" s="40"/>
      <c r="C372" s="251" t="s">
        <v>729</v>
      </c>
      <c r="D372" s="251" t="s">
        <v>290</v>
      </c>
      <c r="E372" s="252" t="s">
        <v>730</v>
      </c>
      <c r="F372" s="253" t="s">
        <v>731</v>
      </c>
      <c r="G372" s="254" t="s">
        <v>197</v>
      </c>
      <c r="H372" s="255">
        <v>109.226</v>
      </c>
      <c r="I372" s="256"/>
      <c r="J372" s="257">
        <f>ROUND(I372*H372,2)</f>
        <v>0</v>
      </c>
      <c r="K372" s="258"/>
      <c r="L372" s="259"/>
      <c r="M372" s="260" t="s">
        <v>19</v>
      </c>
      <c r="N372" s="261" t="s">
        <v>42</v>
      </c>
      <c r="O372" s="85"/>
      <c r="P372" s="217">
        <f>O372*H372</f>
        <v>0</v>
      </c>
      <c r="Q372" s="217">
        <v>0.001</v>
      </c>
      <c r="R372" s="217">
        <f>Q372*H372</f>
        <v>0.109226</v>
      </c>
      <c r="S372" s="217">
        <v>0</v>
      </c>
      <c r="T372" s="21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9" t="s">
        <v>377</v>
      </c>
      <c r="AT372" s="219" t="s">
        <v>290</v>
      </c>
      <c r="AU372" s="219" t="s">
        <v>81</v>
      </c>
      <c r="AY372" s="18" t="s">
        <v>131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18" t="s">
        <v>79</v>
      </c>
      <c r="BK372" s="220">
        <f>ROUND(I372*H372,2)</f>
        <v>0</v>
      </c>
      <c r="BL372" s="18" t="s">
        <v>251</v>
      </c>
      <c r="BM372" s="219" t="s">
        <v>732</v>
      </c>
    </row>
    <row r="373" s="2" customFormat="1">
      <c r="A373" s="39"/>
      <c r="B373" s="40"/>
      <c r="C373" s="41"/>
      <c r="D373" s="221" t="s">
        <v>139</v>
      </c>
      <c r="E373" s="41"/>
      <c r="F373" s="222" t="s">
        <v>731</v>
      </c>
      <c r="G373" s="41"/>
      <c r="H373" s="41"/>
      <c r="I373" s="223"/>
      <c r="J373" s="41"/>
      <c r="K373" s="41"/>
      <c r="L373" s="45"/>
      <c r="M373" s="224"/>
      <c r="N373" s="225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139</v>
      </c>
      <c r="AU373" s="18" t="s">
        <v>81</v>
      </c>
    </row>
    <row r="374" s="2" customFormat="1">
      <c r="A374" s="39"/>
      <c r="B374" s="40"/>
      <c r="C374" s="41"/>
      <c r="D374" s="221" t="s">
        <v>165</v>
      </c>
      <c r="E374" s="41"/>
      <c r="F374" s="250" t="s">
        <v>733</v>
      </c>
      <c r="G374" s="41"/>
      <c r="H374" s="41"/>
      <c r="I374" s="223"/>
      <c r="J374" s="41"/>
      <c r="K374" s="41"/>
      <c r="L374" s="45"/>
      <c r="M374" s="224"/>
      <c r="N374" s="225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165</v>
      </c>
      <c r="AU374" s="18" t="s">
        <v>81</v>
      </c>
    </row>
    <row r="375" s="13" customFormat="1">
      <c r="A375" s="13"/>
      <c r="B375" s="228"/>
      <c r="C375" s="229"/>
      <c r="D375" s="221" t="s">
        <v>143</v>
      </c>
      <c r="E375" s="229"/>
      <c r="F375" s="231" t="s">
        <v>734</v>
      </c>
      <c r="G375" s="229"/>
      <c r="H375" s="232">
        <v>109.226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8" t="s">
        <v>143</v>
      </c>
      <c r="AU375" s="238" t="s">
        <v>81</v>
      </c>
      <c r="AV375" s="13" t="s">
        <v>81</v>
      </c>
      <c r="AW375" s="13" t="s">
        <v>4</v>
      </c>
      <c r="AX375" s="13" t="s">
        <v>79</v>
      </c>
      <c r="AY375" s="238" t="s">
        <v>131</v>
      </c>
    </row>
    <row r="376" s="2" customFormat="1" ht="24.15" customHeight="1">
      <c r="A376" s="39"/>
      <c r="B376" s="40"/>
      <c r="C376" s="207" t="s">
        <v>417</v>
      </c>
      <c r="D376" s="207" t="s">
        <v>133</v>
      </c>
      <c r="E376" s="208" t="s">
        <v>735</v>
      </c>
      <c r="F376" s="209" t="s">
        <v>736</v>
      </c>
      <c r="G376" s="210" t="s">
        <v>364</v>
      </c>
      <c r="H376" s="211">
        <v>0.109</v>
      </c>
      <c r="I376" s="212"/>
      <c r="J376" s="213">
        <f>ROUND(I376*H376,2)</f>
        <v>0</v>
      </c>
      <c r="K376" s="214"/>
      <c r="L376" s="45"/>
      <c r="M376" s="215" t="s">
        <v>19</v>
      </c>
      <c r="N376" s="216" t="s">
        <v>42</v>
      </c>
      <c r="O376" s="85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19" t="s">
        <v>251</v>
      </c>
      <c r="AT376" s="219" t="s">
        <v>133</v>
      </c>
      <c r="AU376" s="219" t="s">
        <v>81</v>
      </c>
      <c r="AY376" s="18" t="s">
        <v>131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18" t="s">
        <v>79</v>
      </c>
      <c r="BK376" s="220">
        <f>ROUND(I376*H376,2)</f>
        <v>0</v>
      </c>
      <c r="BL376" s="18" t="s">
        <v>251</v>
      </c>
      <c r="BM376" s="219" t="s">
        <v>737</v>
      </c>
    </row>
    <row r="377" s="2" customFormat="1">
      <c r="A377" s="39"/>
      <c r="B377" s="40"/>
      <c r="C377" s="41"/>
      <c r="D377" s="221" t="s">
        <v>139</v>
      </c>
      <c r="E377" s="41"/>
      <c r="F377" s="222" t="s">
        <v>738</v>
      </c>
      <c r="G377" s="41"/>
      <c r="H377" s="41"/>
      <c r="I377" s="223"/>
      <c r="J377" s="41"/>
      <c r="K377" s="41"/>
      <c r="L377" s="45"/>
      <c r="M377" s="224"/>
      <c r="N377" s="225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139</v>
      </c>
      <c r="AU377" s="18" t="s">
        <v>81</v>
      </c>
    </row>
    <row r="378" s="2" customFormat="1">
      <c r="A378" s="39"/>
      <c r="B378" s="40"/>
      <c r="C378" s="41"/>
      <c r="D378" s="226" t="s">
        <v>141</v>
      </c>
      <c r="E378" s="41"/>
      <c r="F378" s="227" t="s">
        <v>739</v>
      </c>
      <c r="G378" s="41"/>
      <c r="H378" s="41"/>
      <c r="I378" s="223"/>
      <c r="J378" s="41"/>
      <c r="K378" s="41"/>
      <c r="L378" s="45"/>
      <c r="M378" s="224"/>
      <c r="N378" s="225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141</v>
      </c>
      <c r="AU378" s="18" t="s">
        <v>81</v>
      </c>
    </row>
    <row r="379" s="12" customFormat="1" ht="22.8" customHeight="1">
      <c r="A379" s="12"/>
      <c r="B379" s="191"/>
      <c r="C379" s="192"/>
      <c r="D379" s="193" t="s">
        <v>70</v>
      </c>
      <c r="E379" s="205" t="s">
        <v>740</v>
      </c>
      <c r="F379" s="205" t="s">
        <v>741</v>
      </c>
      <c r="G379" s="192"/>
      <c r="H379" s="192"/>
      <c r="I379" s="195"/>
      <c r="J379" s="206">
        <f>BK379</f>
        <v>0</v>
      </c>
      <c r="K379" s="192"/>
      <c r="L379" s="197"/>
      <c r="M379" s="198"/>
      <c r="N379" s="199"/>
      <c r="O379" s="199"/>
      <c r="P379" s="200">
        <f>SUM(P380:P394)</f>
        <v>0</v>
      </c>
      <c r="Q379" s="199"/>
      <c r="R379" s="200">
        <f>SUM(R380:R394)</f>
        <v>0.0082719999999999998</v>
      </c>
      <c r="S379" s="199"/>
      <c r="T379" s="201">
        <f>SUM(T380:T394)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2" t="s">
        <v>81</v>
      </c>
      <c r="AT379" s="203" t="s">
        <v>70</v>
      </c>
      <c r="AU379" s="203" t="s">
        <v>79</v>
      </c>
      <c r="AY379" s="202" t="s">
        <v>131</v>
      </c>
      <c r="BK379" s="204">
        <f>SUM(BK380:BK394)</f>
        <v>0</v>
      </c>
    </row>
    <row r="380" s="2" customFormat="1" ht="24.15" customHeight="1">
      <c r="A380" s="39"/>
      <c r="B380" s="40"/>
      <c r="C380" s="207" t="s">
        <v>742</v>
      </c>
      <c r="D380" s="207" t="s">
        <v>133</v>
      </c>
      <c r="E380" s="208" t="s">
        <v>743</v>
      </c>
      <c r="F380" s="209" t="s">
        <v>744</v>
      </c>
      <c r="G380" s="210" t="s">
        <v>136</v>
      </c>
      <c r="H380" s="211">
        <v>16</v>
      </c>
      <c r="I380" s="212"/>
      <c r="J380" s="213">
        <f>ROUND(I380*H380,2)</f>
        <v>0</v>
      </c>
      <c r="K380" s="214"/>
      <c r="L380" s="45"/>
      <c r="M380" s="215" t="s">
        <v>19</v>
      </c>
      <c r="N380" s="216" t="s">
        <v>42</v>
      </c>
      <c r="O380" s="85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9" t="s">
        <v>251</v>
      </c>
      <c r="AT380" s="219" t="s">
        <v>133</v>
      </c>
      <c r="AU380" s="219" t="s">
        <v>81</v>
      </c>
      <c r="AY380" s="18" t="s">
        <v>131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18" t="s">
        <v>79</v>
      </c>
      <c r="BK380" s="220">
        <f>ROUND(I380*H380,2)</f>
        <v>0</v>
      </c>
      <c r="BL380" s="18" t="s">
        <v>251</v>
      </c>
      <c r="BM380" s="219" t="s">
        <v>745</v>
      </c>
    </row>
    <row r="381" s="2" customFormat="1">
      <c r="A381" s="39"/>
      <c r="B381" s="40"/>
      <c r="C381" s="41"/>
      <c r="D381" s="221" t="s">
        <v>139</v>
      </c>
      <c r="E381" s="41"/>
      <c r="F381" s="222" t="s">
        <v>746</v>
      </c>
      <c r="G381" s="41"/>
      <c r="H381" s="41"/>
      <c r="I381" s="223"/>
      <c r="J381" s="41"/>
      <c r="K381" s="41"/>
      <c r="L381" s="45"/>
      <c r="M381" s="224"/>
      <c r="N381" s="225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139</v>
      </c>
      <c r="AU381" s="18" t="s">
        <v>81</v>
      </c>
    </row>
    <row r="382" s="2" customFormat="1">
      <c r="A382" s="39"/>
      <c r="B382" s="40"/>
      <c r="C382" s="41"/>
      <c r="D382" s="226" t="s">
        <v>141</v>
      </c>
      <c r="E382" s="41"/>
      <c r="F382" s="227" t="s">
        <v>747</v>
      </c>
      <c r="G382" s="41"/>
      <c r="H382" s="41"/>
      <c r="I382" s="223"/>
      <c r="J382" s="41"/>
      <c r="K382" s="41"/>
      <c r="L382" s="45"/>
      <c r="M382" s="224"/>
      <c r="N382" s="225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141</v>
      </c>
      <c r="AU382" s="18" t="s">
        <v>81</v>
      </c>
    </row>
    <row r="383" s="2" customFormat="1">
      <c r="A383" s="39"/>
      <c r="B383" s="40"/>
      <c r="C383" s="41"/>
      <c r="D383" s="221" t="s">
        <v>165</v>
      </c>
      <c r="E383" s="41"/>
      <c r="F383" s="250" t="s">
        <v>748</v>
      </c>
      <c r="G383" s="41"/>
      <c r="H383" s="41"/>
      <c r="I383" s="223"/>
      <c r="J383" s="41"/>
      <c r="K383" s="41"/>
      <c r="L383" s="45"/>
      <c r="M383" s="224"/>
      <c r="N383" s="225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165</v>
      </c>
      <c r="AU383" s="18" t="s">
        <v>81</v>
      </c>
    </row>
    <row r="384" s="13" customFormat="1">
      <c r="A384" s="13"/>
      <c r="B384" s="228"/>
      <c r="C384" s="229"/>
      <c r="D384" s="221" t="s">
        <v>143</v>
      </c>
      <c r="E384" s="230" t="s">
        <v>19</v>
      </c>
      <c r="F384" s="231" t="s">
        <v>749</v>
      </c>
      <c r="G384" s="229"/>
      <c r="H384" s="232">
        <v>16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143</v>
      </c>
      <c r="AU384" s="238" t="s">
        <v>81</v>
      </c>
      <c r="AV384" s="13" t="s">
        <v>81</v>
      </c>
      <c r="AW384" s="13" t="s">
        <v>33</v>
      </c>
      <c r="AX384" s="13" t="s">
        <v>71</v>
      </c>
      <c r="AY384" s="238" t="s">
        <v>131</v>
      </c>
    </row>
    <row r="385" s="14" customFormat="1">
      <c r="A385" s="14"/>
      <c r="B385" s="239"/>
      <c r="C385" s="240"/>
      <c r="D385" s="221" t="s">
        <v>143</v>
      </c>
      <c r="E385" s="241" t="s">
        <v>19</v>
      </c>
      <c r="F385" s="242" t="s">
        <v>145</v>
      </c>
      <c r="G385" s="240"/>
      <c r="H385" s="243">
        <v>16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9" t="s">
        <v>143</v>
      </c>
      <c r="AU385" s="249" t="s">
        <v>81</v>
      </c>
      <c r="AV385" s="14" t="s">
        <v>137</v>
      </c>
      <c r="AW385" s="14" t="s">
        <v>33</v>
      </c>
      <c r="AX385" s="14" t="s">
        <v>79</v>
      </c>
      <c r="AY385" s="249" t="s">
        <v>131</v>
      </c>
    </row>
    <row r="386" s="2" customFormat="1" ht="16.5" customHeight="1">
      <c r="A386" s="39"/>
      <c r="B386" s="40"/>
      <c r="C386" s="251" t="s">
        <v>750</v>
      </c>
      <c r="D386" s="251" t="s">
        <v>290</v>
      </c>
      <c r="E386" s="252" t="s">
        <v>751</v>
      </c>
      <c r="F386" s="253" t="s">
        <v>752</v>
      </c>
      <c r="G386" s="254" t="s">
        <v>171</v>
      </c>
      <c r="H386" s="255">
        <v>10</v>
      </c>
      <c r="I386" s="256"/>
      <c r="J386" s="257">
        <f>ROUND(I386*H386,2)</f>
        <v>0</v>
      </c>
      <c r="K386" s="258"/>
      <c r="L386" s="259"/>
      <c r="M386" s="260" t="s">
        <v>19</v>
      </c>
      <c r="N386" s="261" t="s">
        <v>42</v>
      </c>
      <c r="O386" s="85"/>
      <c r="P386" s="217">
        <f>O386*H386</f>
        <v>0</v>
      </c>
      <c r="Q386" s="217">
        <v>0.00077999999999999999</v>
      </c>
      <c r="R386" s="217">
        <f>Q386*H386</f>
        <v>0.0077999999999999996</v>
      </c>
      <c r="S386" s="217">
        <v>0</v>
      </c>
      <c r="T386" s="21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9" t="s">
        <v>194</v>
      </c>
      <c r="AT386" s="219" t="s">
        <v>290</v>
      </c>
      <c r="AU386" s="219" t="s">
        <v>81</v>
      </c>
      <c r="AY386" s="18" t="s">
        <v>131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18" t="s">
        <v>79</v>
      </c>
      <c r="BK386" s="220">
        <f>ROUND(I386*H386,2)</f>
        <v>0</v>
      </c>
      <c r="BL386" s="18" t="s">
        <v>137</v>
      </c>
      <c r="BM386" s="219" t="s">
        <v>753</v>
      </c>
    </row>
    <row r="387" s="2" customFormat="1">
      <c r="A387" s="39"/>
      <c r="B387" s="40"/>
      <c r="C387" s="41"/>
      <c r="D387" s="221" t="s">
        <v>139</v>
      </c>
      <c r="E387" s="41"/>
      <c r="F387" s="222" t="s">
        <v>752</v>
      </c>
      <c r="G387" s="41"/>
      <c r="H387" s="41"/>
      <c r="I387" s="223"/>
      <c r="J387" s="41"/>
      <c r="K387" s="41"/>
      <c r="L387" s="45"/>
      <c r="M387" s="224"/>
      <c r="N387" s="225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139</v>
      </c>
      <c r="AU387" s="18" t="s">
        <v>81</v>
      </c>
    </row>
    <row r="388" s="2" customFormat="1">
      <c r="A388" s="39"/>
      <c r="B388" s="40"/>
      <c r="C388" s="41"/>
      <c r="D388" s="221" t="s">
        <v>165</v>
      </c>
      <c r="E388" s="41"/>
      <c r="F388" s="250" t="s">
        <v>754</v>
      </c>
      <c r="G388" s="41"/>
      <c r="H388" s="41"/>
      <c r="I388" s="223"/>
      <c r="J388" s="41"/>
      <c r="K388" s="41"/>
      <c r="L388" s="45"/>
      <c r="M388" s="224"/>
      <c r="N388" s="225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165</v>
      </c>
      <c r="AU388" s="18" t="s">
        <v>81</v>
      </c>
    </row>
    <row r="389" s="13" customFormat="1">
      <c r="A389" s="13"/>
      <c r="B389" s="228"/>
      <c r="C389" s="229"/>
      <c r="D389" s="221" t="s">
        <v>143</v>
      </c>
      <c r="E389" s="230" t="s">
        <v>19</v>
      </c>
      <c r="F389" s="231" t="s">
        <v>755</v>
      </c>
      <c r="G389" s="229"/>
      <c r="H389" s="232">
        <v>10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8" t="s">
        <v>143</v>
      </c>
      <c r="AU389" s="238" t="s">
        <v>81</v>
      </c>
      <c r="AV389" s="13" t="s">
        <v>81</v>
      </c>
      <c r="AW389" s="13" t="s">
        <v>33</v>
      </c>
      <c r="AX389" s="13" t="s">
        <v>71</v>
      </c>
      <c r="AY389" s="238" t="s">
        <v>131</v>
      </c>
    </row>
    <row r="390" s="14" customFormat="1">
      <c r="A390" s="14"/>
      <c r="B390" s="239"/>
      <c r="C390" s="240"/>
      <c r="D390" s="221" t="s">
        <v>143</v>
      </c>
      <c r="E390" s="241" t="s">
        <v>19</v>
      </c>
      <c r="F390" s="242" t="s">
        <v>145</v>
      </c>
      <c r="G390" s="240"/>
      <c r="H390" s="243">
        <v>10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9" t="s">
        <v>143</v>
      </c>
      <c r="AU390" s="249" t="s">
        <v>81</v>
      </c>
      <c r="AV390" s="14" t="s">
        <v>137</v>
      </c>
      <c r="AW390" s="14" t="s">
        <v>33</v>
      </c>
      <c r="AX390" s="14" t="s">
        <v>79</v>
      </c>
      <c r="AY390" s="249" t="s">
        <v>131</v>
      </c>
    </row>
    <row r="391" s="2" customFormat="1" ht="16.5" customHeight="1">
      <c r="A391" s="39"/>
      <c r="B391" s="40"/>
      <c r="C391" s="251" t="s">
        <v>756</v>
      </c>
      <c r="D391" s="251" t="s">
        <v>290</v>
      </c>
      <c r="E391" s="252" t="s">
        <v>757</v>
      </c>
      <c r="F391" s="253" t="s">
        <v>758</v>
      </c>
      <c r="G391" s="254" t="s">
        <v>759</v>
      </c>
      <c r="H391" s="255">
        <v>0.20000000000000001</v>
      </c>
      <c r="I391" s="256"/>
      <c r="J391" s="257">
        <f>ROUND(I391*H391,2)</f>
        <v>0</v>
      </c>
      <c r="K391" s="258"/>
      <c r="L391" s="259"/>
      <c r="M391" s="260" t="s">
        <v>19</v>
      </c>
      <c r="N391" s="261" t="s">
        <v>42</v>
      </c>
      <c r="O391" s="85"/>
      <c r="P391" s="217">
        <f>O391*H391</f>
        <v>0</v>
      </c>
      <c r="Q391" s="217">
        <v>0.00173</v>
      </c>
      <c r="R391" s="217">
        <f>Q391*H391</f>
        <v>0.00034600000000000001</v>
      </c>
      <c r="S391" s="217">
        <v>0</v>
      </c>
      <c r="T391" s="21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9" t="s">
        <v>194</v>
      </c>
      <c r="AT391" s="219" t="s">
        <v>290</v>
      </c>
      <c r="AU391" s="219" t="s">
        <v>81</v>
      </c>
      <c r="AY391" s="18" t="s">
        <v>131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18" t="s">
        <v>79</v>
      </c>
      <c r="BK391" s="220">
        <f>ROUND(I391*H391,2)</f>
        <v>0</v>
      </c>
      <c r="BL391" s="18" t="s">
        <v>137</v>
      </c>
      <c r="BM391" s="219" t="s">
        <v>760</v>
      </c>
    </row>
    <row r="392" s="2" customFormat="1">
      <c r="A392" s="39"/>
      <c r="B392" s="40"/>
      <c r="C392" s="41"/>
      <c r="D392" s="221" t="s">
        <v>139</v>
      </c>
      <c r="E392" s="41"/>
      <c r="F392" s="222" t="s">
        <v>758</v>
      </c>
      <c r="G392" s="41"/>
      <c r="H392" s="41"/>
      <c r="I392" s="223"/>
      <c r="J392" s="41"/>
      <c r="K392" s="41"/>
      <c r="L392" s="45"/>
      <c r="M392" s="224"/>
      <c r="N392" s="225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139</v>
      </c>
      <c r="AU392" s="18" t="s">
        <v>81</v>
      </c>
    </row>
    <row r="393" s="2" customFormat="1" ht="16.5" customHeight="1">
      <c r="A393" s="39"/>
      <c r="B393" s="40"/>
      <c r="C393" s="251" t="s">
        <v>761</v>
      </c>
      <c r="D393" s="251" t="s">
        <v>290</v>
      </c>
      <c r="E393" s="252" t="s">
        <v>762</v>
      </c>
      <c r="F393" s="253" t="s">
        <v>763</v>
      </c>
      <c r="G393" s="254" t="s">
        <v>759</v>
      </c>
      <c r="H393" s="255">
        <v>0.20000000000000001</v>
      </c>
      <c r="I393" s="256"/>
      <c r="J393" s="257">
        <f>ROUND(I393*H393,2)</f>
        <v>0</v>
      </c>
      <c r="K393" s="258"/>
      <c r="L393" s="259"/>
      <c r="M393" s="260" t="s">
        <v>19</v>
      </c>
      <c r="N393" s="261" t="s">
        <v>42</v>
      </c>
      <c r="O393" s="85"/>
      <c r="P393" s="217">
        <f>O393*H393</f>
        <v>0</v>
      </c>
      <c r="Q393" s="217">
        <v>0.00063000000000000003</v>
      </c>
      <c r="R393" s="217">
        <f>Q393*H393</f>
        <v>0.000126</v>
      </c>
      <c r="S393" s="217">
        <v>0</v>
      </c>
      <c r="T393" s="21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9" t="s">
        <v>194</v>
      </c>
      <c r="AT393" s="219" t="s">
        <v>290</v>
      </c>
      <c r="AU393" s="219" t="s">
        <v>81</v>
      </c>
      <c r="AY393" s="18" t="s">
        <v>131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8" t="s">
        <v>79</v>
      </c>
      <c r="BK393" s="220">
        <f>ROUND(I393*H393,2)</f>
        <v>0</v>
      </c>
      <c r="BL393" s="18" t="s">
        <v>137</v>
      </c>
      <c r="BM393" s="219" t="s">
        <v>764</v>
      </c>
    </row>
    <row r="394" s="2" customFormat="1">
      <c r="A394" s="39"/>
      <c r="B394" s="40"/>
      <c r="C394" s="41"/>
      <c r="D394" s="221" t="s">
        <v>139</v>
      </c>
      <c r="E394" s="41"/>
      <c r="F394" s="222" t="s">
        <v>763</v>
      </c>
      <c r="G394" s="41"/>
      <c r="H394" s="41"/>
      <c r="I394" s="223"/>
      <c r="J394" s="41"/>
      <c r="K394" s="41"/>
      <c r="L394" s="45"/>
      <c r="M394" s="275"/>
      <c r="N394" s="276"/>
      <c r="O394" s="277"/>
      <c r="P394" s="277"/>
      <c r="Q394" s="277"/>
      <c r="R394" s="277"/>
      <c r="S394" s="277"/>
      <c r="T394" s="278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139</v>
      </c>
      <c r="AU394" s="18" t="s">
        <v>81</v>
      </c>
    </row>
    <row r="395" s="2" customFormat="1" ht="6.96" customHeight="1">
      <c r="A395" s="39"/>
      <c r="B395" s="60"/>
      <c r="C395" s="61"/>
      <c r="D395" s="61"/>
      <c r="E395" s="61"/>
      <c r="F395" s="61"/>
      <c r="G395" s="61"/>
      <c r="H395" s="61"/>
      <c r="I395" s="61"/>
      <c r="J395" s="61"/>
      <c r="K395" s="61"/>
      <c r="L395" s="45"/>
      <c r="M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</sheetData>
  <sheetProtection sheet="1" autoFilter="0" formatColumns="0" formatRows="0" objects="1" scenarios="1" spinCount="100000" saltValue="f//qMa4cmjoEWStxBUMjhBTWUh7cjig8r0hcRaglz8iraS/kuWuXZ+URHo2cikqpywaFufYgPJhUJ4iYICK2cA==" hashValue="ni6RduKuDqsmHzrOPd7lo43qmT/Q/R7o1gnWIQzewpEnoXz60jk88+rYAVS7cQ6FnRdWNmaZXBbvBNapTZtwIg==" algorithmName="SHA-512" password="CC35"/>
  <autoFilter ref="C88:K39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1/114203104"/>
    <hyperlink ref="F101" r:id="rId2" display="https://podminky.urs.cz/item/CS_URS_2023_01/114203301"/>
    <hyperlink ref="F106" r:id="rId3" display="https://podminky.urs.cz/item/CS_URS_2023_01/124253101"/>
    <hyperlink ref="F112" r:id="rId4" display="https://podminky.urs.cz/item/CS_URS_2023_01/127751101"/>
    <hyperlink ref="F118" r:id="rId5" display="https://podminky.urs.cz/item/CS_URS_2023_01/162251102"/>
    <hyperlink ref="F125" r:id="rId6" display="https://podminky.urs.cz/item/CS_URS_2023_01/162351103"/>
    <hyperlink ref="F132" r:id="rId7" display="https://podminky.urs.cz/item/CS_URS_2023_01/171251201"/>
    <hyperlink ref="F138" r:id="rId8" display="https://podminky.urs.cz/item/CS_URS_2023_01/175151201"/>
    <hyperlink ref="F144" r:id="rId9" display="https://podminky.urs.cz/item/CS_URS_2022_02/183101321"/>
    <hyperlink ref="F155" r:id="rId10" display="https://podminky.urs.cz/item/CS_URS_2023_01/184102113"/>
    <hyperlink ref="F180" r:id="rId11" display="https://podminky.urs.cz/item/CS_URS_2022_02/184215133"/>
    <hyperlink ref="F187" r:id="rId12" display="https://podminky.urs.cz/item/CS_URS_2023_01/184813121"/>
    <hyperlink ref="F192" r:id="rId13" display="https://podminky.urs.cz/item/CS_URS_2023_01/184816111"/>
    <hyperlink ref="F201" r:id="rId14" display="https://podminky.urs.cz/item/CS_URS_2023_01/184911421"/>
    <hyperlink ref="F207" r:id="rId15" display="https://podminky.urs.cz/item/CS_URS_2023_01/185804311"/>
    <hyperlink ref="F214" r:id="rId16" display="https://podminky.urs.cz/item/CS_URS_2023_01/321321115"/>
    <hyperlink ref="F220" r:id="rId17" display="https://podminky.urs.cz/item/CS_URS_2023_01/321361101"/>
    <hyperlink ref="F224" r:id="rId18" display="https://podminky.urs.cz/item/CS_URS_2023_01/321368211"/>
    <hyperlink ref="F228" r:id="rId19" display="https://podminky.urs.cz/item/CS_URS_2023_01/342125521"/>
    <hyperlink ref="F239" r:id="rId20" display="https://podminky.urs.cz/item/CS_URS_2023_01/457532112"/>
    <hyperlink ref="F245" r:id="rId21" display="https://podminky.urs.cz/item/CS_URS_2023_01/457532113"/>
    <hyperlink ref="F251" r:id="rId22" display="https://podminky.urs.cz/item/CS_URS_2023_01/462451114"/>
    <hyperlink ref="F258" r:id="rId23" display="https://podminky.urs.cz/item/CS_URS_2023_01/462511370"/>
    <hyperlink ref="F264" r:id="rId24" display="https://podminky.urs.cz/item/CS_URS_2023_01/462512370"/>
    <hyperlink ref="F275" r:id="rId25" display="https://podminky.urs.cz/item/CS_URS_2023_01/462513169"/>
    <hyperlink ref="F281" r:id="rId26" display="https://podminky.urs.cz/item/CS_URS_2023_01/467510111"/>
    <hyperlink ref="F288" r:id="rId27" display="https://podminky.urs.cz/item/CS_URS_2023_01/931994154"/>
    <hyperlink ref="F294" r:id="rId28" display="https://podminky.urs.cz/item/CS_URS_2023_01/938903111"/>
    <hyperlink ref="F301" r:id="rId29" display="https://podminky.urs.cz/item/CS_URS_2023_01/960111221"/>
    <hyperlink ref="F308" r:id="rId30" display="https://podminky.urs.cz/item/CS_URS_2023_01/977131113"/>
    <hyperlink ref="F314" r:id="rId31" display="https://podminky.urs.cz/item/CS_URS_2023_01/985112112"/>
    <hyperlink ref="F320" r:id="rId32" display="https://podminky.urs.cz/item/CS_URS_2023_01/985121123"/>
    <hyperlink ref="F326" r:id="rId33" display="https://podminky.urs.cz/item/CS_URS_2023_01/985232112"/>
    <hyperlink ref="F333" r:id="rId34" display="https://podminky.urs.cz/item/CS_URS_2023_01/985311111"/>
    <hyperlink ref="F340" r:id="rId35" display="https://podminky.urs.cz/item/CS_URS_2023_01/985311115"/>
    <hyperlink ref="F347" r:id="rId36" display="https://podminky.urs.cz/item/CS_URS_2023_01/997013602"/>
    <hyperlink ref="F350" r:id="rId37" display="https://podminky.urs.cz/item/CS_URS_2023_01/997321511"/>
    <hyperlink ref="F356" r:id="rId38" display="https://podminky.urs.cz/item/CS_URS_2023_01/997321519"/>
    <hyperlink ref="F362" r:id="rId39" display="https://podminky.urs.cz/item/CS_URS_2023_01/998332011"/>
    <hyperlink ref="F367" r:id="rId40" display="https://podminky.urs.cz/item/CS_URS_2023_01/711714111"/>
    <hyperlink ref="F378" r:id="rId41" display="https://podminky.urs.cz/item/CS_URS_2023_01/998711101"/>
    <hyperlink ref="F382" r:id="rId42" display="https://podminky.urs.cz/item/CS_URS_2023_01/7637931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81</v>
      </c>
    </row>
    <row r="4" s="1" customFormat="1" ht="24.96" customHeight="1">
      <c r="B4" s="21"/>
      <c r="D4" s="132" t="s">
        <v>94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Morávka - Dobrá, oprava balvanitého skluzu v km 4.130</v>
      </c>
      <c r="F7" s="134"/>
      <c r="G7" s="134"/>
      <c r="H7" s="134"/>
      <c r="L7" s="21"/>
    </row>
    <row r="8" s="2" customFormat="1" ht="12" customHeight="1">
      <c r="A8" s="39"/>
      <c r="B8" s="45"/>
      <c r="C8" s="39"/>
      <c r="D8" s="134" t="s">
        <v>98</v>
      </c>
      <c r="E8" s="39"/>
      <c r="F8" s="39"/>
      <c r="G8" s="39"/>
      <c r="H8" s="39"/>
      <c r="I8" s="39"/>
      <c r="J8" s="39"/>
      <c r="K8" s="39"/>
      <c r="L8" s="13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7" t="s">
        <v>765</v>
      </c>
      <c r="F9" s="39"/>
      <c r="G9" s="39"/>
      <c r="H9" s="39"/>
      <c r="I9" s="39"/>
      <c r="J9" s="39"/>
      <c r="K9" s="39"/>
      <c r="L9" s="13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4" t="s">
        <v>18</v>
      </c>
      <c r="E11" s="39"/>
      <c r="F11" s="138" t="s">
        <v>19</v>
      </c>
      <c r="G11" s="39"/>
      <c r="H11" s="39"/>
      <c r="I11" s="134" t="s">
        <v>20</v>
      </c>
      <c r="J11" s="138" t="s">
        <v>19</v>
      </c>
      <c r="K11" s="39"/>
      <c r="L11" s="13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4" t="s">
        <v>21</v>
      </c>
      <c r="E12" s="39"/>
      <c r="F12" s="138" t="s">
        <v>22</v>
      </c>
      <c r="G12" s="39"/>
      <c r="H12" s="39"/>
      <c r="I12" s="134" t="s">
        <v>23</v>
      </c>
      <c r="J12" s="139" t="str">
        <f>'Rekapitulace stavby'!AN8</f>
        <v>17. 4. 2023</v>
      </c>
      <c r="K12" s="39"/>
      <c r="L12" s="13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4" t="s">
        <v>25</v>
      </c>
      <c r="E14" s="39"/>
      <c r="F14" s="39"/>
      <c r="G14" s="39"/>
      <c r="H14" s="39"/>
      <c r="I14" s="134" t="s">
        <v>26</v>
      </c>
      <c r="J14" s="138" t="str">
        <f>IF('Rekapitulace stavby'!AN10="","",'Rekapitulace stavby'!AN10)</f>
        <v/>
      </c>
      <c r="K14" s="39"/>
      <c r="L14" s="13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8" t="str">
        <f>IF('Rekapitulace stavby'!E11="","",'Rekapitulace stavby'!E11)</f>
        <v xml:space="preserve"> </v>
      </c>
      <c r="F15" s="39"/>
      <c r="G15" s="39"/>
      <c r="H15" s="39"/>
      <c r="I15" s="134" t="s">
        <v>28</v>
      </c>
      <c r="J15" s="138" t="str">
        <f>IF('Rekapitulace stavby'!AN11="","",'Rekapitulace stavby'!AN11)</f>
        <v/>
      </c>
      <c r="K15" s="39"/>
      <c r="L15" s="13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4" t="s">
        <v>29</v>
      </c>
      <c r="E17" s="39"/>
      <c r="F17" s="39"/>
      <c r="G17" s="39"/>
      <c r="H17" s="39"/>
      <c r="I17" s="134" t="s">
        <v>26</v>
      </c>
      <c r="J17" s="34" t="str">
        <f>'Rekapitulace stavby'!AN13</f>
        <v>Vyplň údaj</v>
      </c>
      <c r="K17" s="39"/>
      <c r="L17" s="13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8"/>
      <c r="G18" s="138"/>
      <c r="H18" s="138"/>
      <c r="I18" s="134" t="s">
        <v>28</v>
      </c>
      <c r="J18" s="34" t="str">
        <f>'Rekapitulace stavby'!AN14</f>
        <v>Vyplň údaj</v>
      </c>
      <c r="K18" s="39"/>
      <c r="L18" s="13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4" t="s">
        <v>31</v>
      </c>
      <c r="E20" s="39"/>
      <c r="F20" s="39"/>
      <c r="G20" s="39"/>
      <c r="H20" s="39"/>
      <c r="I20" s="134" t="s">
        <v>26</v>
      </c>
      <c r="J20" s="138" t="str">
        <f>IF('Rekapitulace stavby'!AN16="","",'Rekapitulace stavby'!AN16)</f>
        <v/>
      </c>
      <c r="K20" s="39"/>
      <c r="L20" s="13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8" t="str">
        <f>IF('Rekapitulace stavby'!E17="","",'Rekapitulace stavby'!E17)</f>
        <v>Ing. M. Lepík</v>
      </c>
      <c r="F21" s="39"/>
      <c r="G21" s="39"/>
      <c r="H21" s="39"/>
      <c r="I21" s="134" t="s">
        <v>28</v>
      </c>
      <c r="J21" s="138" t="str">
        <f>IF('Rekapitulace stavby'!AN17="","",'Rekapitulace stavby'!AN17)</f>
        <v/>
      </c>
      <c r="K21" s="39"/>
      <c r="L21" s="13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4" t="s">
        <v>34</v>
      </c>
      <c r="E23" s="39"/>
      <c r="F23" s="39"/>
      <c r="G23" s="39"/>
      <c r="H23" s="39"/>
      <c r="I23" s="134" t="s">
        <v>26</v>
      </c>
      <c r="J23" s="138" t="s">
        <v>19</v>
      </c>
      <c r="K23" s="39"/>
      <c r="L23" s="13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8" t="s">
        <v>32</v>
      </c>
      <c r="F24" s="39"/>
      <c r="G24" s="39"/>
      <c r="H24" s="39"/>
      <c r="I24" s="134" t="s">
        <v>28</v>
      </c>
      <c r="J24" s="138" t="s">
        <v>19</v>
      </c>
      <c r="K24" s="39"/>
      <c r="L24" s="13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4" t="s">
        <v>35</v>
      </c>
      <c r="E26" s="39"/>
      <c r="F26" s="39"/>
      <c r="G26" s="39"/>
      <c r="H26" s="39"/>
      <c r="I26" s="39"/>
      <c r="J26" s="39"/>
      <c r="K26" s="39"/>
      <c r="L26" s="13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0"/>
      <c r="B27" s="141"/>
      <c r="C27" s="140"/>
      <c r="D27" s="140"/>
      <c r="E27" s="142" t="s">
        <v>100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13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5" t="s">
        <v>37</v>
      </c>
      <c r="E30" s="39"/>
      <c r="F30" s="39"/>
      <c r="G30" s="39"/>
      <c r="H30" s="39"/>
      <c r="I30" s="39"/>
      <c r="J30" s="146">
        <f>ROUND(J85, 2)</f>
        <v>0</v>
      </c>
      <c r="K30" s="39"/>
      <c r="L30" s="13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4"/>
      <c r="J31" s="144"/>
      <c r="K31" s="144"/>
      <c r="L31" s="13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7" t="s">
        <v>39</v>
      </c>
      <c r="G32" s="39"/>
      <c r="H32" s="39"/>
      <c r="I32" s="147" t="s">
        <v>38</v>
      </c>
      <c r="J32" s="147" t="s">
        <v>40</v>
      </c>
      <c r="K32" s="39"/>
      <c r="L32" s="13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41</v>
      </c>
      <c r="E33" s="134" t="s">
        <v>42</v>
      </c>
      <c r="F33" s="149">
        <f>ROUND((SUM(BE85:BE131)),  2)</f>
        <v>0</v>
      </c>
      <c r="G33" s="39"/>
      <c r="H33" s="39"/>
      <c r="I33" s="150">
        <v>0.20999999999999999</v>
      </c>
      <c r="J33" s="149">
        <f>ROUND(((SUM(BE85:BE131))*I33),  2)</f>
        <v>0</v>
      </c>
      <c r="K33" s="39"/>
      <c r="L33" s="13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4" t="s">
        <v>43</v>
      </c>
      <c r="F34" s="149">
        <f>ROUND((SUM(BF85:BF131)),  2)</f>
        <v>0</v>
      </c>
      <c r="G34" s="39"/>
      <c r="H34" s="39"/>
      <c r="I34" s="150">
        <v>0.14999999999999999</v>
      </c>
      <c r="J34" s="149">
        <f>ROUND(((SUM(BF85:BF131))*I34),  2)</f>
        <v>0</v>
      </c>
      <c r="K34" s="39"/>
      <c r="L34" s="13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4" t="s">
        <v>44</v>
      </c>
      <c r="F35" s="149">
        <f>ROUND((SUM(BG85:BG131)),  2)</f>
        <v>0</v>
      </c>
      <c r="G35" s="39"/>
      <c r="H35" s="39"/>
      <c r="I35" s="150">
        <v>0.20999999999999999</v>
      </c>
      <c r="J35" s="149">
        <f>0</f>
        <v>0</v>
      </c>
      <c r="K35" s="39"/>
      <c r="L35" s="13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4" t="s">
        <v>45</v>
      </c>
      <c r="F36" s="149">
        <f>ROUND((SUM(BH85:BH131)),  2)</f>
        <v>0</v>
      </c>
      <c r="G36" s="39"/>
      <c r="H36" s="39"/>
      <c r="I36" s="150">
        <v>0.14999999999999999</v>
      </c>
      <c r="J36" s="149">
        <f>0</f>
        <v>0</v>
      </c>
      <c r="K36" s="39"/>
      <c r="L36" s="13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4" t="s">
        <v>46</v>
      </c>
      <c r="F37" s="149">
        <f>ROUND((SUM(BI85:BI131)),  2)</f>
        <v>0</v>
      </c>
      <c r="G37" s="39"/>
      <c r="H37" s="39"/>
      <c r="I37" s="150">
        <v>0</v>
      </c>
      <c r="J37" s="149">
        <f>0</f>
        <v>0</v>
      </c>
      <c r="K37" s="39"/>
      <c r="L37" s="13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101</v>
      </c>
      <c r="D45" s="41"/>
      <c r="E45" s="41"/>
      <c r="F45" s="41"/>
      <c r="G45" s="41"/>
      <c r="H45" s="41"/>
      <c r="I45" s="41"/>
      <c r="J45" s="41"/>
      <c r="K45" s="41"/>
      <c r="L45" s="13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2" t="str">
        <f>E7</f>
        <v>Morávka - Dobrá, oprava balvanitého skluzu v km 4.130</v>
      </c>
      <c r="F48" s="33"/>
      <c r="G48" s="33"/>
      <c r="H48" s="33"/>
      <c r="I48" s="41"/>
      <c r="J48" s="41"/>
      <c r="K48" s="41"/>
      <c r="L48" s="13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98</v>
      </c>
      <c r="D49" s="41"/>
      <c r="E49" s="41"/>
      <c r="F49" s="41"/>
      <c r="G49" s="41"/>
      <c r="H49" s="41"/>
      <c r="I49" s="41"/>
      <c r="J49" s="41"/>
      <c r="K49" s="41"/>
      <c r="L49" s="13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Dobrá</v>
      </c>
      <c r="G52" s="41"/>
      <c r="H52" s="41"/>
      <c r="I52" s="33" t="s">
        <v>23</v>
      </c>
      <c r="J52" s="73" t="str">
        <f>IF(J12="","",J12)</f>
        <v>17. 4. 2023</v>
      </c>
      <c r="K52" s="41"/>
      <c r="L52" s="13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>Ing. M. Lepík</v>
      </c>
      <c r="K54" s="41"/>
      <c r="L54" s="13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Ing. M. Lepík</v>
      </c>
      <c r="K55" s="41"/>
      <c r="L55" s="13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6" t="s">
        <v>69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104</v>
      </c>
    </row>
    <row r="60" s="9" customFormat="1" ht="24.96" customHeight="1">
      <c r="A60" s="9"/>
      <c r="B60" s="167"/>
      <c r="C60" s="168"/>
      <c r="D60" s="169" t="s">
        <v>766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767</v>
      </c>
      <c r="E61" s="170"/>
      <c r="F61" s="170"/>
      <c r="G61" s="170"/>
      <c r="H61" s="170"/>
      <c r="I61" s="170"/>
      <c r="J61" s="171">
        <f>J87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3"/>
      <c r="C62" s="174"/>
      <c r="D62" s="175" t="s">
        <v>768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769</v>
      </c>
      <c r="E63" s="176"/>
      <c r="F63" s="176"/>
      <c r="G63" s="176"/>
      <c r="H63" s="176"/>
      <c r="I63" s="176"/>
      <c r="J63" s="177">
        <f>J105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770</v>
      </c>
      <c r="E64" s="176"/>
      <c r="F64" s="176"/>
      <c r="G64" s="176"/>
      <c r="H64" s="176"/>
      <c r="I64" s="176"/>
      <c r="J64" s="177">
        <f>J110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771</v>
      </c>
      <c r="E65" s="176"/>
      <c r="F65" s="176"/>
      <c r="G65" s="176"/>
      <c r="H65" s="176"/>
      <c r="I65" s="176"/>
      <c r="J65" s="177">
        <f>J127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116</v>
      </c>
      <c r="D72" s="41"/>
      <c r="E72" s="41"/>
      <c r="F72" s="41"/>
      <c r="G72" s="41"/>
      <c r="H72" s="41"/>
      <c r="I72" s="41"/>
      <c r="J72" s="41"/>
      <c r="K72" s="41"/>
      <c r="L72" s="13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2" t="str">
        <f>E7</f>
        <v>Morávka - Dobrá, oprava balvanitého skluzu v km 4.130</v>
      </c>
      <c r="F75" s="33"/>
      <c r="G75" s="33"/>
      <c r="H75" s="33"/>
      <c r="I75" s="41"/>
      <c r="J75" s="41"/>
      <c r="K75" s="41"/>
      <c r="L75" s="13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98</v>
      </c>
      <c r="D76" s="41"/>
      <c r="E76" s="41"/>
      <c r="F76" s="41"/>
      <c r="G76" s="41"/>
      <c r="H76" s="41"/>
      <c r="I76" s="41"/>
      <c r="J76" s="41"/>
      <c r="K76" s="41"/>
      <c r="L76" s="13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VON - Vedlejší a ostatní náklady</v>
      </c>
      <c r="F77" s="41"/>
      <c r="G77" s="41"/>
      <c r="H77" s="41"/>
      <c r="I77" s="41"/>
      <c r="J77" s="41"/>
      <c r="K77" s="41"/>
      <c r="L77" s="13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Dobrá</v>
      </c>
      <c r="G79" s="41"/>
      <c r="H79" s="41"/>
      <c r="I79" s="33" t="s">
        <v>23</v>
      </c>
      <c r="J79" s="73" t="str">
        <f>IF(J12="","",J12)</f>
        <v>17. 4. 2023</v>
      </c>
      <c r="K79" s="41"/>
      <c r="L79" s="13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 xml:space="preserve"> </v>
      </c>
      <c r="G81" s="41"/>
      <c r="H81" s="41"/>
      <c r="I81" s="33" t="s">
        <v>31</v>
      </c>
      <c r="J81" s="37" t="str">
        <f>E21</f>
        <v>Ing. M. Lepík</v>
      </c>
      <c r="K81" s="41"/>
      <c r="L81" s="13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>Ing. M. Lepík</v>
      </c>
      <c r="K82" s="41"/>
      <c r="L82" s="13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9"/>
      <c r="B84" s="180"/>
      <c r="C84" s="181" t="s">
        <v>117</v>
      </c>
      <c r="D84" s="182" t="s">
        <v>56</v>
      </c>
      <c r="E84" s="182" t="s">
        <v>52</v>
      </c>
      <c r="F84" s="182" t="s">
        <v>53</v>
      </c>
      <c r="G84" s="182" t="s">
        <v>118</v>
      </c>
      <c r="H84" s="182" t="s">
        <v>119</v>
      </c>
      <c r="I84" s="182" t="s">
        <v>120</v>
      </c>
      <c r="J84" s="183" t="s">
        <v>103</v>
      </c>
      <c r="K84" s="184" t="s">
        <v>121</v>
      </c>
      <c r="L84" s="185"/>
      <c r="M84" s="93" t="s">
        <v>19</v>
      </c>
      <c r="N84" s="94" t="s">
        <v>41</v>
      </c>
      <c r="O84" s="94" t="s">
        <v>122</v>
      </c>
      <c r="P84" s="94" t="s">
        <v>123</v>
      </c>
      <c r="Q84" s="94" t="s">
        <v>124</v>
      </c>
      <c r="R84" s="94" t="s">
        <v>125</v>
      </c>
      <c r="S84" s="94" t="s">
        <v>126</v>
      </c>
      <c r="T84" s="95" t="s">
        <v>127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39"/>
      <c r="B85" s="40"/>
      <c r="C85" s="100" t="s">
        <v>128</v>
      </c>
      <c r="D85" s="41"/>
      <c r="E85" s="41"/>
      <c r="F85" s="41"/>
      <c r="G85" s="41"/>
      <c r="H85" s="41"/>
      <c r="I85" s="41"/>
      <c r="J85" s="186">
        <f>BK85</f>
        <v>0</v>
      </c>
      <c r="K85" s="41"/>
      <c r="L85" s="45"/>
      <c r="M85" s="96"/>
      <c r="N85" s="187"/>
      <c r="O85" s="97"/>
      <c r="P85" s="188">
        <f>P86+P87</f>
        <v>0</v>
      </c>
      <c r="Q85" s="97"/>
      <c r="R85" s="188">
        <f>R86+R87</f>
        <v>0</v>
      </c>
      <c r="S85" s="97"/>
      <c r="T85" s="189">
        <f>T86+T87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104</v>
      </c>
      <c r="BK85" s="190">
        <f>BK86+BK87</f>
        <v>0</v>
      </c>
    </row>
    <row r="86" s="12" customFormat="1" ht="25.92" customHeight="1">
      <c r="A86" s="12"/>
      <c r="B86" s="191"/>
      <c r="C86" s="192"/>
      <c r="D86" s="193" t="s">
        <v>70</v>
      </c>
      <c r="E86" s="194" t="s">
        <v>772</v>
      </c>
      <c r="F86" s="194" t="s">
        <v>773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v>0</v>
      </c>
      <c r="Q86" s="199"/>
      <c r="R86" s="200">
        <v>0</v>
      </c>
      <c r="S86" s="199"/>
      <c r="T86" s="201"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168</v>
      </c>
      <c r="AT86" s="203" t="s">
        <v>70</v>
      </c>
      <c r="AU86" s="203" t="s">
        <v>71</v>
      </c>
      <c r="AY86" s="202" t="s">
        <v>131</v>
      </c>
      <c r="BK86" s="204">
        <v>0</v>
      </c>
    </row>
    <row r="87" s="12" customFormat="1" ht="25.92" customHeight="1">
      <c r="A87" s="12"/>
      <c r="B87" s="191"/>
      <c r="C87" s="192"/>
      <c r="D87" s="193" t="s">
        <v>70</v>
      </c>
      <c r="E87" s="194" t="s">
        <v>774</v>
      </c>
      <c r="F87" s="194" t="s">
        <v>775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P88+SUM(P89:P100)+P105+P110+P127</f>
        <v>0</v>
      </c>
      <c r="Q87" s="199"/>
      <c r="R87" s="200">
        <f>R88+SUM(R89:R100)+R105+R110+R127</f>
        <v>0</v>
      </c>
      <c r="S87" s="199"/>
      <c r="T87" s="201">
        <f>T88+SUM(T89:T100)+T105+T110+T127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168</v>
      </c>
      <c r="AT87" s="203" t="s">
        <v>70</v>
      </c>
      <c r="AU87" s="203" t="s">
        <v>71</v>
      </c>
      <c r="AY87" s="202" t="s">
        <v>131</v>
      </c>
      <c r="BK87" s="204">
        <f>BK88+SUM(BK89:BK100)+BK105+BK110+BK127</f>
        <v>0</v>
      </c>
    </row>
    <row r="88" s="2" customFormat="1" ht="16.5" customHeight="1">
      <c r="A88" s="39"/>
      <c r="B88" s="40"/>
      <c r="C88" s="207" t="s">
        <v>79</v>
      </c>
      <c r="D88" s="207" t="s">
        <v>133</v>
      </c>
      <c r="E88" s="208" t="s">
        <v>776</v>
      </c>
      <c r="F88" s="209" t="s">
        <v>777</v>
      </c>
      <c r="G88" s="210" t="s">
        <v>778</v>
      </c>
      <c r="H88" s="211">
        <v>1</v>
      </c>
      <c r="I88" s="212"/>
      <c r="J88" s="213">
        <f>ROUND(I88*H88,2)</f>
        <v>0</v>
      </c>
      <c r="K88" s="214"/>
      <c r="L88" s="45"/>
      <c r="M88" s="215" t="s">
        <v>19</v>
      </c>
      <c r="N88" s="216" t="s">
        <v>42</v>
      </c>
      <c r="O88" s="85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9" t="s">
        <v>779</v>
      </c>
      <c r="AT88" s="219" t="s">
        <v>133</v>
      </c>
      <c r="AU88" s="219" t="s">
        <v>79</v>
      </c>
      <c r="AY88" s="18" t="s">
        <v>131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8" t="s">
        <v>79</v>
      </c>
      <c r="BK88" s="220">
        <f>ROUND(I88*H88,2)</f>
        <v>0</v>
      </c>
      <c r="BL88" s="18" t="s">
        <v>779</v>
      </c>
      <c r="BM88" s="219" t="s">
        <v>780</v>
      </c>
    </row>
    <row r="89" s="2" customFormat="1">
      <c r="A89" s="39"/>
      <c r="B89" s="40"/>
      <c r="C89" s="41"/>
      <c r="D89" s="221" t="s">
        <v>139</v>
      </c>
      <c r="E89" s="41"/>
      <c r="F89" s="222" t="s">
        <v>781</v>
      </c>
      <c r="G89" s="41"/>
      <c r="H89" s="41"/>
      <c r="I89" s="223"/>
      <c r="J89" s="41"/>
      <c r="K89" s="41"/>
      <c r="L89" s="45"/>
      <c r="M89" s="224"/>
      <c r="N89" s="22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139</v>
      </c>
      <c r="AU89" s="18" t="s">
        <v>79</v>
      </c>
    </row>
    <row r="90" s="2" customFormat="1">
      <c r="A90" s="39"/>
      <c r="B90" s="40"/>
      <c r="C90" s="41"/>
      <c r="D90" s="226" t="s">
        <v>141</v>
      </c>
      <c r="E90" s="41"/>
      <c r="F90" s="227" t="s">
        <v>782</v>
      </c>
      <c r="G90" s="41"/>
      <c r="H90" s="41"/>
      <c r="I90" s="223"/>
      <c r="J90" s="41"/>
      <c r="K90" s="41"/>
      <c r="L90" s="45"/>
      <c r="M90" s="224"/>
      <c r="N90" s="22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141</v>
      </c>
      <c r="AU90" s="18" t="s">
        <v>79</v>
      </c>
    </row>
    <row r="91" s="2" customFormat="1">
      <c r="A91" s="39"/>
      <c r="B91" s="40"/>
      <c r="C91" s="41"/>
      <c r="D91" s="221" t="s">
        <v>165</v>
      </c>
      <c r="E91" s="41"/>
      <c r="F91" s="250" t="s">
        <v>783</v>
      </c>
      <c r="G91" s="41"/>
      <c r="H91" s="41"/>
      <c r="I91" s="223"/>
      <c r="J91" s="41"/>
      <c r="K91" s="41"/>
      <c r="L91" s="45"/>
      <c r="M91" s="224"/>
      <c r="N91" s="22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165</v>
      </c>
      <c r="AU91" s="18" t="s">
        <v>79</v>
      </c>
    </row>
    <row r="92" s="2" customFormat="1" ht="16.5" customHeight="1">
      <c r="A92" s="39"/>
      <c r="B92" s="40"/>
      <c r="C92" s="207" t="s">
        <v>81</v>
      </c>
      <c r="D92" s="207" t="s">
        <v>133</v>
      </c>
      <c r="E92" s="208" t="s">
        <v>784</v>
      </c>
      <c r="F92" s="209" t="s">
        <v>785</v>
      </c>
      <c r="G92" s="210" t="s">
        <v>778</v>
      </c>
      <c r="H92" s="211">
        <v>1</v>
      </c>
      <c r="I92" s="212"/>
      <c r="J92" s="213">
        <f>ROUND(I92*H92,2)</f>
        <v>0</v>
      </c>
      <c r="K92" s="214"/>
      <c r="L92" s="45"/>
      <c r="M92" s="215" t="s">
        <v>19</v>
      </c>
      <c r="N92" s="216" t="s">
        <v>42</v>
      </c>
      <c r="O92" s="85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9" t="s">
        <v>779</v>
      </c>
      <c r="AT92" s="219" t="s">
        <v>133</v>
      </c>
      <c r="AU92" s="219" t="s">
        <v>79</v>
      </c>
      <c r="AY92" s="18" t="s">
        <v>131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8" t="s">
        <v>79</v>
      </c>
      <c r="BK92" s="220">
        <f>ROUND(I92*H92,2)</f>
        <v>0</v>
      </c>
      <c r="BL92" s="18" t="s">
        <v>779</v>
      </c>
      <c r="BM92" s="219" t="s">
        <v>786</v>
      </c>
    </row>
    <row r="93" s="2" customFormat="1">
      <c r="A93" s="39"/>
      <c r="B93" s="40"/>
      <c r="C93" s="41"/>
      <c r="D93" s="221" t="s">
        <v>139</v>
      </c>
      <c r="E93" s="41"/>
      <c r="F93" s="222" t="s">
        <v>787</v>
      </c>
      <c r="G93" s="41"/>
      <c r="H93" s="41"/>
      <c r="I93" s="223"/>
      <c r="J93" s="41"/>
      <c r="K93" s="41"/>
      <c r="L93" s="45"/>
      <c r="M93" s="224"/>
      <c r="N93" s="22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139</v>
      </c>
      <c r="AU93" s="18" t="s">
        <v>79</v>
      </c>
    </row>
    <row r="94" s="2" customFormat="1">
      <c r="A94" s="39"/>
      <c r="B94" s="40"/>
      <c r="C94" s="41"/>
      <c r="D94" s="226" t="s">
        <v>141</v>
      </c>
      <c r="E94" s="41"/>
      <c r="F94" s="227" t="s">
        <v>788</v>
      </c>
      <c r="G94" s="41"/>
      <c r="H94" s="41"/>
      <c r="I94" s="223"/>
      <c r="J94" s="41"/>
      <c r="K94" s="41"/>
      <c r="L94" s="45"/>
      <c r="M94" s="224"/>
      <c r="N94" s="22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141</v>
      </c>
      <c r="AU94" s="18" t="s">
        <v>79</v>
      </c>
    </row>
    <row r="95" s="2" customFormat="1">
      <c r="A95" s="39"/>
      <c r="B95" s="40"/>
      <c r="C95" s="41"/>
      <c r="D95" s="221" t="s">
        <v>165</v>
      </c>
      <c r="E95" s="41"/>
      <c r="F95" s="250" t="s">
        <v>789</v>
      </c>
      <c r="G95" s="41"/>
      <c r="H95" s="41"/>
      <c r="I95" s="223"/>
      <c r="J95" s="41"/>
      <c r="K95" s="41"/>
      <c r="L95" s="45"/>
      <c r="M95" s="224"/>
      <c r="N95" s="22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165</v>
      </c>
      <c r="AU95" s="18" t="s">
        <v>79</v>
      </c>
    </row>
    <row r="96" s="2" customFormat="1" ht="16.5" customHeight="1">
      <c r="A96" s="39"/>
      <c r="B96" s="40"/>
      <c r="C96" s="207" t="s">
        <v>152</v>
      </c>
      <c r="D96" s="207" t="s">
        <v>133</v>
      </c>
      <c r="E96" s="208" t="s">
        <v>790</v>
      </c>
      <c r="F96" s="209" t="s">
        <v>791</v>
      </c>
      <c r="G96" s="210" t="s">
        <v>778</v>
      </c>
      <c r="H96" s="211">
        <v>1</v>
      </c>
      <c r="I96" s="212"/>
      <c r="J96" s="213">
        <f>ROUND(I96*H96,2)</f>
        <v>0</v>
      </c>
      <c r="K96" s="214"/>
      <c r="L96" s="45"/>
      <c r="M96" s="215" t="s">
        <v>19</v>
      </c>
      <c r="N96" s="216" t="s">
        <v>42</v>
      </c>
      <c r="O96" s="85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9" t="s">
        <v>779</v>
      </c>
      <c r="AT96" s="219" t="s">
        <v>133</v>
      </c>
      <c r="AU96" s="219" t="s">
        <v>79</v>
      </c>
      <c r="AY96" s="18" t="s">
        <v>131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8" t="s">
        <v>79</v>
      </c>
      <c r="BK96" s="220">
        <f>ROUND(I96*H96,2)</f>
        <v>0</v>
      </c>
      <c r="BL96" s="18" t="s">
        <v>779</v>
      </c>
      <c r="BM96" s="219" t="s">
        <v>792</v>
      </c>
    </row>
    <row r="97" s="2" customFormat="1">
      <c r="A97" s="39"/>
      <c r="B97" s="40"/>
      <c r="C97" s="41"/>
      <c r="D97" s="221" t="s">
        <v>139</v>
      </c>
      <c r="E97" s="41"/>
      <c r="F97" s="222" t="s">
        <v>793</v>
      </c>
      <c r="G97" s="41"/>
      <c r="H97" s="41"/>
      <c r="I97" s="223"/>
      <c r="J97" s="41"/>
      <c r="K97" s="41"/>
      <c r="L97" s="45"/>
      <c r="M97" s="224"/>
      <c r="N97" s="225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139</v>
      </c>
      <c r="AU97" s="18" t="s">
        <v>79</v>
      </c>
    </row>
    <row r="98" s="2" customFormat="1">
      <c r="A98" s="39"/>
      <c r="B98" s="40"/>
      <c r="C98" s="41"/>
      <c r="D98" s="226" t="s">
        <v>141</v>
      </c>
      <c r="E98" s="41"/>
      <c r="F98" s="227" t="s">
        <v>794</v>
      </c>
      <c r="G98" s="41"/>
      <c r="H98" s="41"/>
      <c r="I98" s="223"/>
      <c r="J98" s="41"/>
      <c r="K98" s="41"/>
      <c r="L98" s="45"/>
      <c r="M98" s="224"/>
      <c r="N98" s="22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141</v>
      </c>
      <c r="AU98" s="18" t="s">
        <v>79</v>
      </c>
    </row>
    <row r="99" s="2" customFormat="1">
      <c r="A99" s="39"/>
      <c r="B99" s="40"/>
      <c r="C99" s="41"/>
      <c r="D99" s="221" t="s">
        <v>165</v>
      </c>
      <c r="E99" s="41"/>
      <c r="F99" s="250" t="s">
        <v>795</v>
      </c>
      <c r="G99" s="41"/>
      <c r="H99" s="41"/>
      <c r="I99" s="223"/>
      <c r="J99" s="41"/>
      <c r="K99" s="41"/>
      <c r="L99" s="45"/>
      <c r="M99" s="224"/>
      <c r="N99" s="22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165</v>
      </c>
      <c r="AU99" s="18" t="s">
        <v>79</v>
      </c>
    </row>
    <row r="100" s="12" customFormat="1" ht="22.8" customHeight="1">
      <c r="A100" s="12"/>
      <c r="B100" s="191"/>
      <c r="C100" s="192"/>
      <c r="D100" s="193" t="s">
        <v>70</v>
      </c>
      <c r="E100" s="205" t="s">
        <v>796</v>
      </c>
      <c r="F100" s="205" t="s">
        <v>77</v>
      </c>
      <c r="G100" s="192"/>
      <c r="H100" s="192"/>
      <c r="I100" s="195"/>
      <c r="J100" s="206">
        <f>BK100</f>
        <v>0</v>
      </c>
      <c r="K100" s="192"/>
      <c r="L100" s="197"/>
      <c r="M100" s="198"/>
      <c r="N100" s="199"/>
      <c r="O100" s="199"/>
      <c r="P100" s="200">
        <f>SUM(P101:P104)</f>
        <v>0</v>
      </c>
      <c r="Q100" s="199"/>
      <c r="R100" s="200">
        <f>SUM(R101:R104)</f>
        <v>0</v>
      </c>
      <c r="S100" s="199"/>
      <c r="T100" s="201">
        <f>SUM(T101:T104)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168</v>
      </c>
      <c r="AT100" s="203" t="s">
        <v>70</v>
      </c>
      <c r="AU100" s="203" t="s">
        <v>79</v>
      </c>
      <c r="AY100" s="202" t="s">
        <v>131</v>
      </c>
      <c r="BK100" s="204">
        <f>SUM(BK101:BK104)</f>
        <v>0</v>
      </c>
    </row>
    <row r="101" s="2" customFormat="1" ht="16.5" customHeight="1">
      <c r="A101" s="39"/>
      <c r="B101" s="40"/>
      <c r="C101" s="207" t="s">
        <v>137</v>
      </c>
      <c r="D101" s="207" t="s">
        <v>133</v>
      </c>
      <c r="E101" s="208" t="s">
        <v>797</v>
      </c>
      <c r="F101" s="209" t="s">
        <v>798</v>
      </c>
      <c r="G101" s="210" t="s">
        <v>778</v>
      </c>
      <c r="H101" s="211">
        <v>1</v>
      </c>
      <c r="I101" s="212"/>
      <c r="J101" s="213">
        <f>ROUND(I101*H101,2)</f>
        <v>0</v>
      </c>
      <c r="K101" s="214"/>
      <c r="L101" s="45"/>
      <c r="M101" s="215" t="s">
        <v>19</v>
      </c>
      <c r="N101" s="216" t="s">
        <v>42</v>
      </c>
      <c r="O101" s="85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9" t="s">
        <v>779</v>
      </c>
      <c r="AT101" s="219" t="s">
        <v>133</v>
      </c>
      <c r="AU101" s="219" t="s">
        <v>81</v>
      </c>
      <c r="AY101" s="18" t="s">
        <v>131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8" t="s">
        <v>79</v>
      </c>
      <c r="BK101" s="220">
        <f>ROUND(I101*H101,2)</f>
        <v>0</v>
      </c>
      <c r="BL101" s="18" t="s">
        <v>779</v>
      </c>
      <c r="BM101" s="219" t="s">
        <v>799</v>
      </c>
    </row>
    <row r="102" s="2" customFormat="1">
      <c r="A102" s="39"/>
      <c r="B102" s="40"/>
      <c r="C102" s="41"/>
      <c r="D102" s="221" t="s">
        <v>139</v>
      </c>
      <c r="E102" s="41"/>
      <c r="F102" s="222" t="s">
        <v>800</v>
      </c>
      <c r="G102" s="41"/>
      <c r="H102" s="41"/>
      <c r="I102" s="223"/>
      <c r="J102" s="41"/>
      <c r="K102" s="41"/>
      <c r="L102" s="45"/>
      <c r="M102" s="224"/>
      <c r="N102" s="22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139</v>
      </c>
      <c r="AU102" s="18" t="s">
        <v>81</v>
      </c>
    </row>
    <row r="103" s="2" customFormat="1">
      <c r="A103" s="39"/>
      <c r="B103" s="40"/>
      <c r="C103" s="41"/>
      <c r="D103" s="226" t="s">
        <v>141</v>
      </c>
      <c r="E103" s="41"/>
      <c r="F103" s="227" t="s">
        <v>801</v>
      </c>
      <c r="G103" s="41"/>
      <c r="H103" s="41"/>
      <c r="I103" s="223"/>
      <c r="J103" s="41"/>
      <c r="K103" s="41"/>
      <c r="L103" s="45"/>
      <c r="M103" s="224"/>
      <c r="N103" s="22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141</v>
      </c>
      <c r="AU103" s="18" t="s">
        <v>81</v>
      </c>
    </row>
    <row r="104" s="2" customFormat="1">
      <c r="A104" s="39"/>
      <c r="B104" s="40"/>
      <c r="C104" s="41"/>
      <c r="D104" s="221" t="s">
        <v>165</v>
      </c>
      <c r="E104" s="41"/>
      <c r="F104" s="250" t="s">
        <v>802</v>
      </c>
      <c r="G104" s="41"/>
      <c r="H104" s="41"/>
      <c r="I104" s="223"/>
      <c r="J104" s="41"/>
      <c r="K104" s="41"/>
      <c r="L104" s="45"/>
      <c r="M104" s="224"/>
      <c r="N104" s="22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165</v>
      </c>
      <c r="AU104" s="18" t="s">
        <v>81</v>
      </c>
    </row>
    <row r="105" s="12" customFormat="1" ht="22.8" customHeight="1">
      <c r="A105" s="12"/>
      <c r="B105" s="191"/>
      <c r="C105" s="192"/>
      <c r="D105" s="193" t="s">
        <v>70</v>
      </c>
      <c r="E105" s="205" t="s">
        <v>803</v>
      </c>
      <c r="F105" s="205" t="s">
        <v>804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SUM(P106:P109)</f>
        <v>0</v>
      </c>
      <c r="Q105" s="199"/>
      <c r="R105" s="200">
        <f>SUM(R106:R109)</f>
        <v>0</v>
      </c>
      <c r="S105" s="199"/>
      <c r="T105" s="201">
        <f>SUM(T106:T109)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168</v>
      </c>
      <c r="AT105" s="203" t="s">
        <v>70</v>
      </c>
      <c r="AU105" s="203" t="s">
        <v>79</v>
      </c>
      <c r="AY105" s="202" t="s">
        <v>131</v>
      </c>
      <c r="BK105" s="204">
        <f>SUM(BK106:BK109)</f>
        <v>0</v>
      </c>
    </row>
    <row r="106" s="2" customFormat="1" ht="16.5" customHeight="1">
      <c r="A106" s="39"/>
      <c r="B106" s="40"/>
      <c r="C106" s="207" t="s">
        <v>168</v>
      </c>
      <c r="D106" s="207" t="s">
        <v>133</v>
      </c>
      <c r="E106" s="208" t="s">
        <v>805</v>
      </c>
      <c r="F106" s="209" t="s">
        <v>804</v>
      </c>
      <c r="G106" s="210" t="s">
        <v>778</v>
      </c>
      <c r="H106" s="211">
        <v>0.034000000000000002</v>
      </c>
      <c r="I106" s="212"/>
      <c r="J106" s="213">
        <f>ROUND(I106*H106,2)</f>
        <v>0</v>
      </c>
      <c r="K106" s="214"/>
      <c r="L106" s="45"/>
      <c r="M106" s="215" t="s">
        <v>19</v>
      </c>
      <c r="N106" s="216" t="s">
        <v>42</v>
      </c>
      <c r="O106" s="85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9" t="s">
        <v>779</v>
      </c>
      <c r="AT106" s="219" t="s">
        <v>133</v>
      </c>
      <c r="AU106" s="219" t="s">
        <v>81</v>
      </c>
      <c r="AY106" s="18" t="s">
        <v>131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8" t="s">
        <v>79</v>
      </c>
      <c r="BK106" s="220">
        <f>ROUND(I106*H106,2)</f>
        <v>0</v>
      </c>
      <c r="BL106" s="18" t="s">
        <v>779</v>
      </c>
      <c r="BM106" s="219" t="s">
        <v>806</v>
      </c>
    </row>
    <row r="107" s="2" customFormat="1">
      <c r="A107" s="39"/>
      <c r="B107" s="40"/>
      <c r="C107" s="41"/>
      <c r="D107" s="221" t="s">
        <v>139</v>
      </c>
      <c r="E107" s="41"/>
      <c r="F107" s="222" t="s">
        <v>807</v>
      </c>
      <c r="G107" s="41"/>
      <c r="H107" s="41"/>
      <c r="I107" s="223"/>
      <c r="J107" s="41"/>
      <c r="K107" s="41"/>
      <c r="L107" s="45"/>
      <c r="M107" s="224"/>
      <c r="N107" s="22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139</v>
      </c>
      <c r="AU107" s="18" t="s">
        <v>81</v>
      </c>
    </row>
    <row r="108" s="2" customFormat="1">
      <c r="A108" s="39"/>
      <c r="B108" s="40"/>
      <c r="C108" s="41"/>
      <c r="D108" s="226" t="s">
        <v>141</v>
      </c>
      <c r="E108" s="41"/>
      <c r="F108" s="227" t="s">
        <v>808</v>
      </c>
      <c r="G108" s="41"/>
      <c r="H108" s="41"/>
      <c r="I108" s="223"/>
      <c r="J108" s="41"/>
      <c r="K108" s="41"/>
      <c r="L108" s="45"/>
      <c r="M108" s="224"/>
      <c r="N108" s="22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141</v>
      </c>
      <c r="AU108" s="18" t="s">
        <v>81</v>
      </c>
    </row>
    <row r="109" s="2" customFormat="1">
      <c r="A109" s="39"/>
      <c r="B109" s="40"/>
      <c r="C109" s="41"/>
      <c r="D109" s="221" t="s">
        <v>165</v>
      </c>
      <c r="E109" s="41"/>
      <c r="F109" s="250" t="s">
        <v>809</v>
      </c>
      <c r="G109" s="41"/>
      <c r="H109" s="41"/>
      <c r="I109" s="223"/>
      <c r="J109" s="41"/>
      <c r="K109" s="41"/>
      <c r="L109" s="45"/>
      <c r="M109" s="224"/>
      <c r="N109" s="22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165</v>
      </c>
      <c r="AU109" s="18" t="s">
        <v>81</v>
      </c>
    </row>
    <row r="110" s="12" customFormat="1" ht="22.8" customHeight="1">
      <c r="A110" s="12"/>
      <c r="B110" s="191"/>
      <c r="C110" s="192"/>
      <c r="D110" s="193" t="s">
        <v>70</v>
      </c>
      <c r="E110" s="205" t="s">
        <v>810</v>
      </c>
      <c r="F110" s="205" t="s">
        <v>811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SUM(P111:P126)</f>
        <v>0</v>
      </c>
      <c r="Q110" s="199"/>
      <c r="R110" s="200">
        <f>SUM(R111:R126)</f>
        <v>0</v>
      </c>
      <c r="S110" s="199"/>
      <c r="T110" s="201">
        <f>SUM(T111:T126)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168</v>
      </c>
      <c r="AT110" s="203" t="s">
        <v>70</v>
      </c>
      <c r="AU110" s="203" t="s">
        <v>79</v>
      </c>
      <c r="AY110" s="202" t="s">
        <v>131</v>
      </c>
      <c r="BK110" s="204">
        <f>SUM(BK111:BK126)</f>
        <v>0</v>
      </c>
    </row>
    <row r="111" s="2" customFormat="1" ht="16.5" customHeight="1">
      <c r="A111" s="39"/>
      <c r="B111" s="40"/>
      <c r="C111" s="207" t="s">
        <v>177</v>
      </c>
      <c r="D111" s="207" t="s">
        <v>133</v>
      </c>
      <c r="E111" s="208" t="s">
        <v>812</v>
      </c>
      <c r="F111" s="209" t="s">
        <v>813</v>
      </c>
      <c r="G111" s="210" t="s">
        <v>778</v>
      </c>
      <c r="H111" s="211">
        <v>1</v>
      </c>
      <c r="I111" s="212"/>
      <c r="J111" s="213">
        <f>ROUND(I111*H111,2)</f>
        <v>0</v>
      </c>
      <c r="K111" s="214"/>
      <c r="L111" s="45"/>
      <c r="M111" s="215" t="s">
        <v>19</v>
      </c>
      <c r="N111" s="216" t="s">
        <v>42</v>
      </c>
      <c r="O111" s="85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9" t="s">
        <v>779</v>
      </c>
      <c r="AT111" s="219" t="s">
        <v>133</v>
      </c>
      <c r="AU111" s="219" t="s">
        <v>81</v>
      </c>
      <c r="AY111" s="18" t="s">
        <v>131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8" t="s">
        <v>79</v>
      </c>
      <c r="BK111" s="220">
        <f>ROUND(I111*H111,2)</f>
        <v>0</v>
      </c>
      <c r="BL111" s="18" t="s">
        <v>779</v>
      </c>
      <c r="BM111" s="219" t="s">
        <v>814</v>
      </c>
    </row>
    <row r="112" s="2" customFormat="1">
      <c r="A112" s="39"/>
      <c r="B112" s="40"/>
      <c r="C112" s="41"/>
      <c r="D112" s="221" t="s">
        <v>139</v>
      </c>
      <c r="E112" s="41"/>
      <c r="F112" s="222" t="s">
        <v>813</v>
      </c>
      <c r="G112" s="41"/>
      <c r="H112" s="41"/>
      <c r="I112" s="223"/>
      <c r="J112" s="41"/>
      <c r="K112" s="41"/>
      <c r="L112" s="45"/>
      <c r="M112" s="224"/>
      <c r="N112" s="22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139</v>
      </c>
      <c r="AU112" s="18" t="s">
        <v>81</v>
      </c>
    </row>
    <row r="113" s="2" customFormat="1">
      <c r="A113" s="39"/>
      <c r="B113" s="40"/>
      <c r="C113" s="41"/>
      <c r="D113" s="226" t="s">
        <v>141</v>
      </c>
      <c r="E113" s="41"/>
      <c r="F113" s="227" t="s">
        <v>815</v>
      </c>
      <c r="G113" s="41"/>
      <c r="H113" s="41"/>
      <c r="I113" s="223"/>
      <c r="J113" s="41"/>
      <c r="K113" s="41"/>
      <c r="L113" s="45"/>
      <c r="M113" s="224"/>
      <c r="N113" s="22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141</v>
      </c>
      <c r="AU113" s="18" t="s">
        <v>81</v>
      </c>
    </row>
    <row r="114" s="2" customFormat="1">
      <c r="A114" s="39"/>
      <c r="B114" s="40"/>
      <c r="C114" s="41"/>
      <c r="D114" s="221" t="s">
        <v>165</v>
      </c>
      <c r="E114" s="41"/>
      <c r="F114" s="250" t="s">
        <v>816</v>
      </c>
      <c r="G114" s="41"/>
      <c r="H114" s="41"/>
      <c r="I114" s="223"/>
      <c r="J114" s="41"/>
      <c r="K114" s="41"/>
      <c r="L114" s="45"/>
      <c r="M114" s="224"/>
      <c r="N114" s="22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165</v>
      </c>
      <c r="AU114" s="18" t="s">
        <v>81</v>
      </c>
    </row>
    <row r="115" s="2" customFormat="1" ht="16.5" customHeight="1">
      <c r="A115" s="39"/>
      <c r="B115" s="40"/>
      <c r="C115" s="207" t="s">
        <v>185</v>
      </c>
      <c r="D115" s="207" t="s">
        <v>133</v>
      </c>
      <c r="E115" s="208" t="s">
        <v>817</v>
      </c>
      <c r="F115" s="209" t="s">
        <v>818</v>
      </c>
      <c r="G115" s="210" t="s">
        <v>778</v>
      </c>
      <c r="H115" s="211">
        <v>1</v>
      </c>
      <c r="I115" s="212"/>
      <c r="J115" s="213">
        <f>ROUND(I115*H115,2)</f>
        <v>0</v>
      </c>
      <c r="K115" s="214"/>
      <c r="L115" s="45"/>
      <c r="M115" s="215" t="s">
        <v>19</v>
      </c>
      <c r="N115" s="216" t="s">
        <v>42</v>
      </c>
      <c r="O115" s="85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9" t="s">
        <v>779</v>
      </c>
      <c r="AT115" s="219" t="s">
        <v>133</v>
      </c>
      <c r="AU115" s="219" t="s">
        <v>81</v>
      </c>
      <c r="AY115" s="18" t="s">
        <v>131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8" t="s">
        <v>79</v>
      </c>
      <c r="BK115" s="220">
        <f>ROUND(I115*H115,2)</f>
        <v>0</v>
      </c>
      <c r="BL115" s="18" t="s">
        <v>779</v>
      </c>
      <c r="BM115" s="219" t="s">
        <v>819</v>
      </c>
    </row>
    <row r="116" s="2" customFormat="1">
      <c r="A116" s="39"/>
      <c r="B116" s="40"/>
      <c r="C116" s="41"/>
      <c r="D116" s="221" t="s">
        <v>139</v>
      </c>
      <c r="E116" s="41"/>
      <c r="F116" s="222" t="s">
        <v>820</v>
      </c>
      <c r="G116" s="41"/>
      <c r="H116" s="41"/>
      <c r="I116" s="223"/>
      <c r="J116" s="41"/>
      <c r="K116" s="41"/>
      <c r="L116" s="45"/>
      <c r="M116" s="224"/>
      <c r="N116" s="22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139</v>
      </c>
      <c r="AU116" s="18" t="s">
        <v>81</v>
      </c>
    </row>
    <row r="117" s="2" customFormat="1">
      <c r="A117" s="39"/>
      <c r="B117" s="40"/>
      <c r="C117" s="41"/>
      <c r="D117" s="226" t="s">
        <v>141</v>
      </c>
      <c r="E117" s="41"/>
      <c r="F117" s="227" t="s">
        <v>821</v>
      </c>
      <c r="G117" s="41"/>
      <c r="H117" s="41"/>
      <c r="I117" s="223"/>
      <c r="J117" s="41"/>
      <c r="K117" s="41"/>
      <c r="L117" s="45"/>
      <c r="M117" s="224"/>
      <c r="N117" s="22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141</v>
      </c>
      <c r="AU117" s="18" t="s">
        <v>81</v>
      </c>
    </row>
    <row r="118" s="2" customFormat="1">
      <c r="A118" s="39"/>
      <c r="B118" s="40"/>
      <c r="C118" s="41"/>
      <c r="D118" s="221" t="s">
        <v>165</v>
      </c>
      <c r="E118" s="41"/>
      <c r="F118" s="250" t="s">
        <v>822</v>
      </c>
      <c r="G118" s="41"/>
      <c r="H118" s="41"/>
      <c r="I118" s="223"/>
      <c r="J118" s="41"/>
      <c r="K118" s="41"/>
      <c r="L118" s="45"/>
      <c r="M118" s="224"/>
      <c r="N118" s="22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165</v>
      </c>
      <c r="AU118" s="18" t="s">
        <v>81</v>
      </c>
    </row>
    <row r="119" s="2" customFormat="1" ht="16.5" customHeight="1">
      <c r="A119" s="39"/>
      <c r="B119" s="40"/>
      <c r="C119" s="207" t="s">
        <v>194</v>
      </c>
      <c r="D119" s="207" t="s">
        <v>133</v>
      </c>
      <c r="E119" s="208" t="s">
        <v>823</v>
      </c>
      <c r="F119" s="209" t="s">
        <v>824</v>
      </c>
      <c r="G119" s="210" t="s">
        <v>778</v>
      </c>
      <c r="H119" s="211">
        <v>1</v>
      </c>
      <c r="I119" s="212"/>
      <c r="J119" s="213">
        <f>ROUND(I119*H119,2)</f>
        <v>0</v>
      </c>
      <c r="K119" s="214"/>
      <c r="L119" s="45"/>
      <c r="M119" s="215" t="s">
        <v>19</v>
      </c>
      <c r="N119" s="216" t="s">
        <v>42</v>
      </c>
      <c r="O119" s="85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9" t="s">
        <v>779</v>
      </c>
      <c r="AT119" s="219" t="s">
        <v>133</v>
      </c>
      <c r="AU119" s="219" t="s">
        <v>81</v>
      </c>
      <c r="AY119" s="18" t="s">
        <v>131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8" t="s">
        <v>79</v>
      </c>
      <c r="BK119" s="220">
        <f>ROUND(I119*H119,2)</f>
        <v>0</v>
      </c>
      <c r="BL119" s="18" t="s">
        <v>779</v>
      </c>
      <c r="BM119" s="219" t="s">
        <v>825</v>
      </c>
    </row>
    <row r="120" s="2" customFormat="1">
      <c r="A120" s="39"/>
      <c r="B120" s="40"/>
      <c r="C120" s="41"/>
      <c r="D120" s="221" t="s">
        <v>139</v>
      </c>
      <c r="E120" s="41"/>
      <c r="F120" s="222" t="s">
        <v>826</v>
      </c>
      <c r="G120" s="41"/>
      <c r="H120" s="41"/>
      <c r="I120" s="223"/>
      <c r="J120" s="41"/>
      <c r="K120" s="41"/>
      <c r="L120" s="45"/>
      <c r="M120" s="224"/>
      <c r="N120" s="22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139</v>
      </c>
      <c r="AU120" s="18" t="s">
        <v>81</v>
      </c>
    </row>
    <row r="121" s="2" customFormat="1">
      <c r="A121" s="39"/>
      <c r="B121" s="40"/>
      <c r="C121" s="41"/>
      <c r="D121" s="226" t="s">
        <v>141</v>
      </c>
      <c r="E121" s="41"/>
      <c r="F121" s="227" t="s">
        <v>827</v>
      </c>
      <c r="G121" s="41"/>
      <c r="H121" s="41"/>
      <c r="I121" s="223"/>
      <c r="J121" s="41"/>
      <c r="K121" s="41"/>
      <c r="L121" s="45"/>
      <c r="M121" s="224"/>
      <c r="N121" s="22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141</v>
      </c>
      <c r="AU121" s="18" t="s">
        <v>81</v>
      </c>
    </row>
    <row r="122" s="2" customFormat="1">
      <c r="A122" s="39"/>
      <c r="B122" s="40"/>
      <c r="C122" s="41"/>
      <c r="D122" s="221" t="s">
        <v>165</v>
      </c>
      <c r="E122" s="41"/>
      <c r="F122" s="250" t="s">
        <v>828</v>
      </c>
      <c r="G122" s="41"/>
      <c r="H122" s="41"/>
      <c r="I122" s="223"/>
      <c r="J122" s="41"/>
      <c r="K122" s="41"/>
      <c r="L122" s="45"/>
      <c r="M122" s="224"/>
      <c r="N122" s="22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165</v>
      </c>
      <c r="AU122" s="18" t="s">
        <v>81</v>
      </c>
    </row>
    <row r="123" s="2" customFormat="1" ht="16.5" customHeight="1">
      <c r="A123" s="39"/>
      <c r="B123" s="40"/>
      <c r="C123" s="207" t="s">
        <v>201</v>
      </c>
      <c r="D123" s="207" t="s">
        <v>133</v>
      </c>
      <c r="E123" s="208" t="s">
        <v>829</v>
      </c>
      <c r="F123" s="209" t="s">
        <v>830</v>
      </c>
      <c r="G123" s="210" t="s">
        <v>778</v>
      </c>
      <c r="H123" s="211">
        <v>1</v>
      </c>
      <c r="I123" s="212"/>
      <c r="J123" s="213">
        <f>ROUND(I123*H123,2)</f>
        <v>0</v>
      </c>
      <c r="K123" s="214"/>
      <c r="L123" s="45"/>
      <c r="M123" s="215" t="s">
        <v>19</v>
      </c>
      <c r="N123" s="216" t="s">
        <v>42</v>
      </c>
      <c r="O123" s="85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9" t="s">
        <v>779</v>
      </c>
      <c r="AT123" s="219" t="s">
        <v>133</v>
      </c>
      <c r="AU123" s="219" t="s">
        <v>81</v>
      </c>
      <c r="AY123" s="18" t="s">
        <v>131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8" t="s">
        <v>79</v>
      </c>
      <c r="BK123" s="220">
        <f>ROUND(I123*H123,2)</f>
        <v>0</v>
      </c>
      <c r="BL123" s="18" t="s">
        <v>779</v>
      </c>
      <c r="BM123" s="219" t="s">
        <v>831</v>
      </c>
    </row>
    <row r="124" s="2" customFormat="1">
      <c r="A124" s="39"/>
      <c r="B124" s="40"/>
      <c r="C124" s="41"/>
      <c r="D124" s="221" t="s">
        <v>139</v>
      </c>
      <c r="E124" s="41"/>
      <c r="F124" s="222" t="s">
        <v>832</v>
      </c>
      <c r="G124" s="41"/>
      <c r="H124" s="41"/>
      <c r="I124" s="223"/>
      <c r="J124" s="41"/>
      <c r="K124" s="41"/>
      <c r="L124" s="45"/>
      <c r="M124" s="224"/>
      <c r="N124" s="22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139</v>
      </c>
      <c r="AU124" s="18" t="s">
        <v>81</v>
      </c>
    </row>
    <row r="125" s="2" customFormat="1">
      <c r="A125" s="39"/>
      <c r="B125" s="40"/>
      <c r="C125" s="41"/>
      <c r="D125" s="226" t="s">
        <v>141</v>
      </c>
      <c r="E125" s="41"/>
      <c r="F125" s="227" t="s">
        <v>833</v>
      </c>
      <c r="G125" s="41"/>
      <c r="H125" s="41"/>
      <c r="I125" s="223"/>
      <c r="J125" s="41"/>
      <c r="K125" s="41"/>
      <c r="L125" s="45"/>
      <c r="M125" s="224"/>
      <c r="N125" s="22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141</v>
      </c>
      <c r="AU125" s="18" t="s">
        <v>81</v>
      </c>
    </row>
    <row r="126" s="2" customFormat="1">
      <c r="A126" s="39"/>
      <c r="B126" s="40"/>
      <c r="C126" s="41"/>
      <c r="D126" s="221" t="s">
        <v>165</v>
      </c>
      <c r="E126" s="41"/>
      <c r="F126" s="250" t="s">
        <v>834</v>
      </c>
      <c r="G126" s="41"/>
      <c r="H126" s="41"/>
      <c r="I126" s="223"/>
      <c r="J126" s="41"/>
      <c r="K126" s="41"/>
      <c r="L126" s="45"/>
      <c r="M126" s="224"/>
      <c r="N126" s="225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165</v>
      </c>
      <c r="AU126" s="18" t="s">
        <v>81</v>
      </c>
    </row>
    <row r="127" s="12" customFormat="1" ht="22.8" customHeight="1">
      <c r="A127" s="12"/>
      <c r="B127" s="191"/>
      <c r="C127" s="192"/>
      <c r="D127" s="193" t="s">
        <v>70</v>
      </c>
      <c r="E127" s="205" t="s">
        <v>835</v>
      </c>
      <c r="F127" s="205" t="s">
        <v>836</v>
      </c>
      <c r="G127" s="192"/>
      <c r="H127" s="192"/>
      <c r="I127" s="195"/>
      <c r="J127" s="206">
        <f>BK127</f>
        <v>0</v>
      </c>
      <c r="K127" s="192"/>
      <c r="L127" s="197"/>
      <c r="M127" s="198"/>
      <c r="N127" s="199"/>
      <c r="O127" s="199"/>
      <c r="P127" s="200">
        <f>SUM(P128:P131)</f>
        <v>0</v>
      </c>
      <c r="Q127" s="199"/>
      <c r="R127" s="200">
        <f>SUM(R128:R131)</f>
        <v>0</v>
      </c>
      <c r="S127" s="199"/>
      <c r="T127" s="201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2" t="s">
        <v>168</v>
      </c>
      <c r="AT127" s="203" t="s">
        <v>70</v>
      </c>
      <c r="AU127" s="203" t="s">
        <v>79</v>
      </c>
      <c r="AY127" s="202" t="s">
        <v>131</v>
      </c>
      <c r="BK127" s="204">
        <f>SUM(BK128:BK131)</f>
        <v>0</v>
      </c>
    </row>
    <row r="128" s="2" customFormat="1" ht="16.5" customHeight="1">
      <c r="A128" s="39"/>
      <c r="B128" s="40"/>
      <c r="C128" s="207" t="s">
        <v>206</v>
      </c>
      <c r="D128" s="207" t="s">
        <v>133</v>
      </c>
      <c r="E128" s="208" t="s">
        <v>837</v>
      </c>
      <c r="F128" s="209" t="s">
        <v>838</v>
      </c>
      <c r="G128" s="210" t="s">
        <v>778</v>
      </c>
      <c r="H128" s="211">
        <v>1</v>
      </c>
      <c r="I128" s="212"/>
      <c r="J128" s="213">
        <f>ROUND(I128*H128,2)</f>
        <v>0</v>
      </c>
      <c r="K128" s="214"/>
      <c r="L128" s="45"/>
      <c r="M128" s="215" t="s">
        <v>19</v>
      </c>
      <c r="N128" s="216" t="s">
        <v>42</v>
      </c>
      <c r="O128" s="85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9" t="s">
        <v>779</v>
      </c>
      <c r="AT128" s="219" t="s">
        <v>133</v>
      </c>
      <c r="AU128" s="219" t="s">
        <v>81</v>
      </c>
      <c r="AY128" s="18" t="s">
        <v>131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8" t="s">
        <v>79</v>
      </c>
      <c r="BK128" s="220">
        <f>ROUND(I128*H128,2)</f>
        <v>0</v>
      </c>
      <c r="BL128" s="18" t="s">
        <v>779</v>
      </c>
      <c r="BM128" s="219" t="s">
        <v>839</v>
      </c>
    </row>
    <row r="129" s="2" customFormat="1">
      <c r="A129" s="39"/>
      <c r="B129" s="40"/>
      <c r="C129" s="41"/>
      <c r="D129" s="221" t="s">
        <v>139</v>
      </c>
      <c r="E129" s="41"/>
      <c r="F129" s="222" t="s">
        <v>840</v>
      </c>
      <c r="G129" s="41"/>
      <c r="H129" s="41"/>
      <c r="I129" s="223"/>
      <c r="J129" s="41"/>
      <c r="K129" s="41"/>
      <c r="L129" s="45"/>
      <c r="M129" s="224"/>
      <c r="N129" s="225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139</v>
      </c>
      <c r="AU129" s="18" t="s">
        <v>81</v>
      </c>
    </row>
    <row r="130" s="2" customFormat="1">
      <c r="A130" s="39"/>
      <c r="B130" s="40"/>
      <c r="C130" s="41"/>
      <c r="D130" s="226" t="s">
        <v>141</v>
      </c>
      <c r="E130" s="41"/>
      <c r="F130" s="227" t="s">
        <v>841</v>
      </c>
      <c r="G130" s="41"/>
      <c r="H130" s="41"/>
      <c r="I130" s="223"/>
      <c r="J130" s="41"/>
      <c r="K130" s="41"/>
      <c r="L130" s="45"/>
      <c r="M130" s="224"/>
      <c r="N130" s="225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141</v>
      </c>
      <c r="AU130" s="18" t="s">
        <v>81</v>
      </c>
    </row>
    <row r="131" s="2" customFormat="1">
      <c r="A131" s="39"/>
      <c r="B131" s="40"/>
      <c r="C131" s="41"/>
      <c r="D131" s="221" t="s">
        <v>165</v>
      </c>
      <c r="E131" s="41"/>
      <c r="F131" s="250" t="s">
        <v>842</v>
      </c>
      <c r="G131" s="41"/>
      <c r="H131" s="41"/>
      <c r="I131" s="223"/>
      <c r="J131" s="41"/>
      <c r="K131" s="41"/>
      <c r="L131" s="45"/>
      <c r="M131" s="275"/>
      <c r="N131" s="276"/>
      <c r="O131" s="277"/>
      <c r="P131" s="277"/>
      <c r="Q131" s="277"/>
      <c r="R131" s="277"/>
      <c r="S131" s="277"/>
      <c r="T131" s="278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165</v>
      </c>
      <c r="AU131" s="18" t="s">
        <v>81</v>
      </c>
    </row>
    <row r="132" s="2" customFormat="1" ht="6.96" customHeight="1">
      <c r="A132" s="39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gsvBeAN+0GN4zZsEDWPEWXZ0fsG6ObFNoVdoMzqEwuQ3oHm9NQT7D6r0Rd20kT7GBCaqIvpNPLdNjjadSYfUDw==" hashValue="QtgJ+B3p0Dwzekj+nFhrCrooudGufQPjfCAKAHwD/SxebGH3ZxvbtZtKyoEUb+W0zAba/EqKXldujmsoUKlTaA==" algorithmName="SHA-512" password="CC35"/>
  <autoFilter ref="C84:K13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2/012103000"/>
    <hyperlink ref="F94" r:id="rId2" display="https://podminky.urs.cz/item/CS_URS_2022_02/012303000"/>
    <hyperlink ref="F98" r:id="rId3" display="https://podminky.urs.cz/item/CS_URS_2022_02/013254000"/>
    <hyperlink ref="F103" r:id="rId4" display="https://podminky.urs.cz/item/CS_URS_2022_02/021203000"/>
    <hyperlink ref="F108" r:id="rId5" display="https://podminky.urs.cz/item/CS_URS_2022_02/030001000"/>
    <hyperlink ref="F113" r:id="rId6" display="https://podminky.urs.cz/item/CS_URS_2022_02/041903000"/>
    <hyperlink ref="F117" r:id="rId7" display="https://podminky.urs.cz/item/CS_URS_2022_02/043203000"/>
    <hyperlink ref="F121" r:id="rId8" display="https://podminky.urs.cz/item/CS_URS_2022_02/049103000"/>
    <hyperlink ref="F125" r:id="rId9" display="https://podminky.urs.cz/item/CS_URS_2022_02/049203000"/>
    <hyperlink ref="F130" r:id="rId10" display="https://podminky.urs.cz/item/CS_URS_2022_02/09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1"/>
    </row>
    <row r="4" s="1" customFormat="1" ht="24.96" customHeight="1">
      <c r="B4" s="21"/>
      <c r="C4" s="132" t="s">
        <v>843</v>
      </c>
      <c r="H4" s="21"/>
    </row>
    <row r="5" s="1" customFormat="1" ht="12" customHeight="1">
      <c r="B5" s="21"/>
      <c r="C5" s="279" t="s">
        <v>13</v>
      </c>
      <c r="D5" s="142" t="s">
        <v>14</v>
      </c>
      <c r="E5" s="1"/>
      <c r="F5" s="1"/>
      <c r="H5" s="21"/>
    </row>
    <row r="6" s="1" customFormat="1" ht="36.96" customHeight="1">
      <c r="B6" s="21"/>
      <c r="C6" s="280" t="s">
        <v>16</v>
      </c>
      <c r="D6" s="281" t="s">
        <v>17</v>
      </c>
      <c r="E6" s="1"/>
      <c r="F6" s="1"/>
      <c r="H6" s="21"/>
    </row>
    <row r="7" s="1" customFormat="1" ht="16.5" customHeight="1">
      <c r="B7" s="21"/>
      <c r="C7" s="134" t="s">
        <v>23</v>
      </c>
      <c r="D7" s="139" t="str">
        <f>'Rekapitulace stavby'!AN8</f>
        <v>17. 4. 2023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9"/>
      <c r="B9" s="282"/>
      <c r="C9" s="283" t="s">
        <v>52</v>
      </c>
      <c r="D9" s="284" t="s">
        <v>53</v>
      </c>
      <c r="E9" s="284" t="s">
        <v>118</v>
      </c>
      <c r="F9" s="285" t="s">
        <v>844</v>
      </c>
      <c r="G9" s="179"/>
      <c r="H9" s="282"/>
    </row>
    <row r="10" s="2" customFormat="1" ht="26.4" customHeight="1">
      <c r="A10" s="39"/>
      <c r="B10" s="45"/>
      <c r="C10" s="286" t="s">
        <v>845</v>
      </c>
      <c r="D10" s="286" t="s">
        <v>77</v>
      </c>
      <c r="E10" s="39"/>
      <c r="F10" s="39"/>
      <c r="G10" s="39"/>
      <c r="H10" s="45"/>
    </row>
    <row r="11" s="2" customFormat="1" ht="16.8" customHeight="1">
      <c r="A11" s="39"/>
      <c r="B11" s="45"/>
      <c r="C11" s="287" t="s">
        <v>88</v>
      </c>
      <c r="D11" s="288" t="s">
        <v>89</v>
      </c>
      <c r="E11" s="289" t="s">
        <v>19</v>
      </c>
      <c r="F11" s="290">
        <v>90</v>
      </c>
      <c r="G11" s="39"/>
      <c r="H11" s="45"/>
    </row>
    <row r="12" s="2" customFormat="1" ht="16.8" customHeight="1">
      <c r="A12" s="39"/>
      <c r="B12" s="45"/>
      <c r="C12" s="291" t="s">
        <v>88</v>
      </c>
      <c r="D12" s="291" t="s">
        <v>265</v>
      </c>
      <c r="E12" s="18" t="s">
        <v>19</v>
      </c>
      <c r="F12" s="292">
        <v>90</v>
      </c>
      <c r="G12" s="39"/>
      <c r="H12" s="45"/>
    </row>
    <row r="13" s="2" customFormat="1" ht="16.8" customHeight="1">
      <c r="A13" s="39"/>
      <c r="B13" s="45"/>
      <c r="C13" s="293" t="s">
        <v>846</v>
      </c>
      <c r="D13" s="39"/>
      <c r="E13" s="39"/>
      <c r="F13" s="39"/>
      <c r="G13" s="39"/>
      <c r="H13" s="45"/>
    </row>
    <row r="14" s="2" customFormat="1">
      <c r="A14" s="39"/>
      <c r="B14" s="45"/>
      <c r="C14" s="291" t="s">
        <v>259</v>
      </c>
      <c r="D14" s="291" t="s">
        <v>260</v>
      </c>
      <c r="E14" s="18" t="s">
        <v>188</v>
      </c>
      <c r="F14" s="292">
        <v>90</v>
      </c>
      <c r="G14" s="39"/>
      <c r="H14" s="45"/>
    </row>
    <row r="15" s="2" customFormat="1">
      <c r="A15" s="39"/>
      <c r="B15" s="45"/>
      <c r="C15" s="291" t="s">
        <v>186</v>
      </c>
      <c r="D15" s="291" t="s">
        <v>187</v>
      </c>
      <c r="E15" s="18" t="s">
        <v>188</v>
      </c>
      <c r="F15" s="292">
        <v>144.59999999999999</v>
      </c>
      <c r="G15" s="39"/>
      <c r="H15" s="45"/>
    </row>
    <row r="16" s="2" customFormat="1">
      <c r="A16" s="39"/>
      <c r="B16" s="45"/>
      <c r="C16" s="291" t="s">
        <v>252</v>
      </c>
      <c r="D16" s="291" t="s">
        <v>253</v>
      </c>
      <c r="E16" s="18" t="s">
        <v>188</v>
      </c>
      <c r="F16" s="292">
        <v>144.59999999999999</v>
      </c>
      <c r="G16" s="39"/>
      <c r="H16" s="45"/>
    </row>
    <row r="17" s="2" customFormat="1" ht="16.8" customHeight="1">
      <c r="A17" s="39"/>
      <c r="B17" s="45"/>
      <c r="C17" s="291" t="s">
        <v>275</v>
      </c>
      <c r="D17" s="291" t="s">
        <v>276</v>
      </c>
      <c r="E17" s="18" t="s">
        <v>188</v>
      </c>
      <c r="F17" s="292">
        <v>144.59999999999999</v>
      </c>
      <c r="G17" s="39"/>
      <c r="H17" s="45"/>
    </row>
    <row r="18" s="2" customFormat="1" ht="16.8" customHeight="1">
      <c r="A18" s="39"/>
      <c r="B18" s="45"/>
      <c r="C18" s="287" t="s">
        <v>91</v>
      </c>
      <c r="D18" s="288" t="s">
        <v>92</v>
      </c>
      <c r="E18" s="289" t="s">
        <v>19</v>
      </c>
      <c r="F18" s="290">
        <v>128</v>
      </c>
      <c r="G18" s="39"/>
      <c r="H18" s="45"/>
    </row>
    <row r="19" s="2" customFormat="1" ht="16.8" customHeight="1">
      <c r="A19" s="39"/>
      <c r="B19" s="45"/>
      <c r="C19" s="291" t="s">
        <v>91</v>
      </c>
      <c r="D19" s="291" t="s">
        <v>328</v>
      </c>
      <c r="E19" s="18" t="s">
        <v>19</v>
      </c>
      <c r="F19" s="292">
        <v>128</v>
      </c>
      <c r="G19" s="39"/>
      <c r="H19" s="45"/>
    </row>
    <row r="20" s="2" customFormat="1" ht="16.8" customHeight="1">
      <c r="A20" s="39"/>
      <c r="B20" s="45"/>
      <c r="C20" s="293" t="s">
        <v>846</v>
      </c>
      <c r="D20" s="39"/>
      <c r="E20" s="39"/>
      <c r="F20" s="39"/>
      <c r="G20" s="39"/>
      <c r="H20" s="45"/>
    </row>
    <row r="21" s="2" customFormat="1">
      <c r="A21" s="39"/>
      <c r="B21" s="45"/>
      <c r="C21" s="291" t="s">
        <v>322</v>
      </c>
      <c r="D21" s="291" t="s">
        <v>323</v>
      </c>
      <c r="E21" s="18" t="s">
        <v>161</v>
      </c>
      <c r="F21" s="292">
        <v>128</v>
      </c>
      <c r="G21" s="39"/>
      <c r="H21" s="45"/>
    </row>
    <row r="22" s="2" customFormat="1" ht="16.8" customHeight="1">
      <c r="A22" s="39"/>
      <c r="B22" s="45"/>
      <c r="C22" s="291" t="s">
        <v>404</v>
      </c>
      <c r="D22" s="291" t="s">
        <v>405</v>
      </c>
      <c r="E22" s="18" t="s">
        <v>161</v>
      </c>
      <c r="F22" s="292">
        <v>128</v>
      </c>
      <c r="G22" s="39"/>
      <c r="H22" s="45"/>
    </row>
    <row r="23" s="2" customFormat="1" ht="16.8" customHeight="1">
      <c r="A23" s="39"/>
      <c r="B23" s="45"/>
      <c r="C23" s="287" t="s">
        <v>95</v>
      </c>
      <c r="D23" s="288" t="s">
        <v>96</v>
      </c>
      <c r="E23" s="289" t="s">
        <v>19</v>
      </c>
      <c r="F23" s="290">
        <v>54.600000000000001</v>
      </c>
      <c r="G23" s="39"/>
      <c r="H23" s="45"/>
    </row>
    <row r="24" s="2" customFormat="1" ht="16.8" customHeight="1">
      <c r="A24" s="39"/>
      <c r="B24" s="45"/>
      <c r="C24" s="291" t="s">
        <v>19</v>
      </c>
      <c r="D24" s="291" t="s">
        <v>273</v>
      </c>
      <c r="E24" s="18" t="s">
        <v>19</v>
      </c>
      <c r="F24" s="292">
        <v>54.600000000000001</v>
      </c>
      <c r="G24" s="39"/>
      <c r="H24" s="45"/>
    </row>
    <row r="25" s="2" customFormat="1" ht="16.8" customHeight="1">
      <c r="A25" s="39"/>
      <c r="B25" s="45"/>
      <c r="C25" s="291" t="s">
        <v>95</v>
      </c>
      <c r="D25" s="291" t="s">
        <v>145</v>
      </c>
      <c r="E25" s="18" t="s">
        <v>19</v>
      </c>
      <c r="F25" s="292">
        <v>54.600000000000001</v>
      </c>
      <c r="G25" s="39"/>
      <c r="H25" s="45"/>
    </row>
    <row r="26" s="2" customFormat="1" ht="16.8" customHeight="1">
      <c r="A26" s="39"/>
      <c r="B26" s="45"/>
      <c r="C26" s="293" t="s">
        <v>846</v>
      </c>
      <c r="D26" s="39"/>
      <c r="E26" s="39"/>
      <c r="F26" s="39"/>
      <c r="G26" s="39"/>
      <c r="H26" s="45"/>
    </row>
    <row r="27" s="2" customFormat="1" ht="16.8" customHeight="1">
      <c r="A27" s="39"/>
      <c r="B27" s="45"/>
      <c r="C27" s="291" t="s">
        <v>267</v>
      </c>
      <c r="D27" s="291" t="s">
        <v>268</v>
      </c>
      <c r="E27" s="18" t="s">
        <v>188</v>
      </c>
      <c r="F27" s="292">
        <v>54.600000000000001</v>
      </c>
      <c r="G27" s="39"/>
      <c r="H27" s="45"/>
    </row>
    <row r="28" s="2" customFormat="1">
      <c r="A28" s="39"/>
      <c r="B28" s="45"/>
      <c r="C28" s="291" t="s">
        <v>186</v>
      </c>
      <c r="D28" s="291" t="s">
        <v>187</v>
      </c>
      <c r="E28" s="18" t="s">
        <v>188</v>
      </c>
      <c r="F28" s="292">
        <v>144.59999999999999</v>
      </c>
      <c r="G28" s="39"/>
      <c r="H28" s="45"/>
    </row>
    <row r="29" s="2" customFormat="1">
      <c r="A29" s="39"/>
      <c r="B29" s="45"/>
      <c r="C29" s="291" t="s">
        <v>252</v>
      </c>
      <c r="D29" s="291" t="s">
        <v>253</v>
      </c>
      <c r="E29" s="18" t="s">
        <v>188</v>
      </c>
      <c r="F29" s="292">
        <v>144.59999999999999</v>
      </c>
      <c r="G29" s="39"/>
      <c r="H29" s="45"/>
    </row>
    <row r="30" s="2" customFormat="1" ht="16.8" customHeight="1">
      <c r="A30" s="39"/>
      <c r="B30" s="45"/>
      <c r="C30" s="291" t="s">
        <v>275</v>
      </c>
      <c r="D30" s="291" t="s">
        <v>276</v>
      </c>
      <c r="E30" s="18" t="s">
        <v>188</v>
      </c>
      <c r="F30" s="292">
        <v>144.59999999999999</v>
      </c>
      <c r="G30" s="39"/>
      <c r="H30" s="45"/>
    </row>
    <row r="31" s="2" customFormat="1" ht="26.4" customHeight="1">
      <c r="A31" s="39"/>
      <c r="B31" s="45"/>
      <c r="C31" s="286" t="s">
        <v>847</v>
      </c>
      <c r="D31" s="286" t="s">
        <v>83</v>
      </c>
      <c r="E31" s="39"/>
      <c r="F31" s="39"/>
      <c r="G31" s="39"/>
      <c r="H31" s="45"/>
    </row>
    <row r="32" s="2" customFormat="1" ht="16.8" customHeight="1">
      <c r="A32" s="39"/>
      <c r="B32" s="45"/>
      <c r="C32" s="287" t="s">
        <v>410</v>
      </c>
      <c r="D32" s="288" t="s">
        <v>411</v>
      </c>
      <c r="E32" s="289" t="s">
        <v>19</v>
      </c>
      <c r="F32" s="290">
        <v>16</v>
      </c>
      <c r="G32" s="39"/>
      <c r="H32" s="45"/>
    </row>
    <row r="33" s="2" customFormat="1" ht="16.8" customHeight="1">
      <c r="A33" s="39"/>
      <c r="B33" s="45"/>
      <c r="C33" s="293" t="s">
        <v>846</v>
      </c>
      <c r="D33" s="39"/>
      <c r="E33" s="39"/>
      <c r="F33" s="39"/>
      <c r="G33" s="39"/>
      <c r="H33" s="45"/>
    </row>
    <row r="34" s="2" customFormat="1">
      <c r="A34" s="39"/>
      <c r="B34" s="45"/>
      <c r="C34" s="291" t="s">
        <v>677</v>
      </c>
      <c r="D34" s="291" t="s">
        <v>678</v>
      </c>
      <c r="E34" s="18" t="s">
        <v>161</v>
      </c>
      <c r="F34" s="292">
        <v>16</v>
      </c>
      <c r="G34" s="39"/>
      <c r="H34" s="45"/>
    </row>
    <row r="35" s="2" customFormat="1" ht="16.8" customHeight="1">
      <c r="A35" s="39"/>
      <c r="B35" s="45"/>
      <c r="C35" s="291" t="s">
        <v>670</v>
      </c>
      <c r="D35" s="291" t="s">
        <v>671</v>
      </c>
      <c r="E35" s="18" t="s">
        <v>161</v>
      </c>
      <c r="F35" s="292">
        <v>16</v>
      </c>
      <c r="G35" s="39"/>
      <c r="H35" s="45"/>
    </row>
    <row r="36" s="2" customFormat="1" ht="16.8" customHeight="1">
      <c r="A36" s="39"/>
      <c r="B36" s="45"/>
      <c r="C36" s="287" t="s">
        <v>412</v>
      </c>
      <c r="D36" s="288" t="s">
        <v>413</v>
      </c>
      <c r="E36" s="289" t="s">
        <v>19</v>
      </c>
      <c r="F36" s="290">
        <v>275.24000000000001</v>
      </c>
      <c r="G36" s="39"/>
      <c r="H36" s="45"/>
    </row>
    <row r="37" s="2" customFormat="1">
      <c r="A37" s="39"/>
      <c r="B37" s="45"/>
      <c r="C37" s="291" t="s">
        <v>19</v>
      </c>
      <c r="D37" s="291" t="s">
        <v>471</v>
      </c>
      <c r="E37" s="18" t="s">
        <v>19</v>
      </c>
      <c r="F37" s="292">
        <v>0</v>
      </c>
      <c r="G37" s="39"/>
      <c r="H37" s="45"/>
    </row>
    <row r="38" s="2" customFormat="1" ht="16.8" customHeight="1">
      <c r="A38" s="39"/>
      <c r="B38" s="45"/>
      <c r="C38" s="291" t="s">
        <v>412</v>
      </c>
      <c r="D38" s="291" t="s">
        <v>472</v>
      </c>
      <c r="E38" s="18" t="s">
        <v>19</v>
      </c>
      <c r="F38" s="292">
        <v>275.24000000000001</v>
      </c>
      <c r="G38" s="39"/>
      <c r="H38" s="45"/>
    </row>
    <row r="39" s="2" customFormat="1" ht="16.8" customHeight="1">
      <c r="A39" s="39"/>
      <c r="B39" s="45"/>
      <c r="C39" s="293" t="s">
        <v>846</v>
      </c>
      <c r="D39" s="39"/>
      <c r="E39" s="39"/>
      <c r="F39" s="39"/>
      <c r="G39" s="39"/>
      <c r="H39" s="45"/>
    </row>
    <row r="40" s="2" customFormat="1">
      <c r="A40" s="39"/>
      <c r="B40" s="45"/>
      <c r="C40" s="291" t="s">
        <v>252</v>
      </c>
      <c r="D40" s="291" t="s">
        <v>253</v>
      </c>
      <c r="E40" s="18" t="s">
        <v>188</v>
      </c>
      <c r="F40" s="292">
        <v>275.24000000000001</v>
      </c>
      <c r="G40" s="39"/>
      <c r="H40" s="45"/>
    </row>
    <row r="41" s="2" customFormat="1" ht="16.8" customHeight="1">
      <c r="A41" s="39"/>
      <c r="B41" s="45"/>
      <c r="C41" s="291" t="s">
        <v>275</v>
      </c>
      <c r="D41" s="291" t="s">
        <v>276</v>
      </c>
      <c r="E41" s="18" t="s">
        <v>188</v>
      </c>
      <c r="F41" s="292">
        <v>185.24000000000001</v>
      </c>
      <c r="G41" s="39"/>
      <c r="H41" s="45"/>
    </row>
    <row r="42" s="2" customFormat="1" ht="16.8" customHeight="1">
      <c r="A42" s="39"/>
      <c r="B42" s="45"/>
      <c r="C42" s="287" t="s">
        <v>88</v>
      </c>
      <c r="D42" s="288" t="s">
        <v>89</v>
      </c>
      <c r="E42" s="289" t="s">
        <v>19</v>
      </c>
      <c r="F42" s="290">
        <v>90</v>
      </c>
      <c r="G42" s="39"/>
      <c r="H42" s="45"/>
    </row>
    <row r="43" s="2" customFormat="1" ht="16.8" customHeight="1">
      <c r="A43" s="39"/>
      <c r="B43" s="45"/>
      <c r="C43" s="293" t="s">
        <v>846</v>
      </c>
      <c r="D43" s="39"/>
      <c r="E43" s="39"/>
      <c r="F43" s="39"/>
      <c r="G43" s="39"/>
      <c r="H43" s="45"/>
    </row>
    <row r="44" s="2" customFormat="1">
      <c r="A44" s="39"/>
      <c r="B44" s="45"/>
      <c r="C44" s="291" t="s">
        <v>461</v>
      </c>
      <c r="D44" s="291" t="s">
        <v>462</v>
      </c>
      <c r="E44" s="18" t="s">
        <v>188</v>
      </c>
      <c r="F44" s="292">
        <v>307.60000000000002</v>
      </c>
      <c r="G44" s="39"/>
      <c r="H44" s="45"/>
    </row>
    <row r="45" s="2" customFormat="1">
      <c r="A45" s="39"/>
      <c r="B45" s="45"/>
      <c r="C45" s="291" t="s">
        <v>252</v>
      </c>
      <c r="D45" s="291" t="s">
        <v>253</v>
      </c>
      <c r="E45" s="18" t="s">
        <v>188</v>
      </c>
      <c r="F45" s="292">
        <v>275.24000000000001</v>
      </c>
      <c r="G45" s="39"/>
      <c r="H45" s="45"/>
    </row>
    <row r="46" s="2" customFormat="1" ht="16.8" customHeight="1">
      <c r="A46" s="39"/>
      <c r="B46" s="45"/>
      <c r="C46" s="287" t="s">
        <v>91</v>
      </c>
      <c r="D46" s="288" t="s">
        <v>92</v>
      </c>
      <c r="E46" s="289" t="s">
        <v>19</v>
      </c>
      <c r="F46" s="290">
        <v>128</v>
      </c>
      <c r="G46" s="39"/>
      <c r="H46" s="45"/>
    </row>
    <row r="47" s="2" customFormat="1" ht="16.8" customHeight="1">
      <c r="A47" s="39"/>
      <c r="B47" s="45"/>
      <c r="C47" s="287" t="s">
        <v>415</v>
      </c>
      <c r="D47" s="288" t="s">
        <v>416</v>
      </c>
      <c r="E47" s="289" t="s">
        <v>19</v>
      </c>
      <c r="F47" s="290">
        <v>51</v>
      </c>
      <c r="G47" s="39"/>
      <c r="H47" s="45"/>
    </row>
    <row r="48" s="2" customFormat="1" ht="16.8" customHeight="1">
      <c r="A48" s="39"/>
      <c r="B48" s="45"/>
      <c r="C48" s="291" t="s">
        <v>415</v>
      </c>
      <c r="D48" s="291" t="s">
        <v>482</v>
      </c>
      <c r="E48" s="18" t="s">
        <v>19</v>
      </c>
      <c r="F48" s="292">
        <v>51</v>
      </c>
      <c r="G48" s="39"/>
      <c r="H48" s="45"/>
    </row>
    <row r="49" s="2" customFormat="1" ht="16.8" customHeight="1">
      <c r="A49" s="39"/>
      <c r="B49" s="45"/>
      <c r="C49" s="293" t="s">
        <v>846</v>
      </c>
      <c r="D49" s="39"/>
      <c r="E49" s="39"/>
      <c r="F49" s="39"/>
      <c r="G49" s="39"/>
      <c r="H49" s="45"/>
    </row>
    <row r="50" s="2" customFormat="1">
      <c r="A50" s="39"/>
      <c r="B50" s="45"/>
      <c r="C50" s="291" t="s">
        <v>476</v>
      </c>
      <c r="D50" s="291" t="s">
        <v>477</v>
      </c>
      <c r="E50" s="18" t="s">
        <v>188</v>
      </c>
      <c r="F50" s="292">
        <v>51</v>
      </c>
      <c r="G50" s="39"/>
      <c r="H50" s="45"/>
    </row>
    <row r="51" s="2" customFormat="1">
      <c r="A51" s="39"/>
      <c r="B51" s="45"/>
      <c r="C51" s="291" t="s">
        <v>252</v>
      </c>
      <c r="D51" s="291" t="s">
        <v>253</v>
      </c>
      <c r="E51" s="18" t="s">
        <v>188</v>
      </c>
      <c r="F51" s="292">
        <v>275.24000000000001</v>
      </c>
      <c r="G51" s="39"/>
      <c r="H51" s="45"/>
    </row>
    <row r="52" s="2" customFormat="1" ht="16.8" customHeight="1">
      <c r="A52" s="39"/>
      <c r="B52" s="45"/>
      <c r="C52" s="287" t="s">
        <v>418</v>
      </c>
      <c r="D52" s="288" t="s">
        <v>419</v>
      </c>
      <c r="E52" s="289" t="s">
        <v>19</v>
      </c>
      <c r="F52" s="290">
        <v>82.5</v>
      </c>
      <c r="G52" s="39"/>
      <c r="H52" s="45"/>
    </row>
    <row r="53" s="2" customFormat="1" ht="16.8" customHeight="1">
      <c r="A53" s="39"/>
      <c r="B53" s="45"/>
      <c r="C53" s="291" t="s">
        <v>418</v>
      </c>
      <c r="D53" s="291" t="s">
        <v>611</v>
      </c>
      <c r="E53" s="18" t="s">
        <v>19</v>
      </c>
      <c r="F53" s="292">
        <v>82.5</v>
      </c>
      <c r="G53" s="39"/>
      <c r="H53" s="45"/>
    </row>
    <row r="54" s="2" customFormat="1" ht="16.8" customHeight="1">
      <c r="A54" s="39"/>
      <c r="B54" s="45"/>
      <c r="C54" s="293" t="s">
        <v>846</v>
      </c>
      <c r="D54" s="39"/>
      <c r="E54" s="39"/>
      <c r="F54" s="39"/>
      <c r="G54" s="39"/>
      <c r="H54" s="45"/>
    </row>
    <row r="55" s="2" customFormat="1" ht="16.8" customHeight="1">
      <c r="A55" s="39"/>
      <c r="B55" s="45"/>
      <c r="C55" s="291" t="s">
        <v>605</v>
      </c>
      <c r="D55" s="291" t="s">
        <v>606</v>
      </c>
      <c r="E55" s="18" t="s">
        <v>188</v>
      </c>
      <c r="F55" s="292">
        <v>82.5</v>
      </c>
      <c r="G55" s="39"/>
      <c r="H55" s="45"/>
    </row>
    <row r="56" s="2" customFormat="1" ht="16.8" customHeight="1">
      <c r="A56" s="39"/>
      <c r="B56" s="45"/>
      <c r="C56" s="291" t="s">
        <v>597</v>
      </c>
      <c r="D56" s="291" t="s">
        <v>598</v>
      </c>
      <c r="E56" s="18" t="s">
        <v>188</v>
      </c>
      <c r="F56" s="292">
        <v>26.978000000000002</v>
      </c>
      <c r="G56" s="39"/>
      <c r="H56" s="45"/>
    </row>
    <row r="57" s="2" customFormat="1" ht="16.8" customHeight="1">
      <c r="A57" s="39"/>
      <c r="B57" s="45"/>
      <c r="C57" s="287" t="s">
        <v>421</v>
      </c>
      <c r="D57" s="288" t="s">
        <v>422</v>
      </c>
      <c r="E57" s="289" t="s">
        <v>19</v>
      </c>
      <c r="F57" s="290">
        <v>22.298999999999999</v>
      </c>
      <c r="G57" s="39"/>
      <c r="H57" s="45"/>
    </row>
    <row r="58" s="2" customFormat="1" ht="16.8" customHeight="1">
      <c r="A58" s="39"/>
      <c r="B58" s="45"/>
      <c r="C58" s="291" t="s">
        <v>421</v>
      </c>
      <c r="D58" s="291" t="s">
        <v>423</v>
      </c>
      <c r="E58" s="18" t="s">
        <v>19</v>
      </c>
      <c r="F58" s="292">
        <v>22.298999999999999</v>
      </c>
      <c r="G58" s="39"/>
      <c r="H58" s="45"/>
    </row>
    <row r="59" s="2" customFormat="1" ht="16.8" customHeight="1">
      <c r="A59" s="39"/>
      <c r="B59" s="45"/>
      <c r="C59" s="293" t="s">
        <v>846</v>
      </c>
      <c r="D59" s="39"/>
      <c r="E59" s="39"/>
      <c r="F59" s="39"/>
      <c r="G59" s="39"/>
      <c r="H59" s="45"/>
    </row>
    <row r="60" s="2" customFormat="1" ht="16.8" customHeight="1">
      <c r="A60" s="39"/>
      <c r="B60" s="45"/>
      <c r="C60" s="291" t="s">
        <v>384</v>
      </c>
      <c r="D60" s="291" t="s">
        <v>385</v>
      </c>
      <c r="E60" s="18" t="s">
        <v>364</v>
      </c>
      <c r="F60" s="292">
        <v>22.298999999999999</v>
      </c>
      <c r="G60" s="39"/>
      <c r="H60" s="45"/>
    </row>
    <row r="61" s="2" customFormat="1" ht="16.8" customHeight="1">
      <c r="A61" s="39"/>
      <c r="B61" s="45"/>
      <c r="C61" s="291" t="s">
        <v>378</v>
      </c>
      <c r="D61" s="291" t="s">
        <v>379</v>
      </c>
      <c r="E61" s="18" t="s">
        <v>364</v>
      </c>
      <c r="F61" s="292">
        <v>431.73099999999999</v>
      </c>
      <c r="G61" s="39"/>
      <c r="H61" s="45"/>
    </row>
    <row r="62" s="2" customFormat="1" ht="16.8" customHeight="1">
      <c r="A62" s="39"/>
      <c r="B62" s="45"/>
      <c r="C62" s="287" t="s">
        <v>424</v>
      </c>
      <c r="D62" s="288" t="s">
        <v>425</v>
      </c>
      <c r="E62" s="289" t="s">
        <v>19</v>
      </c>
      <c r="F62" s="290">
        <v>899.85000000000002</v>
      </c>
      <c r="G62" s="39"/>
      <c r="H62" s="45"/>
    </row>
    <row r="63" s="2" customFormat="1">
      <c r="A63" s="39"/>
      <c r="B63" s="45"/>
      <c r="C63" s="291" t="s">
        <v>19</v>
      </c>
      <c r="D63" s="291" t="s">
        <v>444</v>
      </c>
      <c r="E63" s="18" t="s">
        <v>19</v>
      </c>
      <c r="F63" s="292">
        <v>0</v>
      </c>
      <c r="G63" s="39"/>
      <c r="H63" s="45"/>
    </row>
    <row r="64" s="2" customFormat="1" ht="16.8" customHeight="1">
      <c r="A64" s="39"/>
      <c r="B64" s="45"/>
      <c r="C64" s="291" t="s">
        <v>19</v>
      </c>
      <c r="D64" s="291" t="s">
        <v>445</v>
      </c>
      <c r="E64" s="18" t="s">
        <v>19</v>
      </c>
      <c r="F64" s="292">
        <v>899.85000000000002</v>
      </c>
      <c r="G64" s="39"/>
      <c r="H64" s="45"/>
    </row>
    <row r="65" s="2" customFormat="1" ht="16.8" customHeight="1">
      <c r="A65" s="39"/>
      <c r="B65" s="45"/>
      <c r="C65" s="291" t="s">
        <v>424</v>
      </c>
      <c r="D65" s="291" t="s">
        <v>145</v>
      </c>
      <c r="E65" s="18" t="s">
        <v>19</v>
      </c>
      <c r="F65" s="292">
        <v>899.85000000000002</v>
      </c>
      <c r="G65" s="39"/>
      <c r="H65" s="45"/>
    </row>
    <row r="66" s="2" customFormat="1" ht="16.8" customHeight="1">
      <c r="A66" s="39"/>
      <c r="B66" s="45"/>
      <c r="C66" s="293" t="s">
        <v>846</v>
      </c>
      <c r="D66" s="39"/>
      <c r="E66" s="39"/>
      <c r="F66" s="39"/>
      <c r="G66" s="39"/>
      <c r="H66" s="45"/>
    </row>
    <row r="67" s="2" customFormat="1" ht="16.8" customHeight="1">
      <c r="A67" s="39"/>
      <c r="B67" s="45"/>
      <c r="C67" s="291" t="s">
        <v>438</v>
      </c>
      <c r="D67" s="291" t="s">
        <v>439</v>
      </c>
      <c r="E67" s="18" t="s">
        <v>188</v>
      </c>
      <c r="F67" s="292">
        <v>899.85000000000002</v>
      </c>
      <c r="G67" s="39"/>
      <c r="H67" s="45"/>
    </row>
    <row r="68" s="2" customFormat="1" ht="16.8" customHeight="1">
      <c r="A68" s="39"/>
      <c r="B68" s="45"/>
      <c r="C68" s="291" t="s">
        <v>446</v>
      </c>
      <c r="D68" s="291" t="s">
        <v>447</v>
      </c>
      <c r="E68" s="18" t="s">
        <v>188</v>
      </c>
      <c r="F68" s="292">
        <v>899.85000000000002</v>
      </c>
      <c r="G68" s="39"/>
      <c r="H68" s="45"/>
    </row>
    <row r="69" s="2" customFormat="1" ht="16.8" customHeight="1">
      <c r="A69" s="39"/>
      <c r="B69" s="45"/>
      <c r="C69" s="287" t="s">
        <v>428</v>
      </c>
      <c r="D69" s="288" t="s">
        <v>429</v>
      </c>
      <c r="E69" s="289" t="s">
        <v>19</v>
      </c>
      <c r="F69" s="290">
        <v>522</v>
      </c>
      <c r="G69" s="39"/>
      <c r="H69" s="45"/>
    </row>
    <row r="70" s="2" customFormat="1" ht="16.8" customHeight="1">
      <c r="A70" s="39"/>
      <c r="B70" s="45"/>
      <c r="C70" s="291" t="s">
        <v>428</v>
      </c>
      <c r="D70" s="291" t="s">
        <v>453</v>
      </c>
      <c r="E70" s="18" t="s">
        <v>19</v>
      </c>
      <c r="F70" s="292">
        <v>522</v>
      </c>
      <c r="G70" s="39"/>
      <c r="H70" s="45"/>
    </row>
    <row r="71" s="2" customFormat="1" ht="16.8" customHeight="1">
      <c r="A71" s="39"/>
      <c r="B71" s="45"/>
      <c r="C71" s="293" t="s">
        <v>846</v>
      </c>
      <c r="D71" s="39"/>
      <c r="E71" s="39"/>
      <c r="F71" s="39"/>
      <c r="G71" s="39"/>
      <c r="H71" s="45"/>
    </row>
    <row r="72" s="2" customFormat="1">
      <c r="A72" s="39"/>
      <c r="B72" s="45"/>
      <c r="C72" s="291" t="s">
        <v>186</v>
      </c>
      <c r="D72" s="291" t="s">
        <v>187</v>
      </c>
      <c r="E72" s="18" t="s">
        <v>188</v>
      </c>
      <c r="F72" s="292">
        <v>522</v>
      </c>
      <c r="G72" s="39"/>
      <c r="H72" s="45"/>
    </row>
    <row r="73" s="2" customFormat="1">
      <c r="A73" s="39"/>
      <c r="B73" s="45"/>
      <c r="C73" s="291" t="s">
        <v>252</v>
      </c>
      <c r="D73" s="291" t="s">
        <v>253</v>
      </c>
      <c r="E73" s="18" t="s">
        <v>188</v>
      </c>
      <c r="F73" s="292">
        <v>275.24000000000001</v>
      </c>
      <c r="G73" s="39"/>
      <c r="H73" s="45"/>
    </row>
    <row r="74" s="2" customFormat="1" ht="16.8" customHeight="1">
      <c r="A74" s="39"/>
      <c r="B74" s="45"/>
      <c r="C74" s="287" t="s">
        <v>431</v>
      </c>
      <c r="D74" s="288" t="s">
        <v>432</v>
      </c>
      <c r="E74" s="289" t="s">
        <v>19</v>
      </c>
      <c r="F74" s="290">
        <v>201.84</v>
      </c>
      <c r="G74" s="39"/>
      <c r="H74" s="45"/>
    </row>
    <row r="75" s="2" customFormat="1" ht="16.8" customHeight="1">
      <c r="A75" s="39"/>
      <c r="B75" s="45"/>
      <c r="C75" s="291" t="s">
        <v>431</v>
      </c>
      <c r="D75" s="291" t="s">
        <v>460</v>
      </c>
      <c r="E75" s="18" t="s">
        <v>19</v>
      </c>
      <c r="F75" s="292">
        <v>201.84</v>
      </c>
      <c r="G75" s="39"/>
      <c r="H75" s="45"/>
    </row>
    <row r="76" s="2" customFormat="1" ht="16.8" customHeight="1">
      <c r="A76" s="39"/>
      <c r="B76" s="45"/>
      <c r="C76" s="293" t="s">
        <v>846</v>
      </c>
      <c r="D76" s="39"/>
      <c r="E76" s="39"/>
      <c r="F76" s="39"/>
      <c r="G76" s="39"/>
      <c r="H76" s="45"/>
    </row>
    <row r="77" s="2" customFormat="1">
      <c r="A77" s="39"/>
      <c r="B77" s="45"/>
      <c r="C77" s="291" t="s">
        <v>454</v>
      </c>
      <c r="D77" s="291" t="s">
        <v>455</v>
      </c>
      <c r="E77" s="18" t="s">
        <v>188</v>
      </c>
      <c r="F77" s="292">
        <v>201.84</v>
      </c>
      <c r="G77" s="39"/>
      <c r="H77" s="45"/>
    </row>
    <row r="78" s="2" customFormat="1">
      <c r="A78" s="39"/>
      <c r="B78" s="45"/>
      <c r="C78" s="291" t="s">
        <v>252</v>
      </c>
      <c r="D78" s="291" t="s">
        <v>253</v>
      </c>
      <c r="E78" s="18" t="s">
        <v>188</v>
      </c>
      <c r="F78" s="292">
        <v>275.24000000000001</v>
      </c>
      <c r="G78" s="39"/>
      <c r="H78" s="45"/>
    </row>
    <row r="79" s="2" customFormat="1" ht="16.8" customHeight="1">
      <c r="A79" s="39"/>
      <c r="B79" s="45"/>
      <c r="C79" s="287" t="s">
        <v>434</v>
      </c>
      <c r="D79" s="288" t="s">
        <v>435</v>
      </c>
      <c r="E79" s="289" t="s">
        <v>19</v>
      </c>
      <c r="F79" s="290">
        <v>181.71299999999999</v>
      </c>
      <c r="G79" s="39"/>
      <c r="H79" s="45"/>
    </row>
    <row r="80" s="2" customFormat="1">
      <c r="A80" s="39"/>
      <c r="B80" s="45"/>
      <c r="C80" s="291" t="s">
        <v>19</v>
      </c>
      <c r="D80" s="291" t="s">
        <v>618</v>
      </c>
      <c r="E80" s="18" t="s">
        <v>19</v>
      </c>
      <c r="F80" s="292">
        <v>0</v>
      </c>
      <c r="G80" s="39"/>
      <c r="H80" s="45"/>
    </row>
    <row r="81" s="2" customFormat="1" ht="16.8" customHeight="1">
      <c r="A81" s="39"/>
      <c r="B81" s="45"/>
      <c r="C81" s="291" t="s">
        <v>19</v>
      </c>
      <c r="D81" s="291" t="s">
        <v>619</v>
      </c>
      <c r="E81" s="18" t="s">
        <v>19</v>
      </c>
      <c r="F81" s="292">
        <v>181.71299999999999</v>
      </c>
      <c r="G81" s="39"/>
      <c r="H81" s="45"/>
    </row>
    <row r="82" s="2" customFormat="1" ht="16.8" customHeight="1">
      <c r="A82" s="39"/>
      <c r="B82" s="45"/>
      <c r="C82" s="291" t="s">
        <v>434</v>
      </c>
      <c r="D82" s="291" t="s">
        <v>145</v>
      </c>
      <c r="E82" s="18" t="s">
        <v>19</v>
      </c>
      <c r="F82" s="292">
        <v>181.71299999999999</v>
      </c>
      <c r="G82" s="39"/>
      <c r="H82" s="45"/>
    </row>
    <row r="83" s="2" customFormat="1" ht="16.8" customHeight="1">
      <c r="A83" s="39"/>
      <c r="B83" s="45"/>
      <c r="C83" s="293" t="s">
        <v>846</v>
      </c>
      <c r="D83" s="39"/>
      <c r="E83" s="39"/>
      <c r="F83" s="39"/>
      <c r="G83" s="39"/>
      <c r="H83" s="45"/>
    </row>
    <row r="84" s="2" customFormat="1" ht="16.8" customHeight="1">
      <c r="A84" s="39"/>
      <c r="B84" s="45"/>
      <c r="C84" s="291" t="s">
        <v>612</v>
      </c>
      <c r="D84" s="291" t="s">
        <v>613</v>
      </c>
      <c r="E84" s="18" t="s">
        <v>188</v>
      </c>
      <c r="F84" s="292">
        <v>181.71299999999999</v>
      </c>
      <c r="G84" s="39"/>
      <c r="H84" s="45"/>
    </row>
    <row r="85" s="2" customFormat="1">
      <c r="A85" s="39"/>
      <c r="B85" s="45"/>
      <c r="C85" s="291" t="s">
        <v>620</v>
      </c>
      <c r="D85" s="291" t="s">
        <v>621</v>
      </c>
      <c r="E85" s="18" t="s">
        <v>188</v>
      </c>
      <c r="F85" s="292">
        <v>633.28700000000003</v>
      </c>
      <c r="G85" s="39"/>
      <c r="H85" s="45"/>
    </row>
    <row r="86" s="2" customFormat="1" ht="7.44" customHeight="1">
      <c r="A86" s="39"/>
      <c r="B86" s="158"/>
      <c r="C86" s="159"/>
      <c r="D86" s="159"/>
      <c r="E86" s="159"/>
      <c r="F86" s="159"/>
      <c r="G86" s="159"/>
      <c r="H86" s="45"/>
    </row>
    <row r="87" s="2" customFormat="1">
      <c r="A87" s="39"/>
      <c r="B87" s="39"/>
      <c r="C87" s="39"/>
      <c r="D87" s="39"/>
      <c r="E87" s="39"/>
      <c r="F87" s="39"/>
      <c r="G87" s="39"/>
      <c r="H87" s="39"/>
    </row>
  </sheetData>
  <sheetProtection sheet="1" formatColumns="0" formatRows="0" objects="1" scenarios="1" spinCount="100000" saltValue="VBVH6Jumgh8yuFTY3kICwQ9Yw2Btlr252yLm8jpD/CGyeMDZ1fEVPjxm0fgzhh8LVyLRgojWbvg7UmwPgvQLbg==" hashValue="F05n+MymEwxRGOf7F6g8ARaB+etTtJKfnGcautWMlAlRoetxhiFKBoS3OFvIW1IeM7jn5JpCpBtrAyulnnfYb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4" customWidth="1"/>
    <col min="2" max="2" width="1.667969" style="294" customWidth="1"/>
    <col min="3" max="4" width="5" style="294" customWidth="1"/>
    <col min="5" max="5" width="11.66016" style="294" customWidth="1"/>
    <col min="6" max="6" width="9.160156" style="294" customWidth="1"/>
    <col min="7" max="7" width="5" style="294" customWidth="1"/>
    <col min="8" max="8" width="77.83203" style="294" customWidth="1"/>
    <col min="9" max="10" width="20" style="294" customWidth="1"/>
    <col min="11" max="11" width="1.667969" style="294" customWidth="1"/>
  </cols>
  <sheetData>
    <row r="1" s="1" customFormat="1" ht="37.5" customHeight="1"/>
    <row r="2" s="1" customFormat="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6" customFormat="1" ht="45" customHeight="1">
      <c r="B3" s="298"/>
      <c r="C3" s="299" t="s">
        <v>848</v>
      </c>
      <c r="D3" s="299"/>
      <c r="E3" s="299"/>
      <c r="F3" s="299"/>
      <c r="G3" s="299"/>
      <c r="H3" s="299"/>
      <c r="I3" s="299"/>
      <c r="J3" s="299"/>
      <c r="K3" s="300"/>
    </row>
    <row r="4" s="1" customFormat="1" ht="25.5" customHeight="1">
      <c r="B4" s="301"/>
      <c r="C4" s="302" t="s">
        <v>849</v>
      </c>
      <c r="D4" s="302"/>
      <c r="E4" s="302"/>
      <c r="F4" s="302"/>
      <c r="G4" s="302"/>
      <c r="H4" s="302"/>
      <c r="I4" s="302"/>
      <c r="J4" s="302"/>
      <c r="K4" s="303"/>
    </row>
    <row r="5" s="1" customFormat="1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s="1" customFormat="1" ht="15" customHeight="1">
      <c r="B6" s="301"/>
      <c r="C6" s="305" t="s">
        <v>850</v>
      </c>
      <c r="D6" s="305"/>
      <c r="E6" s="305"/>
      <c r="F6" s="305"/>
      <c r="G6" s="305"/>
      <c r="H6" s="305"/>
      <c r="I6" s="305"/>
      <c r="J6" s="305"/>
      <c r="K6" s="303"/>
    </row>
    <row r="7" s="1" customFormat="1" ht="15" customHeight="1">
      <c r="B7" s="306"/>
      <c r="C7" s="305" t="s">
        <v>851</v>
      </c>
      <c r="D7" s="305"/>
      <c r="E7" s="305"/>
      <c r="F7" s="305"/>
      <c r="G7" s="305"/>
      <c r="H7" s="305"/>
      <c r="I7" s="305"/>
      <c r="J7" s="305"/>
      <c r="K7" s="303"/>
    </row>
    <row r="8" s="1" customFormat="1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s="1" customFormat="1" ht="15" customHeight="1">
      <c r="B9" s="306"/>
      <c r="C9" s="305" t="s">
        <v>852</v>
      </c>
      <c r="D9" s="305"/>
      <c r="E9" s="305"/>
      <c r="F9" s="305"/>
      <c r="G9" s="305"/>
      <c r="H9" s="305"/>
      <c r="I9" s="305"/>
      <c r="J9" s="305"/>
      <c r="K9" s="303"/>
    </row>
    <row r="10" s="1" customFormat="1" ht="15" customHeight="1">
      <c r="B10" s="306"/>
      <c r="C10" s="305"/>
      <c r="D10" s="305" t="s">
        <v>853</v>
      </c>
      <c r="E10" s="305"/>
      <c r="F10" s="305"/>
      <c r="G10" s="305"/>
      <c r="H10" s="305"/>
      <c r="I10" s="305"/>
      <c r="J10" s="305"/>
      <c r="K10" s="303"/>
    </row>
    <row r="11" s="1" customFormat="1" ht="15" customHeight="1">
      <c r="B11" s="306"/>
      <c r="C11" s="307"/>
      <c r="D11" s="305" t="s">
        <v>854</v>
      </c>
      <c r="E11" s="305"/>
      <c r="F11" s="305"/>
      <c r="G11" s="305"/>
      <c r="H11" s="305"/>
      <c r="I11" s="305"/>
      <c r="J11" s="305"/>
      <c r="K11" s="303"/>
    </row>
    <row r="12" s="1" customFormat="1" ht="15" customHeight="1">
      <c r="B12" s="306"/>
      <c r="C12" s="307"/>
      <c r="D12" s="305"/>
      <c r="E12" s="305"/>
      <c r="F12" s="305"/>
      <c r="G12" s="305"/>
      <c r="H12" s="305"/>
      <c r="I12" s="305"/>
      <c r="J12" s="305"/>
      <c r="K12" s="303"/>
    </row>
    <row r="13" s="1" customFormat="1" ht="15" customHeight="1">
      <c r="B13" s="306"/>
      <c r="C13" s="307"/>
      <c r="D13" s="308" t="s">
        <v>855</v>
      </c>
      <c r="E13" s="305"/>
      <c r="F13" s="305"/>
      <c r="G13" s="305"/>
      <c r="H13" s="305"/>
      <c r="I13" s="305"/>
      <c r="J13" s="305"/>
      <c r="K13" s="303"/>
    </row>
    <row r="14" s="1" customFormat="1" ht="12.75" customHeight="1">
      <c r="B14" s="306"/>
      <c r="C14" s="307"/>
      <c r="D14" s="307"/>
      <c r="E14" s="307"/>
      <c r="F14" s="307"/>
      <c r="G14" s="307"/>
      <c r="H14" s="307"/>
      <c r="I14" s="307"/>
      <c r="J14" s="307"/>
      <c r="K14" s="303"/>
    </row>
    <row r="15" s="1" customFormat="1" ht="15" customHeight="1">
      <c r="B15" s="306"/>
      <c r="C15" s="307"/>
      <c r="D15" s="305" t="s">
        <v>856</v>
      </c>
      <c r="E15" s="305"/>
      <c r="F15" s="305"/>
      <c r="G15" s="305"/>
      <c r="H15" s="305"/>
      <c r="I15" s="305"/>
      <c r="J15" s="305"/>
      <c r="K15" s="303"/>
    </row>
    <row r="16" s="1" customFormat="1" ht="15" customHeight="1">
      <c r="B16" s="306"/>
      <c r="C16" s="307"/>
      <c r="D16" s="305" t="s">
        <v>857</v>
      </c>
      <c r="E16" s="305"/>
      <c r="F16" s="305"/>
      <c r="G16" s="305"/>
      <c r="H16" s="305"/>
      <c r="I16" s="305"/>
      <c r="J16" s="305"/>
      <c r="K16" s="303"/>
    </row>
    <row r="17" s="1" customFormat="1" ht="15" customHeight="1">
      <c r="B17" s="306"/>
      <c r="C17" s="307"/>
      <c r="D17" s="305" t="s">
        <v>858</v>
      </c>
      <c r="E17" s="305"/>
      <c r="F17" s="305"/>
      <c r="G17" s="305"/>
      <c r="H17" s="305"/>
      <c r="I17" s="305"/>
      <c r="J17" s="305"/>
      <c r="K17" s="303"/>
    </row>
    <row r="18" s="1" customFormat="1" ht="15" customHeight="1">
      <c r="B18" s="306"/>
      <c r="C18" s="307"/>
      <c r="D18" s="307"/>
      <c r="E18" s="309" t="s">
        <v>78</v>
      </c>
      <c r="F18" s="305" t="s">
        <v>859</v>
      </c>
      <c r="G18" s="305"/>
      <c r="H18" s="305"/>
      <c r="I18" s="305"/>
      <c r="J18" s="305"/>
      <c r="K18" s="303"/>
    </row>
    <row r="19" s="1" customFormat="1" ht="15" customHeight="1">
      <c r="B19" s="306"/>
      <c r="C19" s="307"/>
      <c r="D19" s="307"/>
      <c r="E19" s="309" t="s">
        <v>860</v>
      </c>
      <c r="F19" s="305" t="s">
        <v>861</v>
      </c>
      <c r="G19" s="305"/>
      <c r="H19" s="305"/>
      <c r="I19" s="305"/>
      <c r="J19" s="305"/>
      <c r="K19" s="303"/>
    </row>
    <row r="20" s="1" customFormat="1" ht="15" customHeight="1">
      <c r="B20" s="306"/>
      <c r="C20" s="307"/>
      <c r="D20" s="307"/>
      <c r="E20" s="309" t="s">
        <v>862</v>
      </c>
      <c r="F20" s="305" t="s">
        <v>863</v>
      </c>
      <c r="G20" s="305"/>
      <c r="H20" s="305"/>
      <c r="I20" s="305"/>
      <c r="J20" s="305"/>
      <c r="K20" s="303"/>
    </row>
    <row r="21" s="1" customFormat="1" ht="15" customHeight="1">
      <c r="B21" s="306"/>
      <c r="C21" s="307"/>
      <c r="D21" s="307"/>
      <c r="E21" s="309" t="s">
        <v>85</v>
      </c>
      <c r="F21" s="305" t="s">
        <v>86</v>
      </c>
      <c r="G21" s="305"/>
      <c r="H21" s="305"/>
      <c r="I21" s="305"/>
      <c r="J21" s="305"/>
      <c r="K21" s="303"/>
    </row>
    <row r="22" s="1" customFormat="1" ht="15" customHeight="1">
      <c r="B22" s="306"/>
      <c r="C22" s="307"/>
      <c r="D22" s="307"/>
      <c r="E22" s="309" t="s">
        <v>864</v>
      </c>
      <c r="F22" s="305" t="s">
        <v>865</v>
      </c>
      <c r="G22" s="305"/>
      <c r="H22" s="305"/>
      <c r="I22" s="305"/>
      <c r="J22" s="305"/>
      <c r="K22" s="303"/>
    </row>
    <row r="23" s="1" customFormat="1" ht="15" customHeight="1">
      <c r="B23" s="306"/>
      <c r="C23" s="307"/>
      <c r="D23" s="307"/>
      <c r="E23" s="309" t="s">
        <v>866</v>
      </c>
      <c r="F23" s="305" t="s">
        <v>867</v>
      </c>
      <c r="G23" s="305"/>
      <c r="H23" s="305"/>
      <c r="I23" s="305"/>
      <c r="J23" s="305"/>
      <c r="K23" s="303"/>
    </row>
    <row r="24" s="1" customFormat="1" ht="12.75" customHeight="1">
      <c r="B24" s="306"/>
      <c r="C24" s="307"/>
      <c r="D24" s="307"/>
      <c r="E24" s="307"/>
      <c r="F24" s="307"/>
      <c r="G24" s="307"/>
      <c r="H24" s="307"/>
      <c r="I24" s="307"/>
      <c r="J24" s="307"/>
      <c r="K24" s="303"/>
    </row>
    <row r="25" s="1" customFormat="1" ht="15" customHeight="1">
      <c r="B25" s="306"/>
      <c r="C25" s="305" t="s">
        <v>868</v>
      </c>
      <c r="D25" s="305"/>
      <c r="E25" s="305"/>
      <c r="F25" s="305"/>
      <c r="G25" s="305"/>
      <c r="H25" s="305"/>
      <c r="I25" s="305"/>
      <c r="J25" s="305"/>
      <c r="K25" s="303"/>
    </row>
    <row r="26" s="1" customFormat="1" ht="15" customHeight="1">
      <c r="B26" s="306"/>
      <c r="C26" s="305" t="s">
        <v>869</v>
      </c>
      <c r="D26" s="305"/>
      <c r="E26" s="305"/>
      <c r="F26" s="305"/>
      <c r="G26" s="305"/>
      <c r="H26" s="305"/>
      <c r="I26" s="305"/>
      <c r="J26" s="305"/>
      <c r="K26" s="303"/>
    </row>
    <row r="27" s="1" customFormat="1" ht="15" customHeight="1">
      <c r="B27" s="306"/>
      <c r="C27" s="305"/>
      <c r="D27" s="305" t="s">
        <v>870</v>
      </c>
      <c r="E27" s="305"/>
      <c r="F27" s="305"/>
      <c r="G27" s="305"/>
      <c r="H27" s="305"/>
      <c r="I27" s="305"/>
      <c r="J27" s="305"/>
      <c r="K27" s="303"/>
    </row>
    <row r="28" s="1" customFormat="1" ht="15" customHeight="1">
      <c r="B28" s="306"/>
      <c r="C28" s="307"/>
      <c r="D28" s="305" t="s">
        <v>871</v>
      </c>
      <c r="E28" s="305"/>
      <c r="F28" s="305"/>
      <c r="G28" s="305"/>
      <c r="H28" s="305"/>
      <c r="I28" s="305"/>
      <c r="J28" s="305"/>
      <c r="K28" s="303"/>
    </row>
    <row r="29" s="1" customFormat="1" ht="12.75" customHeight="1">
      <c r="B29" s="306"/>
      <c r="C29" s="307"/>
      <c r="D29" s="307"/>
      <c r="E29" s="307"/>
      <c r="F29" s="307"/>
      <c r="G29" s="307"/>
      <c r="H29" s="307"/>
      <c r="I29" s="307"/>
      <c r="J29" s="307"/>
      <c r="K29" s="303"/>
    </row>
    <row r="30" s="1" customFormat="1" ht="15" customHeight="1">
      <c r="B30" s="306"/>
      <c r="C30" s="307"/>
      <c r="D30" s="305" t="s">
        <v>872</v>
      </c>
      <c r="E30" s="305"/>
      <c r="F30" s="305"/>
      <c r="G30" s="305"/>
      <c r="H30" s="305"/>
      <c r="I30" s="305"/>
      <c r="J30" s="305"/>
      <c r="K30" s="303"/>
    </row>
    <row r="31" s="1" customFormat="1" ht="15" customHeight="1">
      <c r="B31" s="306"/>
      <c r="C31" s="307"/>
      <c r="D31" s="305" t="s">
        <v>873</v>
      </c>
      <c r="E31" s="305"/>
      <c r="F31" s="305"/>
      <c r="G31" s="305"/>
      <c r="H31" s="305"/>
      <c r="I31" s="305"/>
      <c r="J31" s="305"/>
      <c r="K31" s="303"/>
    </row>
    <row r="32" s="1" customFormat="1" ht="12.75" customHeight="1">
      <c r="B32" s="306"/>
      <c r="C32" s="307"/>
      <c r="D32" s="307"/>
      <c r="E32" s="307"/>
      <c r="F32" s="307"/>
      <c r="G32" s="307"/>
      <c r="H32" s="307"/>
      <c r="I32" s="307"/>
      <c r="J32" s="307"/>
      <c r="K32" s="303"/>
    </row>
    <row r="33" s="1" customFormat="1" ht="15" customHeight="1">
      <c r="B33" s="306"/>
      <c r="C33" s="307"/>
      <c r="D33" s="305" t="s">
        <v>874</v>
      </c>
      <c r="E33" s="305"/>
      <c r="F33" s="305"/>
      <c r="G33" s="305"/>
      <c r="H33" s="305"/>
      <c r="I33" s="305"/>
      <c r="J33" s="305"/>
      <c r="K33" s="303"/>
    </row>
    <row r="34" s="1" customFormat="1" ht="15" customHeight="1">
      <c r="B34" s="306"/>
      <c r="C34" s="307"/>
      <c r="D34" s="305" t="s">
        <v>875</v>
      </c>
      <c r="E34" s="305"/>
      <c r="F34" s="305"/>
      <c r="G34" s="305"/>
      <c r="H34" s="305"/>
      <c r="I34" s="305"/>
      <c r="J34" s="305"/>
      <c r="K34" s="303"/>
    </row>
    <row r="35" s="1" customFormat="1" ht="15" customHeight="1">
      <c r="B35" s="306"/>
      <c r="C35" s="307"/>
      <c r="D35" s="305" t="s">
        <v>876</v>
      </c>
      <c r="E35" s="305"/>
      <c r="F35" s="305"/>
      <c r="G35" s="305"/>
      <c r="H35" s="305"/>
      <c r="I35" s="305"/>
      <c r="J35" s="305"/>
      <c r="K35" s="303"/>
    </row>
    <row r="36" s="1" customFormat="1" ht="15" customHeight="1">
      <c r="B36" s="306"/>
      <c r="C36" s="307"/>
      <c r="D36" s="305"/>
      <c r="E36" s="308" t="s">
        <v>117</v>
      </c>
      <c r="F36" s="305"/>
      <c r="G36" s="305" t="s">
        <v>877</v>
      </c>
      <c r="H36" s="305"/>
      <c r="I36" s="305"/>
      <c r="J36" s="305"/>
      <c r="K36" s="303"/>
    </row>
    <row r="37" s="1" customFormat="1" ht="30.75" customHeight="1">
      <c r="B37" s="306"/>
      <c r="C37" s="307"/>
      <c r="D37" s="305"/>
      <c r="E37" s="308" t="s">
        <v>878</v>
      </c>
      <c r="F37" s="305"/>
      <c r="G37" s="305" t="s">
        <v>879</v>
      </c>
      <c r="H37" s="305"/>
      <c r="I37" s="305"/>
      <c r="J37" s="305"/>
      <c r="K37" s="303"/>
    </row>
    <row r="38" s="1" customFormat="1" ht="15" customHeight="1">
      <c r="B38" s="306"/>
      <c r="C38" s="307"/>
      <c r="D38" s="305"/>
      <c r="E38" s="308" t="s">
        <v>52</v>
      </c>
      <c r="F38" s="305"/>
      <c r="G38" s="305" t="s">
        <v>880</v>
      </c>
      <c r="H38" s="305"/>
      <c r="I38" s="305"/>
      <c r="J38" s="305"/>
      <c r="K38" s="303"/>
    </row>
    <row r="39" s="1" customFormat="1" ht="15" customHeight="1">
      <c r="B39" s="306"/>
      <c r="C39" s="307"/>
      <c r="D39" s="305"/>
      <c r="E39" s="308" t="s">
        <v>53</v>
      </c>
      <c r="F39" s="305"/>
      <c r="G39" s="305" t="s">
        <v>881</v>
      </c>
      <c r="H39" s="305"/>
      <c r="I39" s="305"/>
      <c r="J39" s="305"/>
      <c r="K39" s="303"/>
    </row>
    <row r="40" s="1" customFormat="1" ht="15" customHeight="1">
      <c r="B40" s="306"/>
      <c r="C40" s="307"/>
      <c r="D40" s="305"/>
      <c r="E40" s="308" t="s">
        <v>118</v>
      </c>
      <c r="F40" s="305"/>
      <c r="G40" s="305" t="s">
        <v>882</v>
      </c>
      <c r="H40" s="305"/>
      <c r="I40" s="305"/>
      <c r="J40" s="305"/>
      <c r="K40" s="303"/>
    </row>
    <row r="41" s="1" customFormat="1" ht="15" customHeight="1">
      <c r="B41" s="306"/>
      <c r="C41" s="307"/>
      <c r="D41" s="305"/>
      <c r="E41" s="308" t="s">
        <v>119</v>
      </c>
      <c r="F41" s="305"/>
      <c r="G41" s="305" t="s">
        <v>883</v>
      </c>
      <c r="H41" s="305"/>
      <c r="I41" s="305"/>
      <c r="J41" s="305"/>
      <c r="K41" s="303"/>
    </row>
    <row r="42" s="1" customFormat="1" ht="15" customHeight="1">
      <c r="B42" s="306"/>
      <c r="C42" s="307"/>
      <c r="D42" s="305"/>
      <c r="E42" s="308" t="s">
        <v>884</v>
      </c>
      <c r="F42" s="305"/>
      <c r="G42" s="305" t="s">
        <v>885</v>
      </c>
      <c r="H42" s="305"/>
      <c r="I42" s="305"/>
      <c r="J42" s="305"/>
      <c r="K42" s="303"/>
    </row>
    <row r="43" s="1" customFormat="1" ht="15" customHeight="1">
      <c r="B43" s="306"/>
      <c r="C43" s="307"/>
      <c r="D43" s="305"/>
      <c r="E43" s="308"/>
      <c r="F43" s="305"/>
      <c r="G43" s="305" t="s">
        <v>886</v>
      </c>
      <c r="H43" s="305"/>
      <c r="I43" s="305"/>
      <c r="J43" s="305"/>
      <c r="K43" s="303"/>
    </row>
    <row r="44" s="1" customFormat="1" ht="15" customHeight="1">
      <c r="B44" s="306"/>
      <c r="C44" s="307"/>
      <c r="D44" s="305"/>
      <c r="E44" s="308" t="s">
        <v>887</v>
      </c>
      <c r="F44" s="305"/>
      <c r="G44" s="305" t="s">
        <v>888</v>
      </c>
      <c r="H44" s="305"/>
      <c r="I44" s="305"/>
      <c r="J44" s="305"/>
      <c r="K44" s="303"/>
    </row>
    <row r="45" s="1" customFormat="1" ht="15" customHeight="1">
      <c r="B45" s="306"/>
      <c r="C45" s="307"/>
      <c r="D45" s="305"/>
      <c r="E45" s="308" t="s">
        <v>121</v>
      </c>
      <c r="F45" s="305"/>
      <c r="G45" s="305" t="s">
        <v>889</v>
      </c>
      <c r="H45" s="305"/>
      <c r="I45" s="305"/>
      <c r="J45" s="305"/>
      <c r="K45" s="303"/>
    </row>
    <row r="46" s="1" customFormat="1" ht="12.75" customHeight="1">
      <c r="B46" s="306"/>
      <c r="C46" s="307"/>
      <c r="D46" s="305"/>
      <c r="E46" s="305"/>
      <c r="F46" s="305"/>
      <c r="G46" s="305"/>
      <c r="H46" s="305"/>
      <c r="I46" s="305"/>
      <c r="J46" s="305"/>
      <c r="K46" s="303"/>
    </row>
    <row r="47" s="1" customFormat="1" ht="15" customHeight="1">
      <c r="B47" s="306"/>
      <c r="C47" s="307"/>
      <c r="D47" s="305" t="s">
        <v>890</v>
      </c>
      <c r="E47" s="305"/>
      <c r="F47" s="305"/>
      <c r="G47" s="305"/>
      <c r="H47" s="305"/>
      <c r="I47" s="305"/>
      <c r="J47" s="305"/>
      <c r="K47" s="303"/>
    </row>
    <row r="48" s="1" customFormat="1" ht="15" customHeight="1">
      <c r="B48" s="306"/>
      <c r="C48" s="307"/>
      <c r="D48" s="307"/>
      <c r="E48" s="305" t="s">
        <v>891</v>
      </c>
      <c r="F48" s="305"/>
      <c r="G48" s="305"/>
      <c r="H48" s="305"/>
      <c r="I48" s="305"/>
      <c r="J48" s="305"/>
      <c r="K48" s="303"/>
    </row>
    <row r="49" s="1" customFormat="1" ht="15" customHeight="1">
      <c r="B49" s="306"/>
      <c r="C49" s="307"/>
      <c r="D49" s="307"/>
      <c r="E49" s="305" t="s">
        <v>892</v>
      </c>
      <c r="F49" s="305"/>
      <c r="G49" s="305"/>
      <c r="H49" s="305"/>
      <c r="I49" s="305"/>
      <c r="J49" s="305"/>
      <c r="K49" s="303"/>
    </row>
    <row r="50" s="1" customFormat="1" ht="15" customHeight="1">
      <c r="B50" s="306"/>
      <c r="C50" s="307"/>
      <c r="D50" s="307"/>
      <c r="E50" s="305" t="s">
        <v>893</v>
      </c>
      <c r="F50" s="305"/>
      <c r="G50" s="305"/>
      <c r="H50" s="305"/>
      <c r="I50" s="305"/>
      <c r="J50" s="305"/>
      <c r="K50" s="303"/>
    </row>
    <row r="51" s="1" customFormat="1" ht="15" customHeight="1">
      <c r="B51" s="306"/>
      <c r="C51" s="307"/>
      <c r="D51" s="305" t="s">
        <v>894</v>
      </c>
      <c r="E51" s="305"/>
      <c r="F51" s="305"/>
      <c r="G51" s="305"/>
      <c r="H51" s="305"/>
      <c r="I51" s="305"/>
      <c r="J51" s="305"/>
      <c r="K51" s="303"/>
    </row>
    <row r="52" s="1" customFormat="1" ht="25.5" customHeight="1">
      <c r="B52" s="301"/>
      <c r="C52" s="302" t="s">
        <v>895</v>
      </c>
      <c r="D52" s="302"/>
      <c r="E52" s="302"/>
      <c r="F52" s="302"/>
      <c r="G52" s="302"/>
      <c r="H52" s="302"/>
      <c r="I52" s="302"/>
      <c r="J52" s="302"/>
      <c r="K52" s="303"/>
    </row>
    <row r="53" s="1" customFormat="1" ht="5.25" customHeight="1">
      <c r="B53" s="301"/>
      <c r="C53" s="304"/>
      <c r="D53" s="304"/>
      <c r="E53" s="304"/>
      <c r="F53" s="304"/>
      <c r="G53" s="304"/>
      <c r="H53" s="304"/>
      <c r="I53" s="304"/>
      <c r="J53" s="304"/>
      <c r="K53" s="303"/>
    </row>
    <row r="54" s="1" customFormat="1" ht="15" customHeight="1">
      <c r="B54" s="301"/>
      <c r="C54" s="305" t="s">
        <v>896</v>
      </c>
      <c r="D54" s="305"/>
      <c r="E54" s="305"/>
      <c r="F54" s="305"/>
      <c r="G54" s="305"/>
      <c r="H54" s="305"/>
      <c r="I54" s="305"/>
      <c r="J54" s="305"/>
      <c r="K54" s="303"/>
    </row>
    <row r="55" s="1" customFormat="1" ht="15" customHeight="1">
      <c r="B55" s="301"/>
      <c r="C55" s="305" t="s">
        <v>897</v>
      </c>
      <c r="D55" s="305"/>
      <c r="E55" s="305"/>
      <c r="F55" s="305"/>
      <c r="G55" s="305"/>
      <c r="H55" s="305"/>
      <c r="I55" s="305"/>
      <c r="J55" s="305"/>
      <c r="K55" s="303"/>
    </row>
    <row r="56" s="1" customFormat="1" ht="12.75" customHeight="1">
      <c r="B56" s="301"/>
      <c r="C56" s="305"/>
      <c r="D56" s="305"/>
      <c r="E56" s="305"/>
      <c r="F56" s="305"/>
      <c r="G56" s="305"/>
      <c r="H56" s="305"/>
      <c r="I56" s="305"/>
      <c r="J56" s="305"/>
      <c r="K56" s="303"/>
    </row>
    <row r="57" s="1" customFormat="1" ht="15" customHeight="1">
      <c r="B57" s="301"/>
      <c r="C57" s="305" t="s">
        <v>898</v>
      </c>
      <c r="D57" s="305"/>
      <c r="E57" s="305"/>
      <c r="F57" s="305"/>
      <c r="G57" s="305"/>
      <c r="H57" s="305"/>
      <c r="I57" s="305"/>
      <c r="J57" s="305"/>
      <c r="K57" s="303"/>
    </row>
    <row r="58" s="1" customFormat="1" ht="15" customHeight="1">
      <c r="B58" s="301"/>
      <c r="C58" s="307"/>
      <c r="D58" s="305" t="s">
        <v>899</v>
      </c>
      <c r="E58" s="305"/>
      <c r="F58" s="305"/>
      <c r="G58" s="305"/>
      <c r="H58" s="305"/>
      <c r="I58" s="305"/>
      <c r="J58" s="305"/>
      <c r="K58" s="303"/>
    </row>
    <row r="59" s="1" customFormat="1" ht="15" customHeight="1">
      <c r="B59" s="301"/>
      <c r="C59" s="307"/>
      <c r="D59" s="305" t="s">
        <v>900</v>
      </c>
      <c r="E59" s="305"/>
      <c r="F59" s="305"/>
      <c r="G59" s="305"/>
      <c r="H59" s="305"/>
      <c r="I59" s="305"/>
      <c r="J59" s="305"/>
      <c r="K59" s="303"/>
    </row>
    <row r="60" s="1" customFormat="1" ht="15" customHeight="1">
      <c r="B60" s="301"/>
      <c r="C60" s="307"/>
      <c r="D60" s="305" t="s">
        <v>901</v>
      </c>
      <c r="E60" s="305"/>
      <c r="F60" s="305"/>
      <c r="G60" s="305"/>
      <c r="H60" s="305"/>
      <c r="I60" s="305"/>
      <c r="J60" s="305"/>
      <c r="K60" s="303"/>
    </row>
    <row r="61" s="1" customFormat="1" ht="15" customHeight="1">
      <c r="B61" s="301"/>
      <c r="C61" s="307"/>
      <c r="D61" s="305" t="s">
        <v>902</v>
      </c>
      <c r="E61" s="305"/>
      <c r="F61" s="305"/>
      <c r="G61" s="305"/>
      <c r="H61" s="305"/>
      <c r="I61" s="305"/>
      <c r="J61" s="305"/>
      <c r="K61" s="303"/>
    </row>
    <row r="62" s="1" customFormat="1" ht="15" customHeight="1">
      <c r="B62" s="301"/>
      <c r="C62" s="307"/>
      <c r="D62" s="310" t="s">
        <v>903</v>
      </c>
      <c r="E62" s="310"/>
      <c r="F62" s="310"/>
      <c r="G62" s="310"/>
      <c r="H62" s="310"/>
      <c r="I62" s="310"/>
      <c r="J62" s="310"/>
      <c r="K62" s="303"/>
    </row>
    <row r="63" s="1" customFormat="1" ht="15" customHeight="1">
      <c r="B63" s="301"/>
      <c r="C63" s="307"/>
      <c r="D63" s="305" t="s">
        <v>904</v>
      </c>
      <c r="E63" s="305"/>
      <c r="F63" s="305"/>
      <c r="G63" s="305"/>
      <c r="H63" s="305"/>
      <c r="I63" s="305"/>
      <c r="J63" s="305"/>
      <c r="K63" s="303"/>
    </row>
    <row r="64" s="1" customFormat="1" ht="12.75" customHeight="1">
      <c r="B64" s="301"/>
      <c r="C64" s="307"/>
      <c r="D64" s="307"/>
      <c r="E64" s="311"/>
      <c r="F64" s="307"/>
      <c r="G64" s="307"/>
      <c r="H64" s="307"/>
      <c r="I64" s="307"/>
      <c r="J64" s="307"/>
      <c r="K64" s="303"/>
    </row>
    <row r="65" s="1" customFormat="1" ht="15" customHeight="1">
      <c r="B65" s="301"/>
      <c r="C65" s="307"/>
      <c r="D65" s="305" t="s">
        <v>905</v>
      </c>
      <c r="E65" s="305"/>
      <c r="F65" s="305"/>
      <c r="G65" s="305"/>
      <c r="H65" s="305"/>
      <c r="I65" s="305"/>
      <c r="J65" s="305"/>
      <c r="K65" s="303"/>
    </row>
    <row r="66" s="1" customFormat="1" ht="15" customHeight="1">
      <c r="B66" s="301"/>
      <c r="C66" s="307"/>
      <c r="D66" s="310" t="s">
        <v>906</v>
      </c>
      <c r="E66" s="310"/>
      <c r="F66" s="310"/>
      <c r="G66" s="310"/>
      <c r="H66" s="310"/>
      <c r="I66" s="310"/>
      <c r="J66" s="310"/>
      <c r="K66" s="303"/>
    </row>
    <row r="67" s="1" customFormat="1" ht="15" customHeight="1">
      <c r="B67" s="301"/>
      <c r="C67" s="307"/>
      <c r="D67" s="305" t="s">
        <v>907</v>
      </c>
      <c r="E67" s="305"/>
      <c r="F67" s="305"/>
      <c r="G67" s="305"/>
      <c r="H67" s="305"/>
      <c r="I67" s="305"/>
      <c r="J67" s="305"/>
      <c r="K67" s="303"/>
    </row>
    <row r="68" s="1" customFormat="1" ht="15" customHeight="1">
      <c r="B68" s="301"/>
      <c r="C68" s="307"/>
      <c r="D68" s="305" t="s">
        <v>908</v>
      </c>
      <c r="E68" s="305"/>
      <c r="F68" s="305"/>
      <c r="G68" s="305"/>
      <c r="H68" s="305"/>
      <c r="I68" s="305"/>
      <c r="J68" s="305"/>
      <c r="K68" s="303"/>
    </row>
    <row r="69" s="1" customFormat="1" ht="15" customHeight="1">
      <c r="B69" s="301"/>
      <c r="C69" s="307"/>
      <c r="D69" s="305" t="s">
        <v>909</v>
      </c>
      <c r="E69" s="305"/>
      <c r="F69" s="305"/>
      <c r="G69" s="305"/>
      <c r="H69" s="305"/>
      <c r="I69" s="305"/>
      <c r="J69" s="305"/>
      <c r="K69" s="303"/>
    </row>
    <row r="70" s="1" customFormat="1" ht="15" customHeight="1">
      <c r="B70" s="301"/>
      <c r="C70" s="307"/>
      <c r="D70" s="305" t="s">
        <v>910</v>
      </c>
      <c r="E70" s="305"/>
      <c r="F70" s="305"/>
      <c r="G70" s="305"/>
      <c r="H70" s="305"/>
      <c r="I70" s="305"/>
      <c r="J70" s="305"/>
      <c r="K70" s="303"/>
    </row>
    <row r="71" s="1" customFormat="1" ht="12.75" customHeight="1">
      <c r="B71" s="312"/>
      <c r="C71" s="313"/>
      <c r="D71" s="313"/>
      <c r="E71" s="313"/>
      <c r="F71" s="313"/>
      <c r="G71" s="313"/>
      <c r="H71" s="313"/>
      <c r="I71" s="313"/>
      <c r="J71" s="313"/>
      <c r="K71" s="314"/>
    </row>
    <row r="72" s="1" customFormat="1" ht="18.75" customHeight="1">
      <c r="B72" s="315"/>
      <c r="C72" s="315"/>
      <c r="D72" s="315"/>
      <c r="E72" s="315"/>
      <c r="F72" s="315"/>
      <c r="G72" s="315"/>
      <c r="H72" s="315"/>
      <c r="I72" s="315"/>
      <c r="J72" s="315"/>
      <c r="K72" s="316"/>
    </row>
    <row r="73" s="1" customFormat="1" ht="18.75" customHeight="1"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="1" customFormat="1" ht="7.5" customHeight="1">
      <c r="B74" s="317"/>
      <c r="C74" s="318"/>
      <c r="D74" s="318"/>
      <c r="E74" s="318"/>
      <c r="F74" s="318"/>
      <c r="G74" s="318"/>
      <c r="H74" s="318"/>
      <c r="I74" s="318"/>
      <c r="J74" s="318"/>
      <c r="K74" s="319"/>
    </row>
    <row r="75" s="1" customFormat="1" ht="45" customHeight="1">
      <c r="B75" s="320"/>
      <c r="C75" s="321" t="s">
        <v>911</v>
      </c>
      <c r="D75" s="321"/>
      <c r="E75" s="321"/>
      <c r="F75" s="321"/>
      <c r="G75" s="321"/>
      <c r="H75" s="321"/>
      <c r="I75" s="321"/>
      <c r="J75" s="321"/>
      <c r="K75" s="322"/>
    </row>
    <row r="76" s="1" customFormat="1" ht="17.25" customHeight="1">
      <c r="B76" s="320"/>
      <c r="C76" s="323" t="s">
        <v>912</v>
      </c>
      <c r="D76" s="323"/>
      <c r="E76" s="323"/>
      <c r="F76" s="323" t="s">
        <v>913</v>
      </c>
      <c r="G76" s="324"/>
      <c r="H76" s="323" t="s">
        <v>53</v>
      </c>
      <c r="I76" s="323" t="s">
        <v>56</v>
      </c>
      <c r="J76" s="323" t="s">
        <v>914</v>
      </c>
      <c r="K76" s="322"/>
    </row>
    <row r="77" s="1" customFormat="1" ht="17.25" customHeight="1">
      <c r="B77" s="320"/>
      <c r="C77" s="325" t="s">
        <v>915</v>
      </c>
      <c r="D77" s="325"/>
      <c r="E77" s="325"/>
      <c r="F77" s="326" t="s">
        <v>916</v>
      </c>
      <c r="G77" s="327"/>
      <c r="H77" s="325"/>
      <c r="I77" s="325"/>
      <c r="J77" s="325" t="s">
        <v>917</v>
      </c>
      <c r="K77" s="322"/>
    </row>
    <row r="78" s="1" customFormat="1" ht="5.25" customHeight="1">
      <c r="B78" s="320"/>
      <c r="C78" s="328"/>
      <c r="D78" s="328"/>
      <c r="E78" s="328"/>
      <c r="F78" s="328"/>
      <c r="G78" s="329"/>
      <c r="H78" s="328"/>
      <c r="I78" s="328"/>
      <c r="J78" s="328"/>
      <c r="K78" s="322"/>
    </row>
    <row r="79" s="1" customFormat="1" ht="15" customHeight="1">
      <c r="B79" s="320"/>
      <c r="C79" s="308" t="s">
        <v>52</v>
      </c>
      <c r="D79" s="330"/>
      <c r="E79" s="330"/>
      <c r="F79" s="331" t="s">
        <v>918</v>
      </c>
      <c r="G79" s="332"/>
      <c r="H79" s="308" t="s">
        <v>919</v>
      </c>
      <c r="I79" s="308" t="s">
        <v>920</v>
      </c>
      <c r="J79" s="308">
        <v>20</v>
      </c>
      <c r="K79" s="322"/>
    </row>
    <row r="80" s="1" customFormat="1" ht="15" customHeight="1">
      <c r="B80" s="320"/>
      <c r="C80" s="308" t="s">
        <v>921</v>
      </c>
      <c r="D80" s="308"/>
      <c r="E80" s="308"/>
      <c r="F80" s="331" t="s">
        <v>918</v>
      </c>
      <c r="G80" s="332"/>
      <c r="H80" s="308" t="s">
        <v>922</v>
      </c>
      <c r="I80" s="308" t="s">
        <v>920</v>
      </c>
      <c r="J80" s="308">
        <v>120</v>
      </c>
      <c r="K80" s="322"/>
    </row>
    <row r="81" s="1" customFormat="1" ht="15" customHeight="1">
      <c r="B81" s="333"/>
      <c r="C81" s="308" t="s">
        <v>923</v>
      </c>
      <c r="D81" s="308"/>
      <c r="E81" s="308"/>
      <c r="F81" s="331" t="s">
        <v>924</v>
      </c>
      <c r="G81" s="332"/>
      <c r="H81" s="308" t="s">
        <v>925</v>
      </c>
      <c r="I81" s="308" t="s">
        <v>920</v>
      </c>
      <c r="J81" s="308">
        <v>50</v>
      </c>
      <c r="K81" s="322"/>
    </row>
    <row r="82" s="1" customFormat="1" ht="15" customHeight="1">
      <c r="B82" s="333"/>
      <c r="C82" s="308" t="s">
        <v>926</v>
      </c>
      <c r="D82" s="308"/>
      <c r="E82" s="308"/>
      <c r="F82" s="331" t="s">
        <v>918</v>
      </c>
      <c r="G82" s="332"/>
      <c r="H82" s="308" t="s">
        <v>927</v>
      </c>
      <c r="I82" s="308" t="s">
        <v>928</v>
      </c>
      <c r="J82" s="308"/>
      <c r="K82" s="322"/>
    </row>
    <row r="83" s="1" customFormat="1" ht="15" customHeight="1">
      <c r="B83" s="333"/>
      <c r="C83" s="334" t="s">
        <v>929</v>
      </c>
      <c r="D83" s="334"/>
      <c r="E83" s="334"/>
      <c r="F83" s="335" t="s">
        <v>924</v>
      </c>
      <c r="G83" s="334"/>
      <c r="H83" s="334" t="s">
        <v>930</v>
      </c>
      <c r="I83" s="334" t="s">
        <v>920</v>
      </c>
      <c r="J83" s="334">
        <v>15</v>
      </c>
      <c r="K83" s="322"/>
    </row>
    <row r="84" s="1" customFormat="1" ht="15" customHeight="1">
      <c r="B84" s="333"/>
      <c r="C84" s="334" t="s">
        <v>931</v>
      </c>
      <c r="D84" s="334"/>
      <c r="E84" s="334"/>
      <c r="F84" s="335" t="s">
        <v>924</v>
      </c>
      <c r="G84" s="334"/>
      <c r="H84" s="334" t="s">
        <v>932</v>
      </c>
      <c r="I84" s="334" t="s">
        <v>920</v>
      </c>
      <c r="J84" s="334">
        <v>15</v>
      </c>
      <c r="K84" s="322"/>
    </row>
    <row r="85" s="1" customFormat="1" ht="15" customHeight="1">
      <c r="B85" s="333"/>
      <c r="C85" s="334" t="s">
        <v>933</v>
      </c>
      <c r="D85" s="334"/>
      <c r="E85" s="334"/>
      <c r="F85" s="335" t="s">
        <v>924</v>
      </c>
      <c r="G85" s="334"/>
      <c r="H85" s="334" t="s">
        <v>934</v>
      </c>
      <c r="I85" s="334" t="s">
        <v>920</v>
      </c>
      <c r="J85" s="334">
        <v>20</v>
      </c>
      <c r="K85" s="322"/>
    </row>
    <row r="86" s="1" customFormat="1" ht="15" customHeight="1">
      <c r="B86" s="333"/>
      <c r="C86" s="334" t="s">
        <v>935</v>
      </c>
      <c r="D86" s="334"/>
      <c r="E86" s="334"/>
      <c r="F86" s="335" t="s">
        <v>924</v>
      </c>
      <c r="G86" s="334"/>
      <c r="H86" s="334" t="s">
        <v>936</v>
      </c>
      <c r="I86" s="334" t="s">
        <v>920</v>
      </c>
      <c r="J86" s="334">
        <v>20</v>
      </c>
      <c r="K86" s="322"/>
    </row>
    <row r="87" s="1" customFormat="1" ht="15" customHeight="1">
      <c r="B87" s="333"/>
      <c r="C87" s="308" t="s">
        <v>937</v>
      </c>
      <c r="D87" s="308"/>
      <c r="E87" s="308"/>
      <c r="F87" s="331" t="s">
        <v>924</v>
      </c>
      <c r="G87" s="332"/>
      <c r="H87" s="308" t="s">
        <v>938</v>
      </c>
      <c r="I87" s="308" t="s">
        <v>920</v>
      </c>
      <c r="J87" s="308">
        <v>50</v>
      </c>
      <c r="K87" s="322"/>
    </row>
    <row r="88" s="1" customFormat="1" ht="15" customHeight="1">
      <c r="B88" s="333"/>
      <c r="C88" s="308" t="s">
        <v>939</v>
      </c>
      <c r="D88" s="308"/>
      <c r="E88" s="308"/>
      <c r="F88" s="331" t="s">
        <v>924</v>
      </c>
      <c r="G88" s="332"/>
      <c r="H88" s="308" t="s">
        <v>940</v>
      </c>
      <c r="I88" s="308" t="s">
        <v>920</v>
      </c>
      <c r="J88" s="308">
        <v>20</v>
      </c>
      <c r="K88" s="322"/>
    </row>
    <row r="89" s="1" customFormat="1" ht="15" customHeight="1">
      <c r="B89" s="333"/>
      <c r="C89" s="308" t="s">
        <v>941</v>
      </c>
      <c r="D89" s="308"/>
      <c r="E89" s="308"/>
      <c r="F89" s="331" t="s">
        <v>924</v>
      </c>
      <c r="G89" s="332"/>
      <c r="H89" s="308" t="s">
        <v>942</v>
      </c>
      <c r="I89" s="308" t="s">
        <v>920</v>
      </c>
      <c r="J89" s="308">
        <v>20</v>
      </c>
      <c r="K89" s="322"/>
    </row>
    <row r="90" s="1" customFormat="1" ht="15" customHeight="1">
      <c r="B90" s="333"/>
      <c r="C90" s="308" t="s">
        <v>943</v>
      </c>
      <c r="D90" s="308"/>
      <c r="E90" s="308"/>
      <c r="F90" s="331" t="s">
        <v>924</v>
      </c>
      <c r="G90" s="332"/>
      <c r="H90" s="308" t="s">
        <v>944</v>
      </c>
      <c r="I90" s="308" t="s">
        <v>920</v>
      </c>
      <c r="J90" s="308">
        <v>50</v>
      </c>
      <c r="K90" s="322"/>
    </row>
    <row r="91" s="1" customFormat="1" ht="15" customHeight="1">
      <c r="B91" s="333"/>
      <c r="C91" s="308" t="s">
        <v>945</v>
      </c>
      <c r="D91" s="308"/>
      <c r="E91" s="308"/>
      <c r="F91" s="331" t="s">
        <v>924</v>
      </c>
      <c r="G91" s="332"/>
      <c r="H91" s="308" t="s">
        <v>945</v>
      </c>
      <c r="I91" s="308" t="s">
        <v>920</v>
      </c>
      <c r="J91" s="308">
        <v>50</v>
      </c>
      <c r="K91" s="322"/>
    </row>
    <row r="92" s="1" customFormat="1" ht="15" customHeight="1">
      <c r="B92" s="333"/>
      <c r="C92" s="308" t="s">
        <v>946</v>
      </c>
      <c r="D92" s="308"/>
      <c r="E92" s="308"/>
      <c r="F92" s="331" t="s">
        <v>924</v>
      </c>
      <c r="G92" s="332"/>
      <c r="H92" s="308" t="s">
        <v>947</v>
      </c>
      <c r="I92" s="308" t="s">
        <v>920</v>
      </c>
      <c r="J92" s="308">
        <v>255</v>
      </c>
      <c r="K92" s="322"/>
    </row>
    <row r="93" s="1" customFormat="1" ht="15" customHeight="1">
      <c r="B93" s="333"/>
      <c r="C93" s="308" t="s">
        <v>948</v>
      </c>
      <c r="D93" s="308"/>
      <c r="E93" s="308"/>
      <c r="F93" s="331" t="s">
        <v>918</v>
      </c>
      <c r="G93" s="332"/>
      <c r="H93" s="308" t="s">
        <v>949</v>
      </c>
      <c r="I93" s="308" t="s">
        <v>950</v>
      </c>
      <c r="J93" s="308"/>
      <c r="K93" s="322"/>
    </row>
    <row r="94" s="1" customFormat="1" ht="15" customHeight="1">
      <c r="B94" s="333"/>
      <c r="C94" s="308" t="s">
        <v>951</v>
      </c>
      <c r="D94" s="308"/>
      <c r="E94" s="308"/>
      <c r="F94" s="331" t="s">
        <v>918</v>
      </c>
      <c r="G94" s="332"/>
      <c r="H94" s="308" t="s">
        <v>952</v>
      </c>
      <c r="I94" s="308" t="s">
        <v>953</v>
      </c>
      <c r="J94" s="308"/>
      <c r="K94" s="322"/>
    </row>
    <row r="95" s="1" customFormat="1" ht="15" customHeight="1">
      <c r="B95" s="333"/>
      <c r="C95" s="308" t="s">
        <v>954</v>
      </c>
      <c r="D95" s="308"/>
      <c r="E95" s="308"/>
      <c r="F95" s="331" t="s">
        <v>918</v>
      </c>
      <c r="G95" s="332"/>
      <c r="H95" s="308" t="s">
        <v>954</v>
      </c>
      <c r="I95" s="308" t="s">
        <v>953</v>
      </c>
      <c r="J95" s="308"/>
      <c r="K95" s="322"/>
    </row>
    <row r="96" s="1" customFormat="1" ht="15" customHeight="1">
      <c r="B96" s="333"/>
      <c r="C96" s="308" t="s">
        <v>37</v>
      </c>
      <c r="D96" s="308"/>
      <c r="E96" s="308"/>
      <c r="F96" s="331" t="s">
        <v>918</v>
      </c>
      <c r="G96" s="332"/>
      <c r="H96" s="308" t="s">
        <v>955</v>
      </c>
      <c r="I96" s="308" t="s">
        <v>953</v>
      </c>
      <c r="J96" s="308"/>
      <c r="K96" s="322"/>
    </row>
    <row r="97" s="1" customFormat="1" ht="15" customHeight="1">
      <c r="B97" s="333"/>
      <c r="C97" s="308" t="s">
        <v>47</v>
      </c>
      <c r="D97" s="308"/>
      <c r="E97" s="308"/>
      <c r="F97" s="331" t="s">
        <v>918</v>
      </c>
      <c r="G97" s="332"/>
      <c r="H97" s="308" t="s">
        <v>956</v>
      </c>
      <c r="I97" s="308" t="s">
        <v>953</v>
      </c>
      <c r="J97" s="308"/>
      <c r="K97" s="322"/>
    </row>
    <row r="98" s="1" customFormat="1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s="1" customFormat="1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s="1" customFormat="1" ht="18.75" customHeight="1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</row>
    <row r="101" s="1" customFormat="1" ht="7.5" customHeight="1">
      <c r="B101" s="317"/>
      <c r="C101" s="318"/>
      <c r="D101" s="318"/>
      <c r="E101" s="318"/>
      <c r="F101" s="318"/>
      <c r="G101" s="318"/>
      <c r="H101" s="318"/>
      <c r="I101" s="318"/>
      <c r="J101" s="318"/>
      <c r="K101" s="319"/>
    </row>
    <row r="102" s="1" customFormat="1" ht="45" customHeight="1">
      <c r="B102" s="320"/>
      <c r="C102" s="321" t="s">
        <v>957</v>
      </c>
      <c r="D102" s="321"/>
      <c r="E102" s="321"/>
      <c r="F102" s="321"/>
      <c r="G102" s="321"/>
      <c r="H102" s="321"/>
      <c r="I102" s="321"/>
      <c r="J102" s="321"/>
      <c r="K102" s="322"/>
    </row>
    <row r="103" s="1" customFormat="1" ht="17.25" customHeight="1">
      <c r="B103" s="320"/>
      <c r="C103" s="323" t="s">
        <v>912</v>
      </c>
      <c r="D103" s="323"/>
      <c r="E103" s="323"/>
      <c r="F103" s="323" t="s">
        <v>913</v>
      </c>
      <c r="G103" s="324"/>
      <c r="H103" s="323" t="s">
        <v>53</v>
      </c>
      <c r="I103" s="323" t="s">
        <v>56</v>
      </c>
      <c r="J103" s="323" t="s">
        <v>914</v>
      </c>
      <c r="K103" s="322"/>
    </row>
    <row r="104" s="1" customFormat="1" ht="17.25" customHeight="1">
      <c r="B104" s="320"/>
      <c r="C104" s="325" t="s">
        <v>915</v>
      </c>
      <c r="D104" s="325"/>
      <c r="E104" s="325"/>
      <c r="F104" s="326" t="s">
        <v>916</v>
      </c>
      <c r="G104" s="327"/>
      <c r="H104" s="325"/>
      <c r="I104" s="325"/>
      <c r="J104" s="325" t="s">
        <v>917</v>
      </c>
      <c r="K104" s="322"/>
    </row>
    <row r="105" s="1" customFormat="1" ht="5.25" customHeight="1">
      <c r="B105" s="320"/>
      <c r="C105" s="323"/>
      <c r="D105" s="323"/>
      <c r="E105" s="323"/>
      <c r="F105" s="323"/>
      <c r="G105" s="341"/>
      <c r="H105" s="323"/>
      <c r="I105" s="323"/>
      <c r="J105" s="323"/>
      <c r="K105" s="322"/>
    </row>
    <row r="106" s="1" customFormat="1" ht="15" customHeight="1">
      <c r="B106" s="320"/>
      <c r="C106" s="308" t="s">
        <v>52</v>
      </c>
      <c r="D106" s="330"/>
      <c r="E106" s="330"/>
      <c r="F106" s="331" t="s">
        <v>918</v>
      </c>
      <c r="G106" s="308"/>
      <c r="H106" s="308" t="s">
        <v>958</v>
      </c>
      <c r="I106" s="308" t="s">
        <v>920</v>
      </c>
      <c r="J106" s="308">
        <v>20</v>
      </c>
      <c r="K106" s="322"/>
    </row>
    <row r="107" s="1" customFormat="1" ht="15" customHeight="1">
      <c r="B107" s="320"/>
      <c r="C107" s="308" t="s">
        <v>921</v>
      </c>
      <c r="D107" s="308"/>
      <c r="E107" s="308"/>
      <c r="F107" s="331" t="s">
        <v>918</v>
      </c>
      <c r="G107" s="308"/>
      <c r="H107" s="308" t="s">
        <v>958</v>
      </c>
      <c r="I107" s="308" t="s">
        <v>920</v>
      </c>
      <c r="J107" s="308">
        <v>120</v>
      </c>
      <c r="K107" s="322"/>
    </row>
    <row r="108" s="1" customFormat="1" ht="15" customHeight="1">
      <c r="B108" s="333"/>
      <c r="C108" s="308" t="s">
        <v>923</v>
      </c>
      <c r="D108" s="308"/>
      <c r="E108" s="308"/>
      <c r="F108" s="331" t="s">
        <v>924</v>
      </c>
      <c r="G108" s="308"/>
      <c r="H108" s="308" t="s">
        <v>958</v>
      </c>
      <c r="I108" s="308" t="s">
        <v>920</v>
      </c>
      <c r="J108" s="308">
        <v>50</v>
      </c>
      <c r="K108" s="322"/>
    </row>
    <row r="109" s="1" customFormat="1" ht="15" customHeight="1">
      <c r="B109" s="333"/>
      <c r="C109" s="308" t="s">
        <v>926</v>
      </c>
      <c r="D109" s="308"/>
      <c r="E109" s="308"/>
      <c r="F109" s="331" t="s">
        <v>918</v>
      </c>
      <c r="G109" s="308"/>
      <c r="H109" s="308" t="s">
        <v>958</v>
      </c>
      <c r="I109" s="308" t="s">
        <v>928</v>
      </c>
      <c r="J109" s="308"/>
      <c r="K109" s="322"/>
    </row>
    <row r="110" s="1" customFormat="1" ht="15" customHeight="1">
      <c r="B110" s="333"/>
      <c r="C110" s="308" t="s">
        <v>937</v>
      </c>
      <c r="D110" s="308"/>
      <c r="E110" s="308"/>
      <c r="F110" s="331" t="s">
        <v>924</v>
      </c>
      <c r="G110" s="308"/>
      <c r="H110" s="308" t="s">
        <v>958</v>
      </c>
      <c r="I110" s="308" t="s">
        <v>920</v>
      </c>
      <c r="J110" s="308">
        <v>50</v>
      </c>
      <c r="K110" s="322"/>
    </row>
    <row r="111" s="1" customFormat="1" ht="15" customHeight="1">
      <c r="B111" s="333"/>
      <c r="C111" s="308" t="s">
        <v>945</v>
      </c>
      <c r="D111" s="308"/>
      <c r="E111" s="308"/>
      <c r="F111" s="331" t="s">
        <v>924</v>
      </c>
      <c r="G111" s="308"/>
      <c r="H111" s="308" t="s">
        <v>958</v>
      </c>
      <c r="I111" s="308" t="s">
        <v>920</v>
      </c>
      <c r="J111" s="308">
        <v>50</v>
      </c>
      <c r="K111" s="322"/>
    </row>
    <row r="112" s="1" customFormat="1" ht="15" customHeight="1">
      <c r="B112" s="333"/>
      <c r="C112" s="308" t="s">
        <v>943</v>
      </c>
      <c r="D112" s="308"/>
      <c r="E112" s="308"/>
      <c r="F112" s="331" t="s">
        <v>924</v>
      </c>
      <c r="G112" s="308"/>
      <c r="H112" s="308" t="s">
        <v>958</v>
      </c>
      <c r="I112" s="308" t="s">
        <v>920</v>
      </c>
      <c r="J112" s="308">
        <v>50</v>
      </c>
      <c r="K112" s="322"/>
    </row>
    <row r="113" s="1" customFormat="1" ht="15" customHeight="1">
      <c r="B113" s="333"/>
      <c r="C113" s="308" t="s">
        <v>52</v>
      </c>
      <c r="D113" s="308"/>
      <c r="E113" s="308"/>
      <c r="F113" s="331" t="s">
        <v>918</v>
      </c>
      <c r="G113" s="308"/>
      <c r="H113" s="308" t="s">
        <v>959</v>
      </c>
      <c r="I113" s="308" t="s">
        <v>920</v>
      </c>
      <c r="J113" s="308">
        <v>20</v>
      </c>
      <c r="K113" s="322"/>
    </row>
    <row r="114" s="1" customFormat="1" ht="15" customHeight="1">
      <c r="B114" s="333"/>
      <c r="C114" s="308" t="s">
        <v>960</v>
      </c>
      <c r="D114" s="308"/>
      <c r="E114" s="308"/>
      <c r="F114" s="331" t="s">
        <v>918</v>
      </c>
      <c r="G114" s="308"/>
      <c r="H114" s="308" t="s">
        <v>961</v>
      </c>
      <c r="I114" s="308" t="s">
        <v>920</v>
      </c>
      <c r="J114" s="308">
        <v>120</v>
      </c>
      <c r="K114" s="322"/>
    </row>
    <row r="115" s="1" customFormat="1" ht="15" customHeight="1">
      <c r="B115" s="333"/>
      <c r="C115" s="308" t="s">
        <v>37</v>
      </c>
      <c r="D115" s="308"/>
      <c r="E115" s="308"/>
      <c r="F115" s="331" t="s">
        <v>918</v>
      </c>
      <c r="G115" s="308"/>
      <c r="H115" s="308" t="s">
        <v>962</v>
      </c>
      <c r="I115" s="308" t="s">
        <v>953</v>
      </c>
      <c r="J115" s="308"/>
      <c r="K115" s="322"/>
    </row>
    <row r="116" s="1" customFormat="1" ht="15" customHeight="1">
      <c r="B116" s="333"/>
      <c r="C116" s="308" t="s">
        <v>47</v>
      </c>
      <c r="D116" s="308"/>
      <c r="E116" s="308"/>
      <c r="F116" s="331" t="s">
        <v>918</v>
      </c>
      <c r="G116" s="308"/>
      <c r="H116" s="308" t="s">
        <v>963</v>
      </c>
      <c r="I116" s="308" t="s">
        <v>953</v>
      </c>
      <c r="J116" s="308"/>
      <c r="K116" s="322"/>
    </row>
    <row r="117" s="1" customFormat="1" ht="15" customHeight="1">
      <c r="B117" s="333"/>
      <c r="C117" s="308" t="s">
        <v>56</v>
      </c>
      <c r="D117" s="308"/>
      <c r="E117" s="308"/>
      <c r="F117" s="331" t="s">
        <v>918</v>
      </c>
      <c r="G117" s="308"/>
      <c r="H117" s="308" t="s">
        <v>964</v>
      </c>
      <c r="I117" s="308" t="s">
        <v>965</v>
      </c>
      <c r="J117" s="308"/>
      <c r="K117" s="322"/>
    </row>
    <row r="118" s="1" customFormat="1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s="1" customFormat="1" ht="18.75" customHeight="1">
      <c r="B119" s="343"/>
      <c r="C119" s="344"/>
      <c r="D119" s="344"/>
      <c r="E119" s="344"/>
      <c r="F119" s="345"/>
      <c r="G119" s="344"/>
      <c r="H119" s="344"/>
      <c r="I119" s="344"/>
      <c r="J119" s="344"/>
      <c r="K119" s="343"/>
    </row>
    <row r="120" s="1" customFormat="1" ht="18.75" customHeight="1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</row>
    <row r="121" s="1" customFormat="1" ht="7.5" customHeight="1">
      <c r="B121" s="346"/>
      <c r="C121" s="347"/>
      <c r="D121" s="347"/>
      <c r="E121" s="347"/>
      <c r="F121" s="347"/>
      <c r="G121" s="347"/>
      <c r="H121" s="347"/>
      <c r="I121" s="347"/>
      <c r="J121" s="347"/>
      <c r="K121" s="348"/>
    </row>
    <row r="122" s="1" customFormat="1" ht="45" customHeight="1">
      <c r="B122" s="349"/>
      <c r="C122" s="299" t="s">
        <v>966</v>
      </c>
      <c r="D122" s="299"/>
      <c r="E122" s="299"/>
      <c r="F122" s="299"/>
      <c r="G122" s="299"/>
      <c r="H122" s="299"/>
      <c r="I122" s="299"/>
      <c r="J122" s="299"/>
      <c r="K122" s="350"/>
    </row>
    <row r="123" s="1" customFormat="1" ht="17.25" customHeight="1">
      <c r="B123" s="351"/>
      <c r="C123" s="323" t="s">
        <v>912</v>
      </c>
      <c r="D123" s="323"/>
      <c r="E123" s="323"/>
      <c r="F123" s="323" t="s">
        <v>913</v>
      </c>
      <c r="G123" s="324"/>
      <c r="H123" s="323" t="s">
        <v>53</v>
      </c>
      <c r="I123" s="323" t="s">
        <v>56</v>
      </c>
      <c r="J123" s="323" t="s">
        <v>914</v>
      </c>
      <c r="K123" s="352"/>
    </row>
    <row r="124" s="1" customFormat="1" ht="17.25" customHeight="1">
      <c r="B124" s="351"/>
      <c r="C124" s="325" t="s">
        <v>915</v>
      </c>
      <c r="D124" s="325"/>
      <c r="E124" s="325"/>
      <c r="F124" s="326" t="s">
        <v>916</v>
      </c>
      <c r="G124" s="327"/>
      <c r="H124" s="325"/>
      <c r="I124" s="325"/>
      <c r="J124" s="325" t="s">
        <v>917</v>
      </c>
      <c r="K124" s="352"/>
    </row>
    <row r="125" s="1" customFormat="1" ht="5.25" customHeight="1">
      <c r="B125" s="353"/>
      <c r="C125" s="328"/>
      <c r="D125" s="328"/>
      <c r="E125" s="328"/>
      <c r="F125" s="328"/>
      <c r="G125" s="354"/>
      <c r="H125" s="328"/>
      <c r="I125" s="328"/>
      <c r="J125" s="328"/>
      <c r="K125" s="355"/>
    </row>
    <row r="126" s="1" customFormat="1" ht="15" customHeight="1">
      <c r="B126" s="353"/>
      <c r="C126" s="308" t="s">
        <v>921</v>
      </c>
      <c r="D126" s="330"/>
      <c r="E126" s="330"/>
      <c r="F126" s="331" t="s">
        <v>918</v>
      </c>
      <c r="G126" s="308"/>
      <c r="H126" s="308" t="s">
        <v>958</v>
      </c>
      <c r="I126" s="308" t="s">
        <v>920</v>
      </c>
      <c r="J126" s="308">
        <v>120</v>
      </c>
      <c r="K126" s="356"/>
    </row>
    <row r="127" s="1" customFormat="1" ht="15" customHeight="1">
      <c r="B127" s="353"/>
      <c r="C127" s="308" t="s">
        <v>967</v>
      </c>
      <c r="D127" s="308"/>
      <c r="E127" s="308"/>
      <c r="F127" s="331" t="s">
        <v>918</v>
      </c>
      <c r="G127" s="308"/>
      <c r="H127" s="308" t="s">
        <v>968</v>
      </c>
      <c r="I127" s="308" t="s">
        <v>920</v>
      </c>
      <c r="J127" s="308" t="s">
        <v>969</v>
      </c>
      <c r="K127" s="356"/>
    </row>
    <row r="128" s="1" customFormat="1" ht="15" customHeight="1">
      <c r="B128" s="353"/>
      <c r="C128" s="308" t="s">
        <v>866</v>
      </c>
      <c r="D128" s="308"/>
      <c r="E128" s="308"/>
      <c r="F128" s="331" t="s">
        <v>918</v>
      </c>
      <c r="G128" s="308"/>
      <c r="H128" s="308" t="s">
        <v>970</v>
      </c>
      <c r="I128" s="308" t="s">
        <v>920</v>
      </c>
      <c r="J128" s="308" t="s">
        <v>969</v>
      </c>
      <c r="K128" s="356"/>
    </row>
    <row r="129" s="1" customFormat="1" ht="15" customHeight="1">
      <c r="B129" s="353"/>
      <c r="C129" s="308" t="s">
        <v>929</v>
      </c>
      <c r="D129" s="308"/>
      <c r="E129" s="308"/>
      <c r="F129" s="331" t="s">
        <v>924</v>
      </c>
      <c r="G129" s="308"/>
      <c r="H129" s="308" t="s">
        <v>930</v>
      </c>
      <c r="I129" s="308" t="s">
        <v>920</v>
      </c>
      <c r="J129" s="308">
        <v>15</v>
      </c>
      <c r="K129" s="356"/>
    </row>
    <row r="130" s="1" customFormat="1" ht="15" customHeight="1">
      <c r="B130" s="353"/>
      <c r="C130" s="334" t="s">
        <v>931</v>
      </c>
      <c r="D130" s="334"/>
      <c r="E130" s="334"/>
      <c r="F130" s="335" t="s">
        <v>924</v>
      </c>
      <c r="G130" s="334"/>
      <c r="H130" s="334" t="s">
        <v>932</v>
      </c>
      <c r="I130" s="334" t="s">
        <v>920</v>
      </c>
      <c r="J130" s="334">
        <v>15</v>
      </c>
      <c r="K130" s="356"/>
    </row>
    <row r="131" s="1" customFormat="1" ht="15" customHeight="1">
      <c r="B131" s="353"/>
      <c r="C131" s="334" t="s">
        <v>933</v>
      </c>
      <c r="D131" s="334"/>
      <c r="E131" s="334"/>
      <c r="F131" s="335" t="s">
        <v>924</v>
      </c>
      <c r="G131" s="334"/>
      <c r="H131" s="334" t="s">
        <v>934</v>
      </c>
      <c r="I131" s="334" t="s">
        <v>920</v>
      </c>
      <c r="J131" s="334">
        <v>20</v>
      </c>
      <c r="K131" s="356"/>
    </row>
    <row r="132" s="1" customFormat="1" ht="15" customHeight="1">
      <c r="B132" s="353"/>
      <c r="C132" s="334" t="s">
        <v>935</v>
      </c>
      <c r="D132" s="334"/>
      <c r="E132" s="334"/>
      <c r="F132" s="335" t="s">
        <v>924</v>
      </c>
      <c r="G132" s="334"/>
      <c r="H132" s="334" t="s">
        <v>936</v>
      </c>
      <c r="I132" s="334" t="s">
        <v>920</v>
      </c>
      <c r="J132" s="334">
        <v>20</v>
      </c>
      <c r="K132" s="356"/>
    </row>
    <row r="133" s="1" customFormat="1" ht="15" customHeight="1">
      <c r="B133" s="353"/>
      <c r="C133" s="308" t="s">
        <v>923</v>
      </c>
      <c r="D133" s="308"/>
      <c r="E133" s="308"/>
      <c r="F133" s="331" t="s">
        <v>924</v>
      </c>
      <c r="G133" s="308"/>
      <c r="H133" s="308" t="s">
        <v>958</v>
      </c>
      <c r="I133" s="308" t="s">
        <v>920</v>
      </c>
      <c r="J133" s="308">
        <v>50</v>
      </c>
      <c r="K133" s="356"/>
    </row>
    <row r="134" s="1" customFormat="1" ht="15" customHeight="1">
      <c r="B134" s="353"/>
      <c r="C134" s="308" t="s">
        <v>937</v>
      </c>
      <c r="D134" s="308"/>
      <c r="E134" s="308"/>
      <c r="F134" s="331" t="s">
        <v>924</v>
      </c>
      <c r="G134" s="308"/>
      <c r="H134" s="308" t="s">
        <v>958</v>
      </c>
      <c r="I134" s="308" t="s">
        <v>920</v>
      </c>
      <c r="J134" s="308">
        <v>50</v>
      </c>
      <c r="K134" s="356"/>
    </row>
    <row r="135" s="1" customFormat="1" ht="15" customHeight="1">
      <c r="B135" s="353"/>
      <c r="C135" s="308" t="s">
        <v>943</v>
      </c>
      <c r="D135" s="308"/>
      <c r="E135" s="308"/>
      <c r="F135" s="331" t="s">
        <v>924</v>
      </c>
      <c r="G135" s="308"/>
      <c r="H135" s="308" t="s">
        <v>958</v>
      </c>
      <c r="I135" s="308" t="s">
        <v>920</v>
      </c>
      <c r="J135" s="308">
        <v>50</v>
      </c>
      <c r="K135" s="356"/>
    </row>
    <row r="136" s="1" customFormat="1" ht="15" customHeight="1">
      <c r="B136" s="353"/>
      <c r="C136" s="308" t="s">
        <v>945</v>
      </c>
      <c r="D136" s="308"/>
      <c r="E136" s="308"/>
      <c r="F136" s="331" t="s">
        <v>924</v>
      </c>
      <c r="G136" s="308"/>
      <c r="H136" s="308" t="s">
        <v>958</v>
      </c>
      <c r="I136" s="308" t="s">
        <v>920</v>
      </c>
      <c r="J136" s="308">
        <v>50</v>
      </c>
      <c r="K136" s="356"/>
    </row>
    <row r="137" s="1" customFormat="1" ht="15" customHeight="1">
      <c r="B137" s="353"/>
      <c r="C137" s="308" t="s">
        <v>946</v>
      </c>
      <c r="D137" s="308"/>
      <c r="E137" s="308"/>
      <c r="F137" s="331" t="s">
        <v>924</v>
      </c>
      <c r="G137" s="308"/>
      <c r="H137" s="308" t="s">
        <v>971</v>
      </c>
      <c r="I137" s="308" t="s">
        <v>920</v>
      </c>
      <c r="J137" s="308">
        <v>255</v>
      </c>
      <c r="K137" s="356"/>
    </row>
    <row r="138" s="1" customFormat="1" ht="15" customHeight="1">
      <c r="B138" s="353"/>
      <c r="C138" s="308" t="s">
        <v>948</v>
      </c>
      <c r="D138" s="308"/>
      <c r="E138" s="308"/>
      <c r="F138" s="331" t="s">
        <v>918</v>
      </c>
      <c r="G138" s="308"/>
      <c r="H138" s="308" t="s">
        <v>972</v>
      </c>
      <c r="I138" s="308" t="s">
        <v>950</v>
      </c>
      <c r="J138" s="308"/>
      <c r="K138" s="356"/>
    </row>
    <row r="139" s="1" customFormat="1" ht="15" customHeight="1">
      <c r="B139" s="353"/>
      <c r="C139" s="308" t="s">
        <v>951</v>
      </c>
      <c r="D139" s="308"/>
      <c r="E139" s="308"/>
      <c r="F139" s="331" t="s">
        <v>918</v>
      </c>
      <c r="G139" s="308"/>
      <c r="H139" s="308" t="s">
        <v>973</v>
      </c>
      <c r="I139" s="308" t="s">
        <v>953</v>
      </c>
      <c r="J139" s="308"/>
      <c r="K139" s="356"/>
    </row>
    <row r="140" s="1" customFormat="1" ht="15" customHeight="1">
      <c r="B140" s="353"/>
      <c r="C140" s="308" t="s">
        <v>954</v>
      </c>
      <c r="D140" s="308"/>
      <c r="E140" s="308"/>
      <c r="F140" s="331" t="s">
        <v>918</v>
      </c>
      <c r="G140" s="308"/>
      <c r="H140" s="308" t="s">
        <v>954</v>
      </c>
      <c r="I140" s="308" t="s">
        <v>953</v>
      </c>
      <c r="J140" s="308"/>
      <c r="K140" s="356"/>
    </row>
    <row r="141" s="1" customFormat="1" ht="15" customHeight="1">
      <c r="B141" s="353"/>
      <c r="C141" s="308" t="s">
        <v>37</v>
      </c>
      <c r="D141" s="308"/>
      <c r="E141" s="308"/>
      <c r="F141" s="331" t="s">
        <v>918</v>
      </c>
      <c r="G141" s="308"/>
      <c r="H141" s="308" t="s">
        <v>974</v>
      </c>
      <c r="I141" s="308" t="s">
        <v>953</v>
      </c>
      <c r="J141" s="308"/>
      <c r="K141" s="356"/>
    </row>
    <row r="142" s="1" customFormat="1" ht="15" customHeight="1">
      <c r="B142" s="353"/>
      <c r="C142" s="308" t="s">
        <v>975</v>
      </c>
      <c r="D142" s="308"/>
      <c r="E142" s="308"/>
      <c r="F142" s="331" t="s">
        <v>918</v>
      </c>
      <c r="G142" s="308"/>
      <c r="H142" s="308" t="s">
        <v>976</v>
      </c>
      <c r="I142" s="308" t="s">
        <v>953</v>
      </c>
      <c r="J142" s="308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44"/>
      <c r="C144" s="344"/>
      <c r="D144" s="344"/>
      <c r="E144" s="344"/>
      <c r="F144" s="345"/>
      <c r="G144" s="344"/>
      <c r="H144" s="344"/>
      <c r="I144" s="344"/>
      <c r="J144" s="344"/>
      <c r="K144" s="344"/>
    </row>
    <row r="145" s="1" customFormat="1" ht="18.75" customHeight="1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</row>
    <row r="146" s="1" customFormat="1" ht="7.5" customHeight="1">
      <c r="B146" s="317"/>
      <c r="C146" s="318"/>
      <c r="D146" s="318"/>
      <c r="E146" s="318"/>
      <c r="F146" s="318"/>
      <c r="G146" s="318"/>
      <c r="H146" s="318"/>
      <c r="I146" s="318"/>
      <c r="J146" s="318"/>
      <c r="K146" s="319"/>
    </row>
    <row r="147" s="1" customFormat="1" ht="45" customHeight="1">
      <c r="B147" s="320"/>
      <c r="C147" s="321" t="s">
        <v>977</v>
      </c>
      <c r="D147" s="321"/>
      <c r="E147" s="321"/>
      <c r="F147" s="321"/>
      <c r="G147" s="321"/>
      <c r="H147" s="321"/>
      <c r="I147" s="321"/>
      <c r="J147" s="321"/>
      <c r="K147" s="322"/>
    </row>
    <row r="148" s="1" customFormat="1" ht="17.25" customHeight="1">
      <c r="B148" s="320"/>
      <c r="C148" s="323" t="s">
        <v>912</v>
      </c>
      <c r="D148" s="323"/>
      <c r="E148" s="323"/>
      <c r="F148" s="323" t="s">
        <v>913</v>
      </c>
      <c r="G148" s="324"/>
      <c r="H148" s="323" t="s">
        <v>53</v>
      </c>
      <c r="I148" s="323" t="s">
        <v>56</v>
      </c>
      <c r="J148" s="323" t="s">
        <v>914</v>
      </c>
      <c r="K148" s="322"/>
    </row>
    <row r="149" s="1" customFormat="1" ht="17.25" customHeight="1">
      <c r="B149" s="320"/>
      <c r="C149" s="325" t="s">
        <v>915</v>
      </c>
      <c r="D149" s="325"/>
      <c r="E149" s="325"/>
      <c r="F149" s="326" t="s">
        <v>916</v>
      </c>
      <c r="G149" s="327"/>
      <c r="H149" s="325"/>
      <c r="I149" s="325"/>
      <c r="J149" s="325" t="s">
        <v>917</v>
      </c>
      <c r="K149" s="322"/>
    </row>
    <row r="150" s="1" customFormat="1" ht="5.25" customHeight="1">
      <c r="B150" s="333"/>
      <c r="C150" s="328"/>
      <c r="D150" s="328"/>
      <c r="E150" s="328"/>
      <c r="F150" s="328"/>
      <c r="G150" s="329"/>
      <c r="H150" s="328"/>
      <c r="I150" s="328"/>
      <c r="J150" s="328"/>
      <c r="K150" s="356"/>
    </row>
    <row r="151" s="1" customFormat="1" ht="15" customHeight="1">
      <c r="B151" s="333"/>
      <c r="C151" s="360" t="s">
        <v>921</v>
      </c>
      <c r="D151" s="308"/>
      <c r="E151" s="308"/>
      <c r="F151" s="361" t="s">
        <v>918</v>
      </c>
      <c r="G151" s="308"/>
      <c r="H151" s="360" t="s">
        <v>958</v>
      </c>
      <c r="I151" s="360" t="s">
        <v>920</v>
      </c>
      <c r="J151" s="360">
        <v>120</v>
      </c>
      <c r="K151" s="356"/>
    </row>
    <row r="152" s="1" customFormat="1" ht="15" customHeight="1">
      <c r="B152" s="333"/>
      <c r="C152" s="360" t="s">
        <v>967</v>
      </c>
      <c r="D152" s="308"/>
      <c r="E152" s="308"/>
      <c r="F152" s="361" t="s">
        <v>918</v>
      </c>
      <c r="G152" s="308"/>
      <c r="H152" s="360" t="s">
        <v>978</v>
      </c>
      <c r="I152" s="360" t="s">
        <v>920</v>
      </c>
      <c r="J152" s="360" t="s">
        <v>969</v>
      </c>
      <c r="K152" s="356"/>
    </row>
    <row r="153" s="1" customFormat="1" ht="15" customHeight="1">
      <c r="B153" s="333"/>
      <c r="C153" s="360" t="s">
        <v>866</v>
      </c>
      <c r="D153" s="308"/>
      <c r="E153" s="308"/>
      <c r="F153" s="361" t="s">
        <v>918</v>
      </c>
      <c r="G153" s="308"/>
      <c r="H153" s="360" t="s">
        <v>979</v>
      </c>
      <c r="I153" s="360" t="s">
        <v>920</v>
      </c>
      <c r="J153" s="360" t="s">
        <v>969</v>
      </c>
      <c r="K153" s="356"/>
    </row>
    <row r="154" s="1" customFormat="1" ht="15" customHeight="1">
      <c r="B154" s="333"/>
      <c r="C154" s="360" t="s">
        <v>923</v>
      </c>
      <c r="D154" s="308"/>
      <c r="E154" s="308"/>
      <c r="F154" s="361" t="s">
        <v>924</v>
      </c>
      <c r="G154" s="308"/>
      <c r="H154" s="360" t="s">
        <v>958</v>
      </c>
      <c r="I154" s="360" t="s">
        <v>920</v>
      </c>
      <c r="J154" s="360">
        <v>50</v>
      </c>
      <c r="K154" s="356"/>
    </row>
    <row r="155" s="1" customFormat="1" ht="15" customHeight="1">
      <c r="B155" s="333"/>
      <c r="C155" s="360" t="s">
        <v>926</v>
      </c>
      <c r="D155" s="308"/>
      <c r="E155" s="308"/>
      <c r="F155" s="361" t="s">
        <v>918</v>
      </c>
      <c r="G155" s="308"/>
      <c r="H155" s="360" t="s">
        <v>958</v>
      </c>
      <c r="I155" s="360" t="s">
        <v>928</v>
      </c>
      <c r="J155" s="360"/>
      <c r="K155" s="356"/>
    </row>
    <row r="156" s="1" customFormat="1" ht="15" customHeight="1">
      <c r="B156" s="333"/>
      <c r="C156" s="360" t="s">
        <v>937</v>
      </c>
      <c r="D156" s="308"/>
      <c r="E156" s="308"/>
      <c r="F156" s="361" t="s">
        <v>924</v>
      </c>
      <c r="G156" s="308"/>
      <c r="H156" s="360" t="s">
        <v>958</v>
      </c>
      <c r="I156" s="360" t="s">
        <v>920</v>
      </c>
      <c r="J156" s="360">
        <v>50</v>
      </c>
      <c r="K156" s="356"/>
    </row>
    <row r="157" s="1" customFormat="1" ht="15" customHeight="1">
      <c r="B157" s="333"/>
      <c r="C157" s="360" t="s">
        <v>945</v>
      </c>
      <c r="D157" s="308"/>
      <c r="E157" s="308"/>
      <c r="F157" s="361" t="s">
        <v>924</v>
      </c>
      <c r="G157" s="308"/>
      <c r="H157" s="360" t="s">
        <v>958</v>
      </c>
      <c r="I157" s="360" t="s">
        <v>920</v>
      </c>
      <c r="J157" s="360">
        <v>50</v>
      </c>
      <c r="K157" s="356"/>
    </row>
    <row r="158" s="1" customFormat="1" ht="15" customHeight="1">
      <c r="B158" s="333"/>
      <c r="C158" s="360" t="s">
        <v>943</v>
      </c>
      <c r="D158" s="308"/>
      <c r="E158" s="308"/>
      <c r="F158" s="361" t="s">
        <v>924</v>
      </c>
      <c r="G158" s="308"/>
      <c r="H158" s="360" t="s">
        <v>958</v>
      </c>
      <c r="I158" s="360" t="s">
        <v>920</v>
      </c>
      <c r="J158" s="360">
        <v>50</v>
      </c>
      <c r="K158" s="356"/>
    </row>
    <row r="159" s="1" customFormat="1" ht="15" customHeight="1">
      <c r="B159" s="333"/>
      <c r="C159" s="360" t="s">
        <v>102</v>
      </c>
      <c r="D159" s="308"/>
      <c r="E159" s="308"/>
      <c r="F159" s="361" t="s">
        <v>918</v>
      </c>
      <c r="G159" s="308"/>
      <c r="H159" s="360" t="s">
        <v>980</v>
      </c>
      <c r="I159" s="360" t="s">
        <v>920</v>
      </c>
      <c r="J159" s="360" t="s">
        <v>981</v>
      </c>
      <c r="K159" s="356"/>
    </row>
    <row r="160" s="1" customFormat="1" ht="15" customHeight="1">
      <c r="B160" s="333"/>
      <c r="C160" s="360" t="s">
        <v>982</v>
      </c>
      <c r="D160" s="308"/>
      <c r="E160" s="308"/>
      <c r="F160" s="361" t="s">
        <v>918</v>
      </c>
      <c r="G160" s="308"/>
      <c r="H160" s="360" t="s">
        <v>983</v>
      </c>
      <c r="I160" s="360" t="s">
        <v>953</v>
      </c>
      <c r="J160" s="360"/>
      <c r="K160" s="356"/>
    </row>
    <row r="161" s="1" customFormat="1" ht="15" customHeight="1">
      <c r="B161" s="362"/>
      <c r="C161" s="342"/>
      <c r="D161" s="342"/>
      <c r="E161" s="342"/>
      <c r="F161" s="342"/>
      <c r="G161" s="342"/>
      <c r="H161" s="342"/>
      <c r="I161" s="342"/>
      <c r="J161" s="342"/>
      <c r="K161" s="363"/>
    </row>
    <row r="162" s="1" customFormat="1" ht="18.75" customHeight="1">
      <c r="B162" s="344"/>
      <c r="C162" s="354"/>
      <c r="D162" s="354"/>
      <c r="E162" s="354"/>
      <c r="F162" s="364"/>
      <c r="G162" s="354"/>
      <c r="H162" s="354"/>
      <c r="I162" s="354"/>
      <c r="J162" s="354"/>
      <c r="K162" s="344"/>
    </row>
    <row r="163" s="1" customFormat="1" ht="18.75" customHeight="1"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</row>
    <row r="164" s="1" customFormat="1" ht="7.5" customHeight="1">
      <c r="B164" s="295"/>
      <c r="C164" s="296"/>
      <c r="D164" s="296"/>
      <c r="E164" s="296"/>
      <c r="F164" s="296"/>
      <c r="G164" s="296"/>
      <c r="H164" s="296"/>
      <c r="I164" s="296"/>
      <c r="J164" s="296"/>
      <c r="K164" s="297"/>
    </row>
    <row r="165" s="1" customFormat="1" ht="45" customHeight="1">
      <c r="B165" s="298"/>
      <c r="C165" s="299" t="s">
        <v>984</v>
      </c>
      <c r="D165" s="299"/>
      <c r="E165" s="299"/>
      <c r="F165" s="299"/>
      <c r="G165" s="299"/>
      <c r="H165" s="299"/>
      <c r="I165" s="299"/>
      <c r="J165" s="299"/>
      <c r="K165" s="300"/>
    </row>
    <row r="166" s="1" customFormat="1" ht="17.25" customHeight="1">
      <c r="B166" s="298"/>
      <c r="C166" s="323" t="s">
        <v>912</v>
      </c>
      <c r="D166" s="323"/>
      <c r="E166" s="323"/>
      <c r="F166" s="323" t="s">
        <v>913</v>
      </c>
      <c r="G166" s="365"/>
      <c r="H166" s="366" t="s">
        <v>53</v>
      </c>
      <c r="I166" s="366" t="s">
        <v>56</v>
      </c>
      <c r="J166" s="323" t="s">
        <v>914</v>
      </c>
      <c r="K166" s="300"/>
    </row>
    <row r="167" s="1" customFormat="1" ht="17.25" customHeight="1">
      <c r="B167" s="301"/>
      <c r="C167" s="325" t="s">
        <v>915</v>
      </c>
      <c r="D167" s="325"/>
      <c r="E167" s="325"/>
      <c r="F167" s="326" t="s">
        <v>916</v>
      </c>
      <c r="G167" s="367"/>
      <c r="H167" s="368"/>
      <c r="I167" s="368"/>
      <c r="J167" s="325" t="s">
        <v>917</v>
      </c>
      <c r="K167" s="303"/>
    </row>
    <row r="168" s="1" customFormat="1" ht="5.25" customHeight="1">
      <c r="B168" s="333"/>
      <c r="C168" s="328"/>
      <c r="D168" s="328"/>
      <c r="E168" s="328"/>
      <c r="F168" s="328"/>
      <c r="G168" s="329"/>
      <c r="H168" s="328"/>
      <c r="I168" s="328"/>
      <c r="J168" s="328"/>
      <c r="K168" s="356"/>
    </row>
    <row r="169" s="1" customFormat="1" ht="15" customHeight="1">
      <c r="B169" s="333"/>
      <c r="C169" s="308" t="s">
        <v>921</v>
      </c>
      <c r="D169" s="308"/>
      <c r="E169" s="308"/>
      <c r="F169" s="331" t="s">
        <v>918</v>
      </c>
      <c r="G169" s="308"/>
      <c r="H169" s="308" t="s">
        <v>958</v>
      </c>
      <c r="I169" s="308" t="s">
        <v>920</v>
      </c>
      <c r="J169" s="308">
        <v>120</v>
      </c>
      <c r="K169" s="356"/>
    </row>
    <row r="170" s="1" customFormat="1" ht="15" customHeight="1">
      <c r="B170" s="333"/>
      <c r="C170" s="308" t="s">
        <v>967</v>
      </c>
      <c r="D170" s="308"/>
      <c r="E170" s="308"/>
      <c r="F170" s="331" t="s">
        <v>918</v>
      </c>
      <c r="G170" s="308"/>
      <c r="H170" s="308" t="s">
        <v>968</v>
      </c>
      <c r="I170" s="308" t="s">
        <v>920</v>
      </c>
      <c r="J170" s="308" t="s">
        <v>969</v>
      </c>
      <c r="K170" s="356"/>
    </row>
    <row r="171" s="1" customFormat="1" ht="15" customHeight="1">
      <c r="B171" s="333"/>
      <c r="C171" s="308" t="s">
        <v>866</v>
      </c>
      <c r="D171" s="308"/>
      <c r="E171" s="308"/>
      <c r="F171" s="331" t="s">
        <v>918</v>
      </c>
      <c r="G171" s="308"/>
      <c r="H171" s="308" t="s">
        <v>985</v>
      </c>
      <c r="I171" s="308" t="s">
        <v>920</v>
      </c>
      <c r="J171" s="308" t="s">
        <v>969</v>
      </c>
      <c r="K171" s="356"/>
    </row>
    <row r="172" s="1" customFormat="1" ht="15" customHeight="1">
      <c r="B172" s="333"/>
      <c r="C172" s="308" t="s">
        <v>923</v>
      </c>
      <c r="D172" s="308"/>
      <c r="E172" s="308"/>
      <c r="F172" s="331" t="s">
        <v>924</v>
      </c>
      <c r="G172" s="308"/>
      <c r="H172" s="308" t="s">
        <v>985</v>
      </c>
      <c r="I172" s="308" t="s">
        <v>920</v>
      </c>
      <c r="J172" s="308">
        <v>50</v>
      </c>
      <c r="K172" s="356"/>
    </row>
    <row r="173" s="1" customFormat="1" ht="15" customHeight="1">
      <c r="B173" s="333"/>
      <c r="C173" s="308" t="s">
        <v>926</v>
      </c>
      <c r="D173" s="308"/>
      <c r="E173" s="308"/>
      <c r="F173" s="331" t="s">
        <v>918</v>
      </c>
      <c r="G173" s="308"/>
      <c r="H173" s="308" t="s">
        <v>985</v>
      </c>
      <c r="I173" s="308" t="s">
        <v>928</v>
      </c>
      <c r="J173" s="308"/>
      <c r="K173" s="356"/>
    </row>
    <row r="174" s="1" customFormat="1" ht="15" customHeight="1">
      <c r="B174" s="333"/>
      <c r="C174" s="308" t="s">
        <v>937</v>
      </c>
      <c r="D174" s="308"/>
      <c r="E174" s="308"/>
      <c r="F174" s="331" t="s">
        <v>924</v>
      </c>
      <c r="G174" s="308"/>
      <c r="H174" s="308" t="s">
        <v>985</v>
      </c>
      <c r="I174" s="308" t="s">
        <v>920</v>
      </c>
      <c r="J174" s="308">
        <v>50</v>
      </c>
      <c r="K174" s="356"/>
    </row>
    <row r="175" s="1" customFormat="1" ht="15" customHeight="1">
      <c r="B175" s="333"/>
      <c r="C175" s="308" t="s">
        <v>945</v>
      </c>
      <c r="D175" s="308"/>
      <c r="E175" s="308"/>
      <c r="F175" s="331" t="s">
        <v>924</v>
      </c>
      <c r="G175" s="308"/>
      <c r="H175" s="308" t="s">
        <v>985</v>
      </c>
      <c r="I175" s="308" t="s">
        <v>920</v>
      </c>
      <c r="J175" s="308">
        <v>50</v>
      </c>
      <c r="K175" s="356"/>
    </row>
    <row r="176" s="1" customFormat="1" ht="15" customHeight="1">
      <c r="B176" s="333"/>
      <c r="C176" s="308" t="s">
        <v>943</v>
      </c>
      <c r="D176" s="308"/>
      <c r="E176" s="308"/>
      <c r="F176" s="331" t="s">
        <v>924</v>
      </c>
      <c r="G176" s="308"/>
      <c r="H176" s="308" t="s">
        <v>985</v>
      </c>
      <c r="I176" s="308" t="s">
        <v>920</v>
      </c>
      <c r="J176" s="308">
        <v>50</v>
      </c>
      <c r="K176" s="356"/>
    </row>
    <row r="177" s="1" customFormat="1" ht="15" customHeight="1">
      <c r="B177" s="333"/>
      <c r="C177" s="308" t="s">
        <v>117</v>
      </c>
      <c r="D177" s="308"/>
      <c r="E177" s="308"/>
      <c r="F177" s="331" t="s">
        <v>918</v>
      </c>
      <c r="G177" s="308"/>
      <c r="H177" s="308" t="s">
        <v>986</v>
      </c>
      <c r="I177" s="308" t="s">
        <v>987</v>
      </c>
      <c r="J177" s="308"/>
      <c r="K177" s="356"/>
    </row>
    <row r="178" s="1" customFormat="1" ht="15" customHeight="1">
      <c r="B178" s="333"/>
      <c r="C178" s="308" t="s">
        <v>56</v>
      </c>
      <c r="D178" s="308"/>
      <c r="E178" s="308"/>
      <c r="F178" s="331" t="s">
        <v>918</v>
      </c>
      <c r="G178" s="308"/>
      <c r="H178" s="308" t="s">
        <v>988</v>
      </c>
      <c r="I178" s="308" t="s">
        <v>989</v>
      </c>
      <c r="J178" s="308">
        <v>1</v>
      </c>
      <c r="K178" s="356"/>
    </row>
    <row r="179" s="1" customFormat="1" ht="15" customHeight="1">
      <c r="B179" s="333"/>
      <c r="C179" s="308" t="s">
        <v>52</v>
      </c>
      <c r="D179" s="308"/>
      <c r="E179" s="308"/>
      <c r="F179" s="331" t="s">
        <v>918</v>
      </c>
      <c r="G179" s="308"/>
      <c r="H179" s="308" t="s">
        <v>990</v>
      </c>
      <c r="I179" s="308" t="s">
        <v>920</v>
      </c>
      <c r="J179" s="308">
        <v>20</v>
      </c>
      <c r="K179" s="356"/>
    </row>
    <row r="180" s="1" customFormat="1" ht="15" customHeight="1">
      <c r="B180" s="333"/>
      <c r="C180" s="308" t="s">
        <v>53</v>
      </c>
      <c r="D180" s="308"/>
      <c r="E180" s="308"/>
      <c r="F180" s="331" t="s">
        <v>918</v>
      </c>
      <c r="G180" s="308"/>
      <c r="H180" s="308" t="s">
        <v>991</v>
      </c>
      <c r="I180" s="308" t="s">
        <v>920</v>
      </c>
      <c r="J180" s="308">
        <v>255</v>
      </c>
      <c r="K180" s="356"/>
    </row>
    <row r="181" s="1" customFormat="1" ht="15" customHeight="1">
      <c r="B181" s="333"/>
      <c r="C181" s="308" t="s">
        <v>118</v>
      </c>
      <c r="D181" s="308"/>
      <c r="E181" s="308"/>
      <c r="F181" s="331" t="s">
        <v>918</v>
      </c>
      <c r="G181" s="308"/>
      <c r="H181" s="308" t="s">
        <v>882</v>
      </c>
      <c r="I181" s="308" t="s">
        <v>920</v>
      </c>
      <c r="J181" s="308">
        <v>10</v>
      </c>
      <c r="K181" s="356"/>
    </row>
    <row r="182" s="1" customFormat="1" ht="15" customHeight="1">
      <c r="B182" s="333"/>
      <c r="C182" s="308" t="s">
        <v>119</v>
      </c>
      <c r="D182" s="308"/>
      <c r="E182" s="308"/>
      <c r="F182" s="331" t="s">
        <v>918</v>
      </c>
      <c r="G182" s="308"/>
      <c r="H182" s="308" t="s">
        <v>992</v>
      </c>
      <c r="I182" s="308" t="s">
        <v>953</v>
      </c>
      <c r="J182" s="308"/>
      <c r="K182" s="356"/>
    </row>
    <row r="183" s="1" customFormat="1" ht="15" customHeight="1">
      <c r="B183" s="333"/>
      <c r="C183" s="308" t="s">
        <v>993</v>
      </c>
      <c r="D183" s="308"/>
      <c r="E183" s="308"/>
      <c r="F183" s="331" t="s">
        <v>918</v>
      </c>
      <c r="G183" s="308"/>
      <c r="H183" s="308" t="s">
        <v>994</v>
      </c>
      <c r="I183" s="308" t="s">
        <v>953</v>
      </c>
      <c r="J183" s="308"/>
      <c r="K183" s="356"/>
    </row>
    <row r="184" s="1" customFormat="1" ht="15" customHeight="1">
      <c r="B184" s="333"/>
      <c r="C184" s="308" t="s">
        <v>982</v>
      </c>
      <c r="D184" s="308"/>
      <c r="E184" s="308"/>
      <c r="F184" s="331" t="s">
        <v>918</v>
      </c>
      <c r="G184" s="308"/>
      <c r="H184" s="308" t="s">
        <v>995</v>
      </c>
      <c r="I184" s="308" t="s">
        <v>953</v>
      </c>
      <c r="J184" s="308"/>
      <c r="K184" s="356"/>
    </row>
    <row r="185" s="1" customFormat="1" ht="15" customHeight="1">
      <c r="B185" s="333"/>
      <c r="C185" s="308" t="s">
        <v>121</v>
      </c>
      <c r="D185" s="308"/>
      <c r="E185" s="308"/>
      <c r="F185" s="331" t="s">
        <v>924</v>
      </c>
      <c r="G185" s="308"/>
      <c r="H185" s="308" t="s">
        <v>996</v>
      </c>
      <c r="I185" s="308" t="s">
        <v>920</v>
      </c>
      <c r="J185" s="308">
        <v>50</v>
      </c>
      <c r="K185" s="356"/>
    </row>
    <row r="186" s="1" customFormat="1" ht="15" customHeight="1">
      <c r="B186" s="333"/>
      <c r="C186" s="308" t="s">
        <v>997</v>
      </c>
      <c r="D186" s="308"/>
      <c r="E186" s="308"/>
      <c r="F186" s="331" t="s">
        <v>924</v>
      </c>
      <c r="G186" s="308"/>
      <c r="H186" s="308" t="s">
        <v>998</v>
      </c>
      <c r="I186" s="308" t="s">
        <v>999</v>
      </c>
      <c r="J186" s="308"/>
      <c r="K186" s="356"/>
    </row>
    <row r="187" s="1" customFormat="1" ht="15" customHeight="1">
      <c r="B187" s="333"/>
      <c r="C187" s="308" t="s">
        <v>1000</v>
      </c>
      <c r="D187" s="308"/>
      <c r="E187" s="308"/>
      <c r="F187" s="331" t="s">
        <v>924</v>
      </c>
      <c r="G187" s="308"/>
      <c r="H187" s="308" t="s">
        <v>1001</v>
      </c>
      <c r="I187" s="308" t="s">
        <v>999</v>
      </c>
      <c r="J187" s="308"/>
      <c r="K187" s="356"/>
    </row>
    <row r="188" s="1" customFormat="1" ht="15" customHeight="1">
      <c r="B188" s="333"/>
      <c r="C188" s="308" t="s">
        <v>1002</v>
      </c>
      <c r="D188" s="308"/>
      <c r="E188" s="308"/>
      <c r="F188" s="331" t="s">
        <v>924</v>
      </c>
      <c r="G188" s="308"/>
      <c r="H188" s="308" t="s">
        <v>1003</v>
      </c>
      <c r="I188" s="308" t="s">
        <v>999</v>
      </c>
      <c r="J188" s="308"/>
      <c r="K188" s="356"/>
    </row>
    <row r="189" s="1" customFormat="1" ht="15" customHeight="1">
      <c r="B189" s="333"/>
      <c r="C189" s="369" t="s">
        <v>1004</v>
      </c>
      <c r="D189" s="308"/>
      <c r="E189" s="308"/>
      <c r="F189" s="331" t="s">
        <v>924</v>
      </c>
      <c r="G189" s="308"/>
      <c r="H189" s="308" t="s">
        <v>1005</v>
      </c>
      <c r="I189" s="308" t="s">
        <v>1006</v>
      </c>
      <c r="J189" s="370" t="s">
        <v>1007</v>
      </c>
      <c r="K189" s="356"/>
    </row>
    <row r="190" s="1" customFormat="1" ht="15" customHeight="1">
      <c r="B190" s="333"/>
      <c r="C190" s="369" t="s">
        <v>41</v>
      </c>
      <c r="D190" s="308"/>
      <c r="E190" s="308"/>
      <c r="F190" s="331" t="s">
        <v>918</v>
      </c>
      <c r="G190" s="308"/>
      <c r="H190" s="305" t="s">
        <v>1008</v>
      </c>
      <c r="I190" s="308" t="s">
        <v>1009</v>
      </c>
      <c r="J190" s="308"/>
      <c r="K190" s="356"/>
    </row>
    <row r="191" s="1" customFormat="1" ht="15" customHeight="1">
      <c r="B191" s="333"/>
      <c r="C191" s="369" t="s">
        <v>1010</v>
      </c>
      <c r="D191" s="308"/>
      <c r="E191" s="308"/>
      <c r="F191" s="331" t="s">
        <v>918</v>
      </c>
      <c r="G191" s="308"/>
      <c r="H191" s="308" t="s">
        <v>1011</v>
      </c>
      <c r="I191" s="308" t="s">
        <v>953</v>
      </c>
      <c r="J191" s="308"/>
      <c r="K191" s="356"/>
    </row>
    <row r="192" s="1" customFormat="1" ht="15" customHeight="1">
      <c r="B192" s="333"/>
      <c r="C192" s="369" t="s">
        <v>1012</v>
      </c>
      <c r="D192" s="308"/>
      <c r="E192" s="308"/>
      <c r="F192" s="331" t="s">
        <v>918</v>
      </c>
      <c r="G192" s="308"/>
      <c r="H192" s="308" t="s">
        <v>1013</v>
      </c>
      <c r="I192" s="308" t="s">
        <v>953</v>
      </c>
      <c r="J192" s="308"/>
      <c r="K192" s="356"/>
    </row>
    <row r="193" s="1" customFormat="1" ht="15" customHeight="1">
      <c r="B193" s="333"/>
      <c r="C193" s="369" t="s">
        <v>1014</v>
      </c>
      <c r="D193" s="308"/>
      <c r="E193" s="308"/>
      <c r="F193" s="331" t="s">
        <v>924</v>
      </c>
      <c r="G193" s="308"/>
      <c r="H193" s="308" t="s">
        <v>1015</v>
      </c>
      <c r="I193" s="308" t="s">
        <v>953</v>
      </c>
      <c r="J193" s="308"/>
      <c r="K193" s="356"/>
    </row>
    <row r="194" s="1" customFormat="1" ht="15" customHeight="1">
      <c r="B194" s="362"/>
      <c r="C194" s="371"/>
      <c r="D194" s="342"/>
      <c r="E194" s="342"/>
      <c r="F194" s="342"/>
      <c r="G194" s="342"/>
      <c r="H194" s="342"/>
      <c r="I194" s="342"/>
      <c r="J194" s="342"/>
      <c r="K194" s="363"/>
    </row>
    <row r="195" s="1" customFormat="1" ht="18.75" customHeight="1">
      <c r="B195" s="344"/>
      <c r="C195" s="354"/>
      <c r="D195" s="354"/>
      <c r="E195" s="354"/>
      <c r="F195" s="364"/>
      <c r="G195" s="354"/>
      <c r="H195" s="354"/>
      <c r="I195" s="354"/>
      <c r="J195" s="354"/>
      <c r="K195" s="344"/>
    </row>
    <row r="196" s="1" customFormat="1" ht="18.75" customHeight="1">
      <c r="B196" s="344"/>
      <c r="C196" s="354"/>
      <c r="D196" s="354"/>
      <c r="E196" s="354"/>
      <c r="F196" s="364"/>
      <c r="G196" s="354"/>
      <c r="H196" s="354"/>
      <c r="I196" s="354"/>
      <c r="J196" s="354"/>
      <c r="K196" s="344"/>
    </row>
    <row r="197" s="1" customFormat="1" ht="18.75" customHeight="1"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</row>
    <row r="198" s="1" customFormat="1" ht="13.5">
      <c r="B198" s="295"/>
      <c r="C198" s="296"/>
      <c r="D198" s="296"/>
      <c r="E198" s="296"/>
      <c r="F198" s="296"/>
      <c r="G198" s="296"/>
      <c r="H198" s="296"/>
      <c r="I198" s="296"/>
      <c r="J198" s="296"/>
      <c r="K198" s="297"/>
    </row>
    <row r="199" s="1" customFormat="1" ht="21">
      <c r="B199" s="298"/>
      <c r="C199" s="299" t="s">
        <v>1016</v>
      </c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5.5" customHeight="1">
      <c r="B200" s="298"/>
      <c r="C200" s="372" t="s">
        <v>1017</v>
      </c>
      <c r="D200" s="372"/>
      <c r="E200" s="372"/>
      <c r="F200" s="372" t="s">
        <v>1018</v>
      </c>
      <c r="G200" s="373"/>
      <c r="H200" s="372" t="s">
        <v>1019</v>
      </c>
      <c r="I200" s="372"/>
      <c r="J200" s="372"/>
      <c r="K200" s="300"/>
    </row>
    <row r="201" s="1" customFormat="1" ht="5.25" customHeight="1">
      <c r="B201" s="333"/>
      <c r="C201" s="328"/>
      <c r="D201" s="328"/>
      <c r="E201" s="328"/>
      <c r="F201" s="328"/>
      <c r="G201" s="354"/>
      <c r="H201" s="328"/>
      <c r="I201" s="328"/>
      <c r="J201" s="328"/>
      <c r="K201" s="356"/>
    </row>
    <row r="202" s="1" customFormat="1" ht="15" customHeight="1">
      <c r="B202" s="333"/>
      <c r="C202" s="308" t="s">
        <v>1009</v>
      </c>
      <c r="D202" s="308"/>
      <c r="E202" s="308"/>
      <c r="F202" s="331" t="s">
        <v>42</v>
      </c>
      <c r="G202" s="308"/>
      <c r="H202" s="308" t="s">
        <v>1020</v>
      </c>
      <c r="I202" s="308"/>
      <c r="J202" s="308"/>
      <c r="K202" s="356"/>
    </row>
    <row r="203" s="1" customFormat="1" ht="15" customHeight="1">
      <c r="B203" s="333"/>
      <c r="C203" s="308"/>
      <c r="D203" s="308"/>
      <c r="E203" s="308"/>
      <c r="F203" s="331" t="s">
        <v>43</v>
      </c>
      <c r="G203" s="308"/>
      <c r="H203" s="308" t="s">
        <v>1021</v>
      </c>
      <c r="I203" s="308"/>
      <c r="J203" s="308"/>
      <c r="K203" s="356"/>
    </row>
    <row r="204" s="1" customFormat="1" ht="15" customHeight="1">
      <c r="B204" s="333"/>
      <c r="C204" s="308"/>
      <c r="D204" s="308"/>
      <c r="E204" s="308"/>
      <c r="F204" s="331" t="s">
        <v>46</v>
      </c>
      <c r="G204" s="308"/>
      <c r="H204" s="308" t="s">
        <v>1022</v>
      </c>
      <c r="I204" s="308"/>
      <c r="J204" s="308"/>
      <c r="K204" s="356"/>
    </row>
    <row r="205" s="1" customFormat="1" ht="15" customHeight="1">
      <c r="B205" s="333"/>
      <c r="C205" s="308"/>
      <c r="D205" s="308"/>
      <c r="E205" s="308"/>
      <c r="F205" s="331" t="s">
        <v>44</v>
      </c>
      <c r="G205" s="308"/>
      <c r="H205" s="308" t="s">
        <v>1023</v>
      </c>
      <c r="I205" s="308"/>
      <c r="J205" s="308"/>
      <c r="K205" s="356"/>
    </row>
    <row r="206" s="1" customFormat="1" ht="15" customHeight="1">
      <c r="B206" s="333"/>
      <c r="C206" s="308"/>
      <c r="D206" s="308"/>
      <c r="E206" s="308"/>
      <c r="F206" s="331" t="s">
        <v>45</v>
      </c>
      <c r="G206" s="308"/>
      <c r="H206" s="308" t="s">
        <v>1024</v>
      </c>
      <c r="I206" s="308"/>
      <c r="J206" s="308"/>
      <c r="K206" s="356"/>
    </row>
    <row r="207" s="1" customFormat="1" ht="15" customHeight="1">
      <c r="B207" s="333"/>
      <c r="C207" s="308"/>
      <c r="D207" s="308"/>
      <c r="E207" s="308"/>
      <c r="F207" s="331"/>
      <c r="G207" s="308"/>
      <c r="H207" s="308"/>
      <c r="I207" s="308"/>
      <c r="J207" s="308"/>
      <c r="K207" s="356"/>
    </row>
    <row r="208" s="1" customFormat="1" ht="15" customHeight="1">
      <c r="B208" s="333"/>
      <c r="C208" s="308" t="s">
        <v>965</v>
      </c>
      <c r="D208" s="308"/>
      <c r="E208" s="308"/>
      <c r="F208" s="331" t="s">
        <v>78</v>
      </c>
      <c r="G208" s="308"/>
      <c r="H208" s="308" t="s">
        <v>1025</v>
      </c>
      <c r="I208" s="308"/>
      <c r="J208" s="308"/>
      <c r="K208" s="356"/>
    </row>
    <row r="209" s="1" customFormat="1" ht="15" customHeight="1">
      <c r="B209" s="333"/>
      <c r="C209" s="308"/>
      <c r="D209" s="308"/>
      <c r="E209" s="308"/>
      <c r="F209" s="331" t="s">
        <v>862</v>
      </c>
      <c r="G209" s="308"/>
      <c r="H209" s="308" t="s">
        <v>863</v>
      </c>
      <c r="I209" s="308"/>
      <c r="J209" s="308"/>
      <c r="K209" s="356"/>
    </row>
    <row r="210" s="1" customFormat="1" ht="15" customHeight="1">
      <c r="B210" s="333"/>
      <c r="C210" s="308"/>
      <c r="D210" s="308"/>
      <c r="E210" s="308"/>
      <c r="F210" s="331" t="s">
        <v>860</v>
      </c>
      <c r="G210" s="308"/>
      <c r="H210" s="308" t="s">
        <v>1026</v>
      </c>
      <c r="I210" s="308"/>
      <c r="J210" s="308"/>
      <c r="K210" s="356"/>
    </row>
    <row r="211" s="1" customFormat="1" ht="15" customHeight="1">
      <c r="B211" s="374"/>
      <c r="C211" s="308"/>
      <c r="D211" s="308"/>
      <c r="E211" s="308"/>
      <c r="F211" s="331" t="s">
        <v>85</v>
      </c>
      <c r="G211" s="369"/>
      <c r="H211" s="360" t="s">
        <v>86</v>
      </c>
      <c r="I211" s="360"/>
      <c r="J211" s="360"/>
      <c r="K211" s="375"/>
    </row>
    <row r="212" s="1" customFormat="1" ht="15" customHeight="1">
      <c r="B212" s="374"/>
      <c r="C212" s="308"/>
      <c r="D212" s="308"/>
      <c r="E212" s="308"/>
      <c r="F212" s="331" t="s">
        <v>864</v>
      </c>
      <c r="G212" s="369"/>
      <c r="H212" s="360" t="s">
        <v>836</v>
      </c>
      <c r="I212" s="360"/>
      <c r="J212" s="360"/>
      <c r="K212" s="375"/>
    </row>
    <row r="213" s="1" customFormat="1" ht="15" customHeight="1">
      <c r="B213" s="374"/>
      <c r="C213" s="308"/>
      <c r="D213" s="308"/>
      <c r="E213" s="308"/>
      <c r="F213" s="331"/>
      <c r="G213" s="369"/>
      <c r="H213" s="360"/>
      <c r="I213" s="360"/>
      <c r="J213" s="360"/>
      <c r="K213" s="375"/>
    </row>
    <row r="214" s="1" customFormat="1" ht="15" customHeight="1">
      <c r="B214" s="374"/>
      <c r="C214" s="308" t="s">
        <v>989</v>
      </c>
      <c r="D214" s="308"/>
      <c r="E214" s="308"/>
      <c r="F214" s="331">
        <v>1</v>
      </c>
      <c r="G214" s="369"/>
      <c r="H214" s="360" t="s">
        <v>1027</v>
      </c>
      <c r="I214" s="360"/>
      <c r="J214" s="360"/>
      <c r="K214" s="375"/>
    </row>
    <row r="215" s="1" customFormat="1" ht="15" customHeight="1">
      <c r="B215" s="374"/>
      <c r="C215" s="308"/>
      <c r="D215" s="308"/>
      <c r="E215" s="308"/>
      <c r="F215" s="331">
        <v>2</v>
      </c>
      <c r="G215" s="369"/>
      <c r="H215" s="360" t="s">
        <v>1028</v>
      </c>
      <c r="I215" s="360"/>
      <c r="J215" s="360"/>
      <c r="K215" s="375"/>
    </row>
    <row r="216" s="1" customFormat="1" ht="15" customHeight="1">
      <c r="B216" s="374"/>
      <c r="C216" s="308"/>
      <c r="D216" s="308"/>
      <c r="E216" s="308"/>
      <c r="F216" s="331">
        <v>3</v>
      </c>
      <c r="G216" s="369"/>
      <c r="H216" s="360" t="s">
        <v>1029</v>
      </c>
      <c r="I216" s="360"/>
      <c r="J216" s="360"/>
      <c r="K216" s="375"/>
    </row>
    <row r="217" s="1" customFormat="1" ht="15" customHeight="1">
      <c r="B217" s="374"/>
      <c r="C217" s="308"/>
      <c r="D217" s="308"/>
      <c r="E217" s="308"/>
      <c r="F217" s="331">
        <v>4</v>
      </c>
      <c r="G217" s="369"/>
      <c r="H217" s="360" t="s">
        <v>1030</v>
      </c>
      <c r="I217" s="360"/>
      <c r="J217" s="360"/>
      <c r="K217" s="375"/>
    </row>
    <row r="218" s="1" customFormat="1" ht="12.75" customHeight="1">
      <c r="B218" s="376"/>
      <c r="C218" s="377"/>
      <c r="D218" s="377"/>
      <c r="E218" s="377"/>
      <c r="F218" s="377"/>
      <c r="G218" s="377"/>
      <c r="H218" s="377"/>
      <c r="I218" s="377"/>
      <c r="J218" s="377"/>
      <c r="K218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Lepik</dc:creator>
  <cp:lastModifiedBy>Lepik</cp:lastModifiedBy>
  <dcterms:created xsi:type="dcterms:W3CDTF">2023-04-17T07:44:26Z</dcterms:created>
  <dcterms:modified xsi:type="dcterms:W3CDTF">2023-04-17T07:44:32Z</dcterms:modified>
</cp:coreProperties>
</file>