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xxx - VD Vrchlice, SOB, v..." sheetId="2" r:id="rId2"/>
  </sheets>
  <definedNames>
    <definedName name="_xlnm.Print_Area" localSheetId="0">'Rekapitulace stavby'!$D$4:$AO$76,'Rekapitulace stavby'!$C$82:$AQ$96</definedName>
    <definedName name="_xlnm._FilterDatabase" localSheetId="1" hidden="1">'xxx - VD Vrchlice, SOB, v...'!$C$121:$K$264</definedName>
    <definedName name="_xlnm.Print_Area" localSheetId="1">'xxx - VD Vrchlice, SOB, v...'!$C$4:$J$76,'xxx - VD Vrchlice, SOB, v...'!$C$82:$J$105,'xxx - VD Vrchlice, SOB, v...'!$C$111:$J$264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<sst xmlns="http://schemas.openxmlformats.org/spreadsheetml/2006/main" count="1513" uniqueCount="335">
  <si>
    <t>Export Komplet</t>
  </si>
  <si>
    <t/>
  </si>
  <si>
    <t>2.0</t>
  </si>
  <si>
    <t>ZAMOK</t>
  </si>
  <si>
    <t>False</t>
  </si>
  <si>
    <t>{e86df1a0-0022-41f0-acf6-e2c171cd83a3}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</si>
  <si>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</si>
  <si>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</si>
  <si>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</si>
  <si>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</si>
  <si>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</si>
  <si>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</si>
  <si>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</si>
  <si>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</si>
  <si>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xxx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</si>
  <si>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</si>
  <si>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</si>
  <si>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Vrchlice, SOB, výměna oken</t>
  </si>
  <si>
    <t>KSO:</t>
  </si>
  <si>
    <t>CC-CZ:</t>
  </si>
  <si>
    <t>Místo:</t>
  </si>
  <si>
    <t xml:space="preserve"> </t>
  </si>
  <si>
    <t>Datum:</t>
  </si>
  <si>
    <t>16. 5. 2022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</si>
  <si>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</si>
  <si>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</si>
  <si>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</si>
  <si>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</si>
  <si>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</si>
  <si>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</si>
  <si>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</si>
  <si>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</si>
  <si>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</si>
  <si>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</si>
  <si>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</si>
  <si>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</si>
  <si>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</si>
  <si>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</si>
  <si>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</si>
  <si>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</si>
  <si>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</si>
  <si>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</si>
  <si>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</si>
  <si>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</si>
  <si>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</si>
  <si>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</si>
  <si>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</si>
  <si>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</si>
  <si>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</si>
  <si>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</si>
  <si>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</si>
  <si>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</si>
  <si>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</si>
  <si>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</si>
  <si>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</si>
  <si>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</si>
  <si>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</si>
  <si>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</si>
  <si>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</si>
  <si>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</si>
  <si>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</si>
  <si>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</si>
  <si>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</si>
  <si>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</si>
  <si>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</si>
  <si>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</si>
  <si>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</si>
  <si>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</si>
  <si>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</si>
  <si>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</si>
  <si>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</si>
  <si>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</si>
  <si>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</si>
  <si>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</si>
  <si>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</si>
  <si>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</si>
  <si>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</si>
  <si>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</si>
  <si>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</si>
  <si>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</si>
  <si>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</si>
  <si>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</si>
  <si>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</si>
  <si>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</si>
  <si>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</si>
  <si>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</si>
  <si>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</si>
  <si>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</si>
  <si>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</si>
  <si>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</si>
  <si>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</si>
  <si>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</si>
  <si>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</si>
  <si>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</si>
  <si>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</si>
  <si>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781 - Dokončovací práce - obklady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</si>
  <si>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</si>
  <si>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</si>
  <si>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</si>
  <si>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</si>
  <si>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</si>
  <si>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</si>
  <si>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</si>
  <si>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</si>
  <si>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</si>
  <si>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</si>
  <si>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</si>
  <si>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</si>
  <si>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</si>
  <si>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</si>
  <si>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</si>
  <si>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</si>
  <si>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</si>
  <si>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</si>
  <si>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</si>
  <si>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</si>
  <si>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</si>
  <si>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</si>
  <si>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</si>
  <si>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4</t>
  </si>
  <si>
    <t>639674700</t>
  </si>
  <si>
    <t>PP</t>
  </si>
  <si>
    <t>Začištění omítek (s dodáním hmot)  kolem oken, dveří, podlah, obkladů apod.</t>
  </si>
  <si>
    <t>VV</t>
  </si>
  <si>
    <t>Oboustranně</t>
  </si>
  <si>
    <t>severní strana</t>
  </si>
  <si>
    <t>2*2*(0,83+0,88)</t>
  </si>
  <si>
    <t>2*2*(1,21+0,525)</t>
  </si>
  <si>
    <t>2*2*(0,9+0,535)</t>
  </si>
  <si>
    <t>Mezisoučet</t>
  </si>
  <si>
    <t>3</t>
  </si>
  <si>
    <t>jižní strana</t>
  </si>
  <si>
    <t>2*2*(2,26+0,5)</t>
  </si>
  <si>
    <t>2*2*(1,14+1,425)</t>
  </si>
  <si>
    <t>západní strana</t>
  </si>
  <si>
    <t>3*2*2*(1,46+1,46)</t>
  </si>
  <si>
    <t>Součet</t>
  </si>
  <si>
    <t>9</t>
  </si>
  <si>
    <t>Ostatní konstrukce a práce, bourání</t>
  </si>
  <si>
    <t>968062354</t>
  </si>
  <si>
    <t>Vybourání dřevěných rámů oken dvojitých včetně křídel pl do 1 m2</t>
  </si>
  <si>
    <t>m2</t>
  </si>
  <si>
    <t>-2129841526</t>
  </si>
  <si>
    <t>Vybourání dřevěných rámů oken s křídly, dveřních zárubní, vrat, stěn, ostění nebo obkladů  rámů oken s křídly dvojitých, plochy do 1 m2</t>
  </si>
  <si>
    <t>0,83*0,88</t>
  </si>
  <si>
    <t>1,21*0,555</t>
  </si>
  <si>
    <t>0,9*0,535</t>
  </si>
  <si>
    <t>968062355</t>
  </si>
  <si>
    <t>Vybourání dřevěných rámů oken dvojitých včetně křídel pl do 2 m2</t>
  </si>
  <si>
    <t>1225443580</t>
  </si>
  <si>
    <t>Vybourání dřevěných rámů oken s křídly, dveřních zárubní, vrat, stěn, ostění nebo obkladů  rámů oken s křídly dvojitých, plochy do 2 m2</t>
  </si>
  <si>
    <t>2,26*0,5</t>
  </si>
  <si>
    <t>1,14*1,425</t>
  </si>
  <si>
    <t>968062356</t>
  </si>
  <si>
    <t>Vybourání dřevěných rámů oken dvojitých včetně křídel pl do 4 m2</t>
  </si>
  <si>
    <t>-1196645598</t>
  </si>
  <si>
    <t>Vybourání dřevěných rámů oken s křídly, dveřních zárubní, vrat, stěn, ostění nebo obkladů  rámů oken s křídly dvojitých, plochy do 4 m2</t>
  </si>
  <si>
    <t>3*1,46*1,46</t>
  </si>
  <si>
    <t>997</t>
  </si>
  <si>
    <t>Přesun sutě</t>
  </si>
  <si>
    <t>5</t>
  </si>
  <si>
    <t>997013151</t>
  </si>
  <si>
    <t>Vnitrostaveništní doprava suti a vybouraných hmot pro budovy v do 6 m s omezením mechanizace</t>
  </si>
  <si>
    <t>t</t>
  </si>
  <si>
    <t>-1896378605</t>
  </si>
  <si>
    <t>Vnitrostaveništní doprava suti a vybouraných hmot  vodorovně do 50 m svisle s omezením mechanizace pro budovy a haly výšky do 6 m</t>
  </si>
  <si>
    <t>997013501</t>
  </si>
  <si>
    <t>Odvoz suti a vybouraných hmot na skládku nebo meziskládku do 1 km se složením</t>
  </si>
  <si>
    <t>-1061008143</t>
  </si>
  <si>
    <t>Odvoz suti a vybouraných hmot na skládku nebo meziskládku  se složením, na vzdálenost do 1 km</t>
  </si>
  <si>
    <t>7</t>
  </si>
  <si>
    <t>997013509</t>
  </si>
  <si>
    <t>Příplatek k odvozu suti a vybouraných hmot na skládku ZKD 1 km přes 1 km</t>
  </si>
  <si>
    <t>-857528233</t>
  </si>
  <si>
    <t>Odvoz suti a vybouraných hmot na skládku nebo meziskládku  se složením, na vzdálenost Příplatek k ceně za každý další i započatý 1 km přes 1 km</t>
  </si>
  <si>
    <t>1,422*17 'Přepočtené koeficientem množství</t>
  </si>
  <si>
    <t>8</t>
  </si>
  <si>
    <t>997013631</t>
  </si>
  <si>
    <t>Poplatek za uložení na skládce (skládkovné) stavebního odpadu směsného kód odpadu 17 09 04</t>
  </si>
  <si>
    <t>1094235977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</si>
  <si>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</si>
  <si>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</si>
  <si>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</si>
  <si>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998011001</t>
  </si>
  <si>
    <t>Přesun hmot pro budovy zděné v do 6 m</t>
  </si>
  <si>
    <t>-1500574212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</si>
  <si>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</si>
  <si>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</si>
  <si>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</si>
  <si>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764</t>
  </si>
  <si>
    <t>Konstrukce klempířské</t>
  </si>
  <si>
    <t>10</t>
  </si>
  <si>
    <t>764002851</t>
  </si>
  <si>
    <t>Demontáž oplechování parapetů do suti</t>
  </si>
  <si>
    <t>16</t>
  </si>
  <si>
    <t>1244799093</t>
  </si>
  <si>
    <t>Demontáž klempířských konstrukcí oplechování parapetů do suti</t>
  </si>
  <si>
    <t>0,83+1,21+0,9</t>
  </si>
  <si>
    <t>2,26+1,14</t>
  </si>
  <si>
    <t>3*1,46</t>
  </si>
  <si>
    <t>11</t>
  </si>
  <si>
    <t>764216442</t>
  </si>
  <si>
    <t>Oplechování rovných parapetů celoplošně lepené z Pz plechu rš 200 mm</t>
  </si>
  <si>
    <t>-1953822964</t>
  </si>
  <si>
    <t>Oplechování parapetů z pozinkovaného plechu rovných celoplošně lepené, bez rohů rš 200 mm</t>
  </si>
  <si>
    <t>10,72*1,1</t>
  </si>
  <si>
    <t>12</t>
  </si>
  <si>
    <t>998764101</t>
  </si>
  <si>
    <t>Přesun hmot tonážní pro konstrukce klempířské v objektech v do 6 m</t>
  </si>
  <si>
    <t>633221878</t>
  </si>
  <si>
    <t>Přesun hmot pro konstrukce klempířské stanovený z hmotnosti přesunovaného materiálu vodorovná dopravní vzdálenost do 50 m v objektech výšky do 6 m</t>
  </si>
  <si>
    <t>13</t>
  </si>
  <si>
    <t>998764181</t>
  </si>
  <si>
    <t>Příplatek k přesunu hmot tonážní 764 prováděný bez použití mechanizace</t>
  </si>
  <si>
    <t>-754671170</t>
  </si>
  <si>
    <t>Přesun hmot pro konstrukce klempířské stanovený z hmotnosti přesunovaného materiálu Příplatek k cenám za přesun prováděný bez použití mechanizace pro jakoukoliv výšku objektu</t>
  </si>
  <si>
    <t>766</t>
  </si>
  <si>
    <t>Konstrukce truhlářské</t>
  </si>
  <si>
    <t>14</t>
  </si>
  <si>
    <t>766441811</t>
  </si>
  <si>
    <t>Demontáž parapetních desek dřevěných nebo plastových šířky do 300 mm délky do 1000 mm</t>
  </si>
  <si>
    <t>kus</t>
  </si>
  <si>
    <t>738341180</t>
  </si>
  <si>
    <t>Demontáž parapetních desek dřevěných nebo plastových šířky do 300 mm, délky do 1000 mm</t>
  </si>
  <si>
    <t>766441821</t>
  </si>
  <si>
    <t>Demontáž parapetních desek dřevěných nebo plastových šířky do 300 mm délky do 2000 mm</t>
  </si>
  <si>
    <t>-717637699</t>
  </si>
  <si>
    <t>Demontáž parapetních desek dřevěných nebo plastových šířky do 300 mm, délky přes 1000 do 2000 mm</t>
  </si>
  <si>
    <t>766441823</t>
  </si>
  <si>
    <t>Demontáž parapetních desek dřevěných nebo plastových šířky do 300 mm délky přes 2000 mm</t>
  </si>
  <si>
    <t>2076790094</t>
  </si>
  <si>
    <t>Demontáž parapetních desek dřevěných nebo plastových šířky do 300 mm, délky přes 2000 mm</t>
  </si>
  <si>
    <t>17</t>
  </si>
  <si>
    <t>766622131</t>
  </si>
  <si>
    <t>Montáž plastových oken plochy přes 1 m2 otevíravých v do 1,5 m s rámem do zdiva</t>
  </si>
  <si>
    <t>-1270781343</t>
  </si>
  <si>
    <t>Montáž oken plastových včetně montáže rámu plochy přes 1 m2 otevíravých do zdiva, výšky do 1,5 m</t>
  </si>
  <si>
    <t>Jižní strana</t>
  </si>
  <si>
    <t>Západní strana</t>
  </si>
  <si>
    <t>18</t>
  </si>
  <si>
    <t>M</t>
  </si>
  <si>
    <t>61140051</t>
  </si>
  <si>
    <t>okno plastové otevíravé/sklopné dvojsklo přes plochu 1m2 do v 1,5m</t>
  </si>
  <si>
    <t>32</t>
  </si>
  <si>
    <t>-1732132849</t>
  </si>
  <si>
    <t>2,26*0,5 "2*křídlo sklopné (klika nahoře), min. 5-ti komorový rám, barva (int/ext) bílá/mooreiche 25</t>
  </si>
  <si>
    <t>1,14*1,425 "2*křídlo (1*otevíravé, 1*otevíravé/sklopné), min. 5-ti komorový rám, barva (int/ext) bílá/mooreiche 25</t>
  </si>
  <si>
    <t>3*1,46*1,46 "2*křídlo (1*otevíravé, 1*otevíravé/sklopné), min. 5-ti komorový rám, barva (int/ext) bílá/mooreiche 25</t>
  </si>
  <si>
    <t>19</t>
  </si>
  <si>
    <t>766622216</t>
  </si>
  <si>
    <t>Montáž plastových oken plochy do 1 m2 otevíravých s rámem do zdiva</t>
  </si>
  <si>
    <t>1423283653</t>
  </si>
  <si>
    <t>Montáž oken plastových plochy do 1 m2 včetně montáže rámu otevíravých do zdiva</t>
  </si>
  <si>
    <t>20</t>
  </si>
  <si>
    <t>61140049</t>
  </si>
  <si>
    <t>okno plastové otevíravé/sklopné dvojsklo do plochy 1m2</t>
  </si>
  <si>
    <t>-1779301412</t>
  </si>
  <si>
    <t>Severní strana</t>
  </si>
  <si>
    <t>0,83*0,88 "1*křídlo otevíravé/sklopné, min. 5-ti komorový rám, barva (int/ext) bílá/mooreiche 25</t>
  </si>
  <si>
    <t>1,21*0,555"1*křídlo sklopné (klika nahoře), min. 5-ti komorový rám, barva (int/ext) bílá/mooreiche 25</t>
  </si>
  <si>
    <t>0,9*0,535"1*křídlo sklopné (klika nahoře), min. 5-ti komorový rám, barva (int/ext) bílá/mooreiche 25</t>
  </si>
  <si>
    <t>766694111</t>
  </si>
  <si>
    <t>Montáž parapetních desek dřevěných nebo plastových š do 30 cm dl do 1,0 m</t>
  </si>
  <si>
    <t>1881211362</t>
  </si>
  <si>
    <t>Montáž ostatních truhlářských konstrukcí parapetních desek dřevěných nebo plastových šířky do 300 mm, délky do 1000 mm</t>
  </si>
  <si>
    <t>22</t>
  </si>
  <si>
    <t>60794102</t>
  </si>
  <si>
    <t>parapet dřevotřískový vnitřní povrch laminátový š 260mm</t>
  </si>
  <si>
    <t>1646079041</t>
  </si>
  <si>
    <t>23</t>
  </si>
  <si>
    <t>766694112</t>
  </si>
  <si>
    <t>Montáž parapetních desek dřevěných nebo plastových š do 30 cm dl přes 1,0 do 1,6 m</t>
  </si>
  <si>
    <t>-1055601823</t>
  </si>
  <si>
    <t>Montáž ostatních truhlářských konstrukcí parapetních desek dřevěných nebo plastových šířky do 300 mm, délky přes 1000 do 1600 mm</t>
  </si>
  <si>
    <t>24</t>
  </si>
  <si>
    <t>779971665</t>
  </si>
  <si>
    <t>1,21+2,26+1,14+3*1,46</t>
  </si>
  <si>
    <t>8,99*1,2 'Přepočtené koeficientem množství</t>
  </si>
  <si>
    <t>25</t>
  </si>
  <si>
    <t>60794121</t>
  </si>
  <si>
    <t>koncovka PVC k parapetním dřevotřískovým deskám 600mm</t>
  </si>
  <si>
    <t>-1422529620</t>
  </si>
  <si>
    <t>26</t>
  </si>
  <si>
    <t>990R01</t>
  </si>
  <si>
    <t>Sítě proti hmyzu do všech nově osazovaných oken</t>
  </si>
  <si>
    <t>komplet</t>
  </si>
  <si>
    <t>-1800384583</t>
  </si>
  <si>
    <t>P</t>
  </si>
  <si>
    <t>Poznámka k položce:
Barva rámu Mooreiche 25</t>
  </si>
  <si>
    <t>27</t>
  </si>
  <si>
    <t>990R02</t>
  </si>
  <si>
    <t>Provedení prostupů okenními rámy pro stávající kabely včetně protažení kabelů</t>
  </si>
  <si>
    <t>1041411665</t>
  </si>
  <si>
    <t>28</t>
  </si>
  <si>
    <t>998766101</t>
  </si>
  <si>
    <t>Přesun hmot tonážní pro kce truhlářské v objektech v do 6 m</t>
  </si>
  <si>
    <t>1998773675</t>
  </si>
  <si>
    <t>Přesun hmot pro konstrukce truhlářské stanovený z hmotnosti přesunovaného materiálu vodorovná dopravní vzdálenost do 50 m v objektech výšky do 6 m</t>
  </si>
  <si>
    <t>29</t>
  </si>
  <si>
    <t>998766181</t>
  </si>
  <si>
    <t>Příplatek k přesunu hmot tonážní 766 prováděný bez použití mechanizace</t>
  </si>
  <si>
    <t>295322220</t>
  </si>
  <si>
    <t>Přesun hmot pro konstrukce truhlářské stanovený z hmotnosti přesunovaného materiálu Příplatek k ceně za přesun prováděný bez použití mechanizace pro jakoukoliv výšku objektu</t>
  </si>
  <si>
    <t>781</t>
  </si>
  <si>
    <t>Dokončovací práce - obklady</t>
  </si>
  <si>
    <t>30</t>
  </si>
  <si>
    <t>781473810</t>
  </si>
  <si>
    <t>Demontáž obkladů z obkladaček keramických lepených</t>
  </si>
  <si>
    <t>1953753109</t>
  </si>
  <si>
    <t>Demontáž obkladů z dlaždic keramických lepených</t>
  </si>
  <si>
    <t>Ostění u okna v koupelně</t>
  </si>
  <si>
    <t>2*(0,83+0,85)*0,2</t>
  </si>
  <si>
    <t>786</t>
  </si>
  <si>
    <t>Dokončovací práce - čalounické úpravy</t>
  </si>
  <si>
    <t>31</t>
  </si>
  <si>
    <t>786626121</t>
  </si>
  <si>
    <t>Montáž lamelové žaluzie vnitřní nebo do oken dvojitých kovových</t>
  </si>
  <si>
    <t>534286</t>
  </si>
  <si>
    <t>Montáž zastiňujících žaluzií  lamelových vnitřních nebo do oken dvojitých kovových</t>
  </si>
  <si>
    <t>0,83*0,85</t>
  </si>
  <si>
    <t>1,14*1,395</t>
  </si>
  <si>
    <t>3*1,46*1,43</t>
  </si>
  <si>
    <t>55346200</t>
  </si>
  <si>
    <t>žaluzie horizontální interiérové</t>
  </si>
  <si>
    <t>-1157938110</t>
  </si>
  <si>
    <t>33</t>
  </si>
  <si>
    <t>998786101</t>
  </si>
  <si>
    <t>Přesun hmot tonážní pro stínění a čalounické úpravy v objektech v do 6 m</t>
  </si>
  <si>
    <t>782188332</t>
  </si>
  <si>
    <t>Přesun hmot pro stínění a čalounické úpravy stanovený z hmotnosti přesunovaného materiálu vodorovná dopravní vzdálenost do 50 m v objektech výšky (hloubky) do 6 m</t>
  </si>
  <si>
    <t>34</t>
  </si>
  <si>
    <t>998786181</t>
  </si>
  <si>
    <t>Příplatek k přesunu hmot tonážní 786 prováděný bez použití mechanizace</t>
  </si>
  <si>
    <t>-1642782953</t>
  </si>
  <si>
    <t>Přesun hmot pro stínění a čalounické úpravy stanovený z hmotnosti přesunovaného materiálu Příplatek k cenám za přesun prováděný bez použití mechanizace pro jakoukoliv výšku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</si>
</sst>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xxx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VD Vrchlice, SOB, výměna oken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16. 5. 2022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72</v>
      </c>
      <c r="BT94" s="118" t="s">
        <v>73</v>
      </c>
      <c r="BV94" s="118" t="s">
        <v>74</v>
      </c>
      <c r="BW94" s="118" t="s">
        <v>5</v>
      </c>
      <c r="BX94" s="118" t="s">
        <v>75</v>
      </c>
      <c r="CL94" s="118" t="s">
        <v>1</v>
      </c>
    </row>
    <row r="95" spans="1:90" s="7" customFormat="1" ht="16.5" customHeight="1">
      <c r="A95" s="119" t="s">
        <v>76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'xxx - VD Vrchlice, SOB, v...'!J28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77</v>
      </c>
      <c r="AR95" s="126"/>
      <c r="AS95" s="127">
        <v>0</v>
      </c>
      <c r="AT95" s="128">
        <f>ROUND(SUM(AV95:AW95),2)</f>
        <v>0</v>
      </c>
      <c r="AU95" s="129">
        <f>'xxx - VD Vrchlice, SOB, v...'!P122</f>
        <v>0</v>
      </c>
      <c r="AV95" s="128">
        <f>'xxx - VD Vrchlice, SOB, v...'!J31</f>
        <v>0</v>
      </c>
      <c r="AW95" s="128">
        <f>'xxx - VD Vrchlice, SOB, v...'!J32</f>
        <v>0</v>
      </c>
      <c r="AX95" s="128">
        <f>'xxx - VD Vrchlice, SOB, v...'!J33</f>
        <v>0</v>
      </c>
      <c r="AY95" s="128">
        <f>'xxx - VD Vrchlice, SOB, v...'!J34</f>
        <v>0</v>
      </c>
      <c r="AZ95" s="128">
        <f>'xxx - VD Vrchlice, SOB, v...'!F31</f>
        <v>0</v>
      </c>
      <c r="BA95" s="128">
        <f>'xxx - VD Vrchlice, SOB, v...'!F32</f>
        <v>0</v>
      </c>
      <c r="BB95" s="128">
        <f>'xxx - VD Vrchlice, SOB, v...'!F33</f>
        <v>0</v>
      </c>
      <c r="BC95" s="128">
        <f>'xxx - VD Vrchlice, SOB, v...'!F34</f>
        <v>0</v>
      </c>
      <c r="BD95" s="130">
        <f>'xxx - VD Vrchlice, SOB, v...'!F35</f>
        <v>0</v>
      </c>
      <c r="BE95" s="7"/>
      <c r="BT95" s="131" t="s">
        <v>78</v>
      </c>
      <c r="BU95" s="131" t="s">
        <v>79</v>
      </c>
      <c r="BV95" s="131" t="s">
        <v>74</v>
      </c>
      <c r="BW95" s="131" t="s">
        <v>5</v>
      </c>
      <c r="BX95" s="131" t="s">
        <v>75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xxx - VD Vrchlice, SOB,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80</v>
      </c>
    </row>
    <row r="4" spans="2:46" s="1" customFormat="1" ht="24.95" customHeight="1">
      <c r="B4" s="21"/>
      <c r="D4" s="134" t="s">
        <v>81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16. 5. 2022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tr">
        <f>IF('Rekapitulace stavby'!AN10="","",'Rekapitulace stavby'!AN10)</f>
        <v/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tr">
        <f>IF('Rekapitulace stavby'!E11="","",'Rekapitulace stavby'!E11)</f>
        <v xml:space="preserve"> </v>
      </c>
      <c r="F13" s="39"/>
      <c r="G13" s="39"/>
      <c r="H13" s="39"/>
      <c r="I13" s="136" t="s">
        <v>26</v>
      </c>
      <c r="J13" s="138" t="str">
        <f>IF('Rekapitulace stavby'!AN11="","",'Rekapitulace stavby'!AN11)</f>
        <v/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27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26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29</v>
      </c>
      <c r="E18" s="39"/>
      <c r="F18" s="39"/>
      <c r="G18" s="39"/>
      <c r="H18" s="39"/>
      <c r="I18" s="136" t="s">
        <v>25</v>
      </c>
      <c r="J18" s="138" t="str">
        <f>IF('Rekapitulace stavby'!AN16="","",'Rekapitulace stavby'!AN16)</f>
        <v/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tr">
        <f>IF('Rekapitulace stavby'!E17="","",'Rekapitulace stavby'!E17)</f>
        <v xml:space="preserve"> </v>
      </c>
      <c r="F19" s="39"/>
      <c r="G19" s="39"/>
      <c r="H19" s="39"/>
      <c r="I19" s="136" t="s">
        <v>26</v>
      </c>
      <c r="J19" s="138" t="str">
        <f>IF('Rekapitulace stavby'!AN17="","",'Rekapitulace stavby'!AN17)</f>
        <v/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31</v>
      </c>
      <c r="E21" s="39"/>
      <c r="F21" s="39"/>
      <c r="G21" s="39"/>
      <c r="H21" s="39"/>
      <c r="I21" s="136" t="s">
        <v>25</v>
      </c>
      <c r="J21" s="138" t="str">
        <f>IF('Rekapitulace stavby'!AN19="","",'Rekapitulace stavby'!AN19)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tr">
        <f>IF('Rekapitulace stavby'!E20="","",'Rekapitulace stavby'!E20)</f>
        <v xml:space="preserve"> </v>
      </c>
      <c r="F22" s="39"/>
      <c r="G22" s="39"/>
      <c r="H22" s="39"/>
      <c r="I22" s="136" t="s">
        <v>26</v>
      </c>
      <c r="J22" s="138" t="str">
        <f>IF('Rekapitulace stavby'!AN20="","",'Rekapitulace stavby'!AN20)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32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33</v>
      </c>
      <c r="E28" s="39"/>
      <c r="F28" s="39"/>
      <c r="G28" s="39"/>
      <c r="H28" s="39"/>
      <c r="I28" s="39"/>
      <c r="J28" s="146">
        <f>ROUND(J122,2)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35</v>
      </c>
      <c r="G30" s="39"/>
      <c r="H30" s="39"/>
      <c r="I30" s="147" t="s">
        <v>34</v>
      </c>
      <c r="J30" s="147" t="s">
        <v>36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37</v>
      </c>
      <c r="E31" s="136" t="s">
        <v>38</v>
      </c>
      <c r="F31" s="149">
        <f>ROUND((SUM(BE122:BE264)),2)</f>
        <v>0</v>
      </c>
      <c r="G31" s="39"/>
      <c r="H31" s="39"/>
      <c r="I31" s="150">
        <v>0.21</v>
      </c>
      <c r="J31" s="149">
        <f>ROUND(((SUM(BE122:BE264))*I31),2)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39</v>
      </c>
      <c r="F32" s="149">
        <f>ROUND((SUM(BF122:BF264)),2)</f>
        <v>0</v>
      </c>
      <c r="G32" s="39"/>
      <c r="H32" s="39"/>
      <c r="I32" s="150">
        <v>0.15</v>
      </c>
      <c r="J32" s="149">
        <f>ROUND(((SUM(BF122:BF264))*I32),2)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40</v>
      </c>
      <c r="F33" s="149">
        <f>ROUND((SUM(BG122:BG264)),2)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41</v>
      </c>
      <c r="F34" s="149">
        <f>ROUND((SUM(BH122:BH264)),2)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42</v>
      </c>
      <c r="F35" s="149">
        <f>ROUND((SUM(BI122:BI264)),2)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43</v>
      </c>
      <c r="E37" s="153"/>
      <c r="F37" s="153"/>
      <c r="G37" s="154" t="s">
        <v>44</v>
      </c>
      <c r="H37" s="155" t="s">
        <v>45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46</v>
      </c>
      <c r="E50" s="159"/>
      <c r="F50" s="159"/>
      <c r="G50" s="158" t="s">
        <v>47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48</v>
      </c>
      <c r="E61" s="161"/>
      <c r="F61" s="162" t="s">
        <v>49</v>
      </c>
      <c r="G61" s="160" t="s">
        <v>48</v>
      </c>
      <c r="H61" s="161"/>
      <c r="I61" s="161"/>
      <c r="J61" s="163" t="s">
        <v>49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50</v>
      </c>
      <c r="E65" s="164"/>
      <c r="F65" s="164"/>
      <c r="G65" s="158" t="s">
        <v>51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48</v>
      </c>
      <c r="E76" s="161"/>
      <c r="F76" s="162" t="s">
        <v>49</v>
      </c>
      <c r="G76" s="160" t="s">
        <v>48</v>
      </c>
      <c r="H76" s="161"/>
      <c r="I76" s="161"/>
      <c r="J76" s="163" t="s">
        <v>49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VD Vrchlice, SOB, výměna oken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 xml:space="preserve"> </v>
      </c>
      <c r="G87" s="41"/>
      <c r="H87" s="41"/>
      <c r="I87" s="33" t="s">
        <v>22</v>
      </c>
      <c r="J87" s="80" t="str">
        <f>IF(J10="","",J10)</f>
        <v>16. 5. 2022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 xml:space="preserve"> </v>
      </c>
      <c r="G89" s="41"/>
      <c r="H89" s="41"/>
      <c r="I89" s="33" t="s">
        <v>29</v>
      </c>
      <c r="J89" s="37" t="str">
        <f>E19</f>
        <v xml:space="preserve"> 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27</v>
      </c>
      <c r="D90" s="41"/>
      <c r="E90" s="41"/>
      <c r="F90" s="28" t="str">
        <f>IF(E16="","",E16)</f>
        <v>Vyplň údaj</v>
      </c>
      <c r="G90" s="41"/>
      <c r="H90" s="41"/>
      <c r="I90" s="33" t="s">
        <v>31</v>
      </c>
      <c r="J90" s="37" t="str">
        <f>E22</f>
        <v xml:space="preserve">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83</v>
      </c>
      <c r="D92" s="170"/>
      <c r="E92" s="170"/>
      <c r="F92" s="170"/>
      <c r="G92" s="170"/>
      <c r="H92" s="170"/>
      <c r="I92" s="170"/>
      <c r="J92" s="171" t="s">
        <v>84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85</v>
      </c>
      <c r="D94" s="41"/>
      <c r="E94" s="41"/>
      <c r="F94" s="41"/>
      <c r="G94" s="41"/>
      <c r="H94" s="41"/>
      <c r="I94" s="41"/>
      <c r="J94" s="111">
        <f>J122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86</v>
      </c>
    </row>
    <row r="95" spans="1:31" s="9" customFormat="1" ht="24.95" customHeight="1">
      <c r="A95" s="9"/>
      <c r="B95" s="173"/>
      <c r="C95" s="174"/>
      <c r="D95" s="175" t="s">
        <v>87</v>
      </c>
      <c r="E95" s="176"/>
      <c r="F95" s="176"/>
      <c r="G95" s="176"/>
      <c r="H95" s="176"/>
      <c r="I95" s="176"/>
      <c r="J95" s="177">
        <f>J123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88</v>
      </c>
      <c r="E96" s="182"/>
      <c r="F96" s="182"/>
      <c r="G96" s="182"/>
      <c r="H96" s="182"/>
      <c r="I96" s="182"/>
      <c r="J96" s="183">
        <f>J124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89</v>
      </c>
      <c r="E97" s="182"/>
      <c r="F97" s="182"/>
      <c r="G97" s="182"/>
      <c r="H97" s="182"/>
      <c r="I97" s="182"/>
      <c r="J97" s="183">
        <f>J140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90</v>
      </c>
      <c r="E98" s="182"/>
      <c r="F98" s="182"/>
      <c r="G98" s="182"/>
      <c r="H98" s="182"/>
      <c r="I98" s="182"/>
      <c r="J98" s="183">
        <f>J158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91</v>
      </c>
      <c r="E99" s="182"/>
      <c r="F99" s="182"/>
      <c r="G99" s="182"/>
      <c r="H99" s="182"/>
      <c r="I99" s="182"/>
      <c r="J99" s="183">
        <f>J168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3"/>
      <c r="C100" s="174"/>
      <c r="D100" s="175" t="s">
        <v>92</v>
      </c>
      <c r="E100" s="176"/>
      <c r="F100" s="176"/>
      <c r="G100" s="176"/>
      <c r="H100" s="176"/>
      <c r="I100" s="176"/>
      <c r="J100" s="177">
        <f>J171</f>
        <v>0</v>
      </c>
      <c r="K100" s="174"/>
      <c r="L100" s="17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9"/>
      <c r="C101" s="180"/>
      <c r="D101" s="181" t="s">
        <v>93</v>
      </c>
      <c r="E101" s="182"/>
      <c r="F101" s="182"/>
      <c r="G101" s="182"/>
      <c r="H101" s="182"/>
      <c r="I101" s="182"/>
      <c r="J101" s="183">
        <f>J172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94</v>
      </c>
      <c r="E102" s="182"/>
      <c r="F102" s="182"/>
      <c r="G102" s="182"/>
      <c r="H102" s="182"/>
      <c r="I102" s="182"/>
      <c r="J102" s="183">
        <f>J189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95</v>
      </c>
      <c r="E103" s="182"/>
      <c r="F103" s="182"/>
      <c r="G103" s="182"/>
      <c r="H103" s="182"/>
      <c r="I103" s="182"/>
      <c r="J103" s="183">
        <f>J244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96</v>
      </c>
      <c r="E104" s="182"/>
      <c r="F104" s="182"/>
      <c r="G104" s="182"/>
      <c r="H104" s="182"/>
      <c r="I104" s="182"/>
      <c r="J104" s="183">
        <f>J249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97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E7</f>
        <v>VD Vrchlice, SOB, výměna oken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F10</f>
        <v xml:space="preserve"> </v>
      </c>
      <c r="G116" s="41"/>
      <c r="H116" s="41"/>
      <c r="I116" s="33" t="s">
        <v>22</v>
      </c>
      <c r="J116" s="80" t="str">
        <f>IF(J10="","",J10)</f>
        <v>16. 5. 2022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E13</f>
        <v xml:space="preserve"> </v>
      </c>
      <c r="G118" s="41"/>
      <c r="H118" s="41"/>
      <c r="I118" s="33" t="s">
        <v>29</v>
      </c>
      <c r="J118" s="37" t="str">
        <f>E19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IF(E16="","",E16)</f>
        <v>Vyplň údaj</v>
      </c>
      <c r="G119" s="41"/>
      <c r="H119" s="41"/>
      <c r="I119" s="33" t="s">
        <v>31</v>
      </c>
      <c r="J119" s="37" t="str">
        <f>E22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85"/>
      <c r="B121" s="186"/>
      <c r="C121" s="187" t="s">
        <v>98</v>
      </c>
      <c r="D121" s="188" t="s">
        <v>58</v>
      </c>
      <c r="E121" s="188" t="s">
        <v>54</v>
      </c>
      <c r="F121" s="188" t="s">
        <v>55</v>
      </c>
      <c r="G121" s="188" t="s">
        <v>99</v>
      </c>
      <c r="H121" s="188" t="s">
        <v>100</v>
      </c>
      <c r="I121" s="188" t="s">
        <v>101</v>
      </c>
      <c r="J121" s="189" t="s">
        <v>84</v>
      </c>
      <c r="K121" s="190" t="s">
        <v>102</v>
      </c>
      <c r="L121" s="191"/>
      <c r="M121" s="101" t="s">
        <v>1</v>
      </c>
      <c r="N121" s="102" t="s">
        <v>37</v>
      </c>
      <c r="O121" s="102" t="s">
        <v>103</v>
      </c>
      <c r="P121" s="102" t="s">
        <v>104</v>
      </c>
      <c r="Q121" s="102" t="s">
        <v>105</v>
      </c>
      <c r="R121" s="102" t="s">
        <v>106</v>
      </c>
      <c r="S121" s="102" t="s">
        <v>107</v>
      </c>
      <c r="T121" s="103" t="s">
        <v>108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9"/>
      <c r="B122" s="40"/>
      <c r="C122" s="108" t="s">
        <v>109</v>
      </c>
      <c r="D122" s="41"/>
      <c r="E122" s="41"/>
      <c r="F122" s="41"/>
      <c r="G122" s="41"/>
      <c r="H122" s="41"/>
      <c r="I122" s="41"/>
      <c r="J122" s="192">
        <f>BK122</f>
        <v>0</v>
      </c>
      <c r="K122" s="41"/>
      <c r="L122" s="45"/>
      <c r="M122" s="104"/>
      <c r="N122" s="193"/>
      <c r="O122" s="105"/>
      <c r="P122" s="194">
        <f>P123+P171</f>
        <v>0</v>
      </c>
      <c r="Q122" s="105"/>
      <c r="R122" s="194">
        <f>R123+R171</f>
        <v>0.5373861600000001</v>
      </c>
      <c r="S122" s="105"/>
      <c r="T122" s="195">
        <f>T123+T171</f>
        <v>1.4216208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86</v>
      </c>
      <c r="BK122" s="196">
        <f>BK123+BK171</f>
        <v>0</v>
      </c>
    </row>
    <row r="123" spans="1:63" s="12" customFormat="1" ht="25.9" customHeight="1">
      <c r="A123" s="12"/>
      <c r="B123" s="197"/>
      <c r="C123" s="198"/>
      <c r="D123" s="199" t="s">
        <v>72</v>
      </c>
      <c r="E123" s="200" t="s">
        <v>110</v>
      </c>
      <c r="F123" s="200" t="s">
        <v>111</v>
      </c>
      <c r="G123" s="198"/>
      <c r="H123" s="198"/>
      <c r="I123" s="201"/>
      <c r="J123" s="202">
        <f>BK123</f>
        <v>0</v>
      </c>
      <c r="K123" s="198"/>
      <c r="L123" s="203"/>
      <c r="M123" s="204"/>
      <c r="N123" s="205"/>
      <c r="O123" s="205"/>
      <c r="P123" s="206">
        <f>P124+P140+P158+P168</f>
        <v>0</v>
      </c>
      <c r="Q123" s="205"/>
      <c r="R123" s="206">
        <f>R124+R140+R158+R168</f>
        <v>0.11379</v>
      </c>
      <c r="S123" s="205"/>
      <c r="T123" s="207">
        <f>T124+T140+T158+T168</f>
        <v>0.65744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78</v>
      </c>
      <c r="AT123" s="209" t="s">
        <v>72</v>
      </c>
      <c r="AU123" s="209" t="s">
        <v>73</v>
      </c>
      <c r="AY123" s="208" t="s">
        <v>112</v>
      </c>
      <c r="BK123" s="210">
        <f>BK124+BK140+BK158+BK168</f>
        <v>0</v>
      </c>
    </row>
    <row r="124" spans="1:63" s="12" customFormat="1" ht="22.8" customHeight="1">
      <c r="A124" s="12"/>
      <c r="B124" s="197"/>
      <c r="C124" s="198"/>
      <c r="D124" s="199" t="s">
        <v>72</v>
      </c>
      <c r="E124" s="211" t="s">
        <v>113</v>
      </c>
      <c r="F124" s="211" t="s">
        <v>114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SUM(P125:P139)</f>
        <v>0</v>
      </c>
      <c r="Q124" s="205"/>
      <c r="R124" s="206">
        <f>SUM(R125:R139)</f>
        <v>0.11379</v>
      </c>
      <c r="S124" s="205"/>
      <c r="T124" s="207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78</v>
      </c>
      <c r="AT124" s="209" t="s">
        <v>72</v>
      </c>
      <c r="AU124" s="209" t="s">
        <v>78</v>
      </c>
      <c r="AY124" s="208" t="s">
        <v>112</v>
      </c>
      <c r="BK124" s="210">
        <f>SUM(BK125:BK139)</f>
        <v>0</v>
      </c>
    </row>
    <row r="125" spans="1:65" s="2" customFormat="1" ht="24.15" customHeight="1">
      <c r="A125" s="39"/>
      <c r="B125" s="40"/>
      <c r="C125" s="213" t="s">
        <v>78</v>
      </c>
      <c r="D125" s="213" t="s">
        <v>115</v>
      </c>
      <c r="E125" s="214" t="s">
        <v>116</v>
      </c>
      <c r="F125" s="215" t="s">
        <v>117</v>
      </c>
      <c r="G125" s="216" t="s">
        <v>118</v>
      </c>
      <c r="H125" s="217">
        <v>75.86</v>
      </c>
      <c r="I125" s="218"/>
      <c r="J125" s="219">
        <f>ROUND(I125*H125,2)</f>
        <v>0</v>
      </c>
      <c r="K125" s="220"/>
      <c r="L125" s="45"/>
      <c r="M125" s="221" t="s">
        <v>1</v>
      </c>
      <c r="N125" s="222" t="s">
        <v>38</v>
      </c>
      <c r="O125" s="92"/>
      <c r="P125" s="223">
        <f>O125*H125</f>
        <v>0</v>
      </c>
      <c r="Q125" s="223">
        <v>0.0015</v>
      </c>
      <c r="R125" s="223">
        <f>Q125*H125</f>
        <v>0.11379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119</v>
      </c>
      <c r="AT125" s="225" t="s">
        <v>115</v>
      </c>
      <c r="AU125" s="225" t="s">
        <v>80</v>
      </c>
      <c r="AY125" s="18" t="s">
        <v>112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78</v>
      </c>
      <c r="BK125" s="226">
        <f>ROUND(I125*H125,2)</f>
        <v>0</v>
      </c>
      <c r="BL125" s="18" t="s">
        <v>119</v>
      </c>
      <c r="BM125" s="225" t="s">
        <v>120</v>
      </c>
    </row>
    <row r="126" spans="1:47" s="2" customFormat="1" ht="12">
      <c r="A126" s="39"/>
      <c r="B126" s="40"/>
      <c r="C126" s="41"/>
      <c r="D126" s="227" t="s">
        <v>121</v>
      </c>
      <c r="E126" s="41"/>
      <c r="F126" s="228" t="s">
        <v>122</v>
      </c>
      <c r="G126" s="41"/>
      <c r="H126" s="41"/>
      <c r="I126" s="229"/>
      <c r="J126" s="41"/>
      <c r="K126" s="41"/>
      <c r="L126" s="45"/>
      <c r="M126" s="230"/>
      <c r="N126" s="231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121</v>
      </c>
      <c r="AU126" s="18" t="s">
        <v>80</v>
      </c>
    </row>
    <row r="127" spans="1:51" s="13" customFormat="1" ht="12">
      <c r="A127" s="13"/>
      <c r="B127" s="232"/>
      <c r="C127" s="233"/>
      <c r="D127" s="227" t="s">
        <v>123</v>
      </c>
      <c r="E127" s="234" t="s">
        <v>1</v>
      </c>
      <c r="F127" s="235" t="s">
        <v>124</v>
      </c>
      <c r="G127" s="233"/>
      <c r="H127" s="234" t="s">
        <v>1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123</v>
      </c>
      <c r="AU127" s="241" t="s">
        <v>80</v>
      </c>
      <c r="AV127" s="13" t="s">
        <v>78</v>
      </c>
      <c r="AW127" s="13" t="s">
        <v>30</v>
      </c>
      <c r="AX127" s="13" t="s">
        <v>73</v>
      </c>
      <c r="AY127" s="241" t="s">
        <v>112</v>
      </c>
    </row>
    <row r="128" spans="1:51" s="13" customFormat="1" ht="12">
      <c r="A128" s="13"/>
      <c r="B128" s="232"/>
      <c r="C128" s="233"/>
      <c r="D128" s="227" t="s">
        <v>123</v>
      </c>
      <c r="E128" s="234" t="s">
        <v>1</v>
      </c>
      <c r="F128" s="235" t="s">
        <v>125</v>
      </c>
      <c r="G128" s="233"/>
      <c r="H128" s="234" t="s">
        <v>1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123</v>
      </c>
      <c r="AU128" s="241" t="s">
        <v>80</v>
      </c>
      <c r="AV128" s="13" t="s">
        <v>78</v>
      </c>
      <c r="AW128" s="13" t="s">
        <v>30</v>
      </c>
      <c r="AX128" s="13" t="s">
        <v>73</v>
      </c>
      <c r="AY128" s="241" t="s">
        <v>112</v>
      </c>
    </row>
    <row r="129" spans="1:51" s="14" customFormat="1" ht="12">
      <c r="A129" s="14"/>
      <c r="B129" s="242"/>
      <c r="C129" s="243"/>
      <c r="D129" s="227" t="s">
        <v>123</v>
      </c>
      <c r="E129" s="244" t="s">
        <v>1</v>
      </c>
      <c r="F129" s="245" t="s">
        <v>126</v>
      </c>
      <c r="G129" s="243"/>
      <c r="H129" s="246">
        <v>6.84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123</v>
      </c>
      <c r="AU129" s="252" t="s">
        <v>80</v>
      </c>
      <c r="AV129" s="14" t="s">
        <v>80</v>
      </c>
      <c r="AW129" s="14" t="s">
        <v>30</v>
      </c>
      <c r="AX129" s="14" t="s">
        <v>73</v>
      </c>
      <c r="AY129" s="252" t="s">
        <v>112</v>
      </c>
    </row>
    <row r="130" spans="1:51" s="14" customFormat="1" ht="12">
      <c r="A130" s="14"/>
      <c r="B130" s="242"/>
      <c r="C130" s="243"/>
      <c r="D130" s="227" t="s">
        <v>123</v>
      </c>
      <c r="E130" s="244" t="s">
        <v>1</v>
      </c>
      <c r="F130" s="245" t="s">
        <v>127</v>
      </c>
      <c r="G130" s="243"/>
      <c r="H130" s="246">
        <v>6.94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123</v>
      </c>
      <c r="AU130" s="252" t="s">
        <v>80</v>
      </c>
      <c r="AV130" s="14" t="s">
        <v>80</v>
      </c>
      <c r="AW130" s="14" t="s">
        <v>30</v>
      </c>
      <c r="AX130" s="14" t="s">
        <v>73</v>
      </c>
      <c r="AY130" s="252" t="s">
        <v>112</v>
      </c>
    </row>
    <row r="131" spans="1:51" s="14" customFormat="1" ht="12">
      <c r="A131" s="14"/>
      <c r="B131" s="242"/>
      <c r="C131" s="243"/>
      <c r="D131" s="227" t="s">
        <v>123</v>
      </c>
      <c r="E131" s="244" t="s">
        <v>1</v>
      </c>
      <c r="F131" s="245" t="s">
        <v>128</v>
      </c>
      <c r="G131" s="243"/>
      <c r="H131" s="246">
        <v>5.74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123</v>
      </c>
      <c r="AU131" s="252" t="s">
        <v>80</v>
      </c>
      <c r="AV131" s="14" t="s">
        <v>80</v>
      </c>
      <c r="AW131" s="14" t="s">
        <v>30</v>
      </c>
      <c r="AX131" s="14" t="s">
        <v>73</v>
      </c>
      <c r="AY131" s="252" t="s">
        <v>112</v>
      </c>
    </row>
    <row r="132" spans="1:51" s="15" customFormat="1" ht="12">
      <c r="A132" s="15"/>
      <c r="B132" s="253"/>
      <c r="C132" s="254"/>
      <c r="D132" s="227" t="s">
        <v>123</v>
      </c>
      <c r="E132" s="255" t="s">
        <v>1</v>
      </c>
      <c r="F132" s="256" t="s">
        <v>129</v>
      </c>
      <c r="G132" s="254"/>
      <c r="H132" s="257">
        <v>19.52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3" t="s">
        <v>123</v>
      </c>
      <c r="AU132" s="263" t="s">
        <v>80</v>
      </c>
      <c r="AV132" s="15" t="s">
        <v>130</v>
      </c>
      <c r="AW132" s="15" t="s">
        <v>30</v>
      </c>
      <c r="AX132" s="15" t="s">
        <v>73</v>
      </c>
      <c r="AY132" s="263" t="s">
        <v>112</v>
      </c>
    </row>
    <row r="133" spans="1:51" s="13" customFormat="1" ht="12">
      <c r="A133" s="13"/>
      <c r="B133" s="232"/>
      <c r="C133" s="233"/>
      <c r="D133" s="227" t="s">
        <v>123</v>
      </c>
      <c r="E133" s="234" t="s">
        <v>1</v>
      </c>
      <c r="F133" s="235" t="s">
        <v>131</v>
      </c>
      <c r="G133" s="233"/>
      <c r="H133" s="234" t="s">
        <v>1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123</v>
      </c>
      <c r="AU133" s="241" t="s">
        <v>80</v>
      </c>
      <c r="AV133" s="13" t="s">
        <v>78</v>
      </c>
      <c r="AW133" s="13" t="s">
        <v>30</v>
      </c>
      <c r="AX133" s="13" t="s">
        <v>73</v>
      </c>
      <c r="AY133" s="241" t="s">
        <v>112</v>
      </c>
    </row>
    <row r="134" spans="1:51" s="14" customFormat="1" ht="12">
      <c r="A134" s="14"/>
      <c r="B134" s="242"/>
      <c r="C134" s="243"/>
      <c r="D134" s="227" t="s">
        <v>123</v>
      </c>
      <c r="E134" s="244" t="s">
        <v>1</v>
      </c>
      <c r="F134" s="245" t="s">
        <v>132</v>
      </c>
      <c r="G134" s="243"/>
      <c r="H134" s="246">
        <v>11.04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123</v>
      </c>
      <c r="AU134" s="252" t="s">
        <v>80</v>
      </c>
      <c r="AV134" s="14" t="s">
        <v>80</v>
      </c>
      <c r="AW134" s="14" t="s">
        <v>30</v>
      </c>
      <c r="AX134" s="14" t="s">
        <v>73</v>
      </c>
      <c r="AY134" s="252" t="s">
        <v>112</v>
      </c>
    </row>
    <row r="135" spans="1:51" s="14" customFormat="1" ht="12">
      <c r="A135" s="14"/>
      <c r="B135" s="242"/>
      <c r="C135" s="243"/>
      <c r="D135" s="227" t="s">
        <v>123</v>
      </c>
      <c r="E135" s="244" t="s">
        <v>1</v>
      </c>
      <c r="F135" s="245" t="s">
        <v>133</v>
      </c>
      <c r="G135" s="243"/>
      <c r="H135" s="246">
        <v>10.26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123</v>
      </c>
      <c r="AU135" s="252" t="s">
        <v>80</v>
      </c>
      <c r="AV135" s="14" t="s">
        <v>80</v>
      </c>
      <c r="AW135" s="14" t="s">
        <v>30</v>
      </c>
      <c r="AX135" s="14" t="s">
        <v>73</v>
      </c>
      <c r="AY135" s="252" t="s">
        <v>112</v>
      </c>
    </row>
    <row r="136" spans="1:51" s="15" customFormat="1" ht="12">
      <c r="A136" s="15"/>
      <c r="B136" s="253"/>
      <c r="C136" s="254"/>
      <c r="D136" s="227" t="s">
        <v>123</v>
      </c>
      <c r="E136" s="255" t="s">
        <v>1</v>
      </c>
      <c r="F136" s="256" t="s">
        <v>129</v>
      </c>
      <c r="G136" s="254"/>
      <c r="H136" s="257">
        <v>21.3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123</v>
      </c>
      <c r="AU136" s="263" t="s">
        <v>80</v>
      </c>
      <c r="AV136" s="15" t="s">
        <v>130</v>
      </c>
      <c r="AW136" s="15" t="s">
        <v>30</v>
      </c>
      <c r="AX136" s="15" t="s">
        <v>73</v>
      </c>
      <c r="AY136" s="263" t="s">
        <v>112</v>
      </c>
    </row>
    <row r="137" spans="1:51" s="13" customFormat="1" ht="12">
      <c r="A137" s="13"/>
      <c r="B137" s="232"/>
      <c r="C137" s="233"/>
      <c r="D137" s="227" t="s">
        <v>123</v>
      </c>
      <c r="E137" s="234" t="s">
        <v>1</v>
      </c>
      <c r="F137" s="235" t="s">
        <v>134</v>
      </c>
      <c r="G137" s="233"/>
      <c r="H137" s="234" t="s">
        <v>1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123</v>
      </c>
      <c r="AU137" s="241" t="s">
        <v>80</v>
      </c>
      <c r="AV137" s="13" t="s">
        <v>78</v>
      </c>
      <c r="AW137" s="13" t="s">
        <v>30</v>
      </c>
      <c r="AX137" s="13" t="s">
        <v>73</v>
      </c>
      <c r="AY137" s="241" t="s">
        <v>112</v>
      </c>
    </row>
    <row r="138" spans="1:51" s="14" customFormat="1" ht="12">
      <c r="A138" s="14"/>
      <c r="B138" s="242"/>
      <c r="C138" s="243"/>
      <c r="D138" s="227" t="s">
        <v>123</v>
      </c>
      <c r="E138" s="244" t="s">
        <v>1</v>
      </c>
      <c r="F138" s="245" t="s">
        <v>135</v>
      </c>
      <c r="G138" s="243"/>
      <c r="H138" s="246">
        <v>35.04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123</v>
      </c>
      <c r="AU138" s="252" t="s">
        <v>80</v>
      </c>
      <c r="AV138" s="14" t="s">
        <v>80</v>
      </c>
      <c r="AW138" s="14" t="s">
        <v>30</v>
      </c>
      <c r="AX138" s="14" t="s">
        <v>73</v>
      </c>
      <c r="AY138" s="252" t="s">
        <v>112</v>
      </c>
    </row>
    <row r="139" spans="1:51" s="16" customFormat="1" ht="12">
      <c r="A139" s="16"/>
      <c r="B139" s="264"/>
      <c r="C139" s="265"/>
      <c r="D139" s="227" t="s">
        <v>123</v>
      </c>
      <c r="E139" s="266" t="s">
        <v>1</v>
      </c>
      <c r="F139" s="267" t="s">
        <v>136</v>
      </c>
      <c r="G139" s="265"/>
      <c r="H139" s="268">
        <v>75.86</v>
      </c>
      <c r="I139" s="269"/>
      <c r="J139" s="265"/>
      <c r="K139" s="265"/>
      <c r="L139" s="270"/>
      <c r="M139" s="271"/>
      <c r="N139" s="272"/>
      <c r="O139" s="272"/>
      <c r="P139" s="272"/>
      <c r="Q139" s="272"/>
      <c r="R139" s="272"/>
      <c r="S139" s="272"/>
      <c r="T139" s="273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4" t="s">
        <v>123</v>
      </c>
      <c r="AU139" s="274" t="s">
        <v>80</v>
      </c>
      <c r="AV139" s="16" t="s">
        <v>119</v>
      </c>
      <c r="AW139" s="16" t="s">
        <v>30</v>
      </c>
      <c r="AX139" s="16" t="s">
        <v>78</v>
      </c>
      <c r="AY139" s="274" t="s">
        <v>112</v>
      </c>
    </row>
    <row r="140" spans="1:63" s="12" customFormat="1" ht="22.8" customHeight="1">
      <c r="A140" s="12"/>
      <c r="B140" s="197"/>
      <c r="C140" s="198"/>
      <c r="D140" s="199" t="s">
        <v>72</v>
      </c>
      <c r="E140" s="211" t="s">
        <v>137</v>
      </c>
      <c r="F140" s="211" t="s">
        <v>138</v>
      </c>
      <c r="G140" s="198"/>
      <c r="H140" s="198"/>
      <c r="I140" s="201"/>
      <c r="J140" s="212">
        <f>BK140</f>
        <v>0</v>
      </c>
      <c r="K140" s="198"/>
      <c r="L140" s="203"/>
      <c r="M140" s="204"/>
      <c r="N140" s="205"/>
      <c r="O140" s="205"/>
      <c r="P140" s="206">
        <f>SUM(P141:P157)</f>
        <v>0</v>
      </c>
      <c r="Q140" s="205"/>
      <c r="R140" s="206">
        <f>SUM(R141:R157)</f>
        <v>0</v>
      </c>
      <c r="S140" s="205"/>
      <c r="T140" s="207">
        <f>SUM(T141:T157)</f>
        <v>0.65744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78</v>
      </c>
      <c r="AT140" s="209" t="s">
        <v>72</v>
      </c>
      <c r="AU140" s="209" t="s">
        <v>78</v>
      </c>
      <c r="AY140" s="208" t="s">
        <v>112</v>
      </c>
      <c r="BK140" s="210">
        <f>SUM(BK141:BK157)</f>
        <v>0</v>
      </c>
    </row>
    <row r="141" spans="1:65" s="2" customFormat="1" ht="24.15" customHeight="1">
      <c r="A141" s="39"/>
      <c r="B141" s="40"/>
      <c r="C141" s="213" t="s">
        <v>80</v>
      </c>
      <c r="D141" s="213" t="s">
        <v>115</v>
      </c>
      <c r="E141" s="214" t="s">
        <v>139</v>
      </c>
      <c r="F141" s="215" t="s">
        <v>140</v>
      </c>
      <c r="G141" s="216" t="s">
        <v>141</v>
      </c>
      <c r="H141" s="217">
        <v>1.884</v>
      </c>
      <c r="I141" s="218"/>
      <c r="J141" s="219">
        <f>ROUND(I141*H141,2)</f>
        <v>0</v>
      </c>
      <c r="K141" s="220"/>
      <c r="L141" s="45"/>
      <c r="M141" s="221" t="s">
        <v>1</v>
      </c>
      <c r="N141" s="222" t="s">
        <v>38</v>
      </c>
      <c r="O141" s="92"/>
      <c r="P141" s="223">
        <f>O141*H141</f>
        <v>0</v>
      </c>
      <c r="Q141" s="223">
        <v>0</v>
      </c>
      <c r="R141" s="223">
        <f>Q141*H141</f>
        <v>0</v>
      </c>
      <c r="S141" s="223">
        <v>0.075</v>
      </c>
      <c r="T141" s="224">
        <f>S141*H141</f>
        <v>0.14129999999999998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119</v>
      </c>
      <c r="AT141" s="225" t="s">
        <v>115</v>
      </c>
      <c r="AU141" s="225" t="s">
        <v>80</v>
      </c>
      <c r="AY141" s="18" t="s">
        <v>112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78</v>
      </c>
      <c r="BK141" s="226">
        <f>ROUND(I141*H141,2)</f>
        <v>0</v>
      </c>
      <c r="BL141" s="18" t="s">
        <v>119</v>
      </c>
      <c r="BM141" s="225" t="s">
        <v>142</v>
      </c>
    </row>
    <row r="142" spans="1:47" s="2" customFormat="1" ht="12">
      <c r="A142" s="39"/>
      <c r="B142" s="40"/>
      <c r="C142" s="41"/>
      <c r="D142" s="227" t="s">
        <v>121</v>
      </c>
      <c r="E142" s="41"/>
      <c r="F142" s="228" t="s">
        <v>143</v>
      </c>
      <c r="G142" s="41"/>
      <c r="H142" s="41"/>
      <c r="I142" s="229"/>
      <c r="J142" s="41"/>
      <c r="K142" s="41"/>
      <c r="L142" s="45"/>
      <c r="M142" s="230"/>
      <c r="N142" s="231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121</v>
      </c>
      <c r="AU142" s="18" t="s">
        <v>80</v>
      </c>
    </row>
    <row r="143" spans="1:51" s="13" customFormat="1" ht="12">
      <c r="A143" s="13"/>
      <c r="B143" s="232"/>
      <c r="C143" s="233"/>
      <c r="D143" s="227" t="s">
        <v>123</v>
      </c>
      <c r="E143" s="234" t="s">
        <v>1</v>
      </c>
      <c r="F143" s="235" t="s">
        <v>125</v>
      </c>
      <c r="G143" s="233"/>
      <c r="H143" s="234" t="s">
        <v>1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123</v>
      </c>
      <c r="AU143" s="241" t="s">
        <v>80</v>
      </c>
      <c r="AV143" s="13" t="s">
        <v>78</v>
      </c>
      <c r="AW143" s="13" t="s">
        <v>30</v>
      </c>
      <c r="AX143" s="13" t="s">
        <v>73</v>
      </c>
      <c r="AY143" s="241" t="s">
        <v>112</v>
      </c>
    </row>
    <row r="144" spans="1:51" s="14" customFormat="1" ht="12">
      <c r="A144" s="14"/>
      <c r="B144" s="242"/>
      <c r="C144" s="243"/>
      <c r="D144" s="227" t="s">
        <v>123</v>
      </c>
      <c r="E144" s="244" t="s">
        <v>1</v>
      </c>
      <c r="F144" s="245" t="s">
        <v>144</v>
      </c>
      <c r="G144" s="243"/>
      <c r="H144" s="246">
        <v>0.73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123</v>
      </c>
      <c r="AU144" s="252" t="s">
        <v>80</v>
      </c>
      <c r="AV144" s="14" t="s">
        <v>80</v>
      </c>
      <c r="AW144" s="14" t="s">
        <v>30</v>
      </c>
      <c r="AX144" s="14" t="s">
        <v>73</v>
      </c>
      <c r="AY144" s="252" t="s">
        <v>112</v>
      </c>
    </row>
    <row r="145" spans="1:51" s="14" customFormat="1" ht="12">
      <c r="A145" s="14"/>
      <c r="B145" s="242"/>
      <c r="C145" s="243"/>
      <c r="D145" s="227" t="s">
        <v>123</v>
      </c>
      <c r="E145" s="244" t="s">
        <v>1</v>
      </c>
      <c r="F145" s="245" t="s">
        <v>145</v>
      </c>
      <c r="G145" s="243"/>
      <c r="H145" s="246">
        <v>0.672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123</v>
      </c>
      <c r="AU145" s="252" t="s">
        <v>80</v>
      </c>
      <c r="AV145" s="14" t="s">
        <v>80</v>
      </c>
      <c r="AW145" s="14" t="s">
        <v>30</v>
      </c>
      <c r="AX145" s="14" t="s">
        <v>73</v>
      </c>
      <c r="AY145" s="252" t="s">
        <v>112</v>
      </c>
    </row>
    <row r="146" spans="1:51" s="14" customFormat="1" ht="12">
      <c r="A146" s="14"/>
      <c r="B146" s="242"/>
      <c r="C146" s="243"/>
      <c r="D146" s="227" t="s">
        <v>123</v>
      </c>
      <c r="E146" s="244" t="s">
        <v>1</v>
      </c>
      <c r="F146" s="245" t="s">
        <v>146</v>
      </c>
      <c r="G146" s="243"/>
      <c r="H146" s="246">
        <v>0.482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123</v>
      </c>
      <c r="AU146" s="252" t="s">
        <v>80</v>
      </c>
      <c r="AV146" s="14" t="s">
        <v>80</v>
      </c>
      <c r="AW146" s="14" t="s">
        <v>30</v>
      </c>
      <c r="AX146" s="14" t="s">
        <v>73</v>
      </c>
      <c r="AY146" s="252" t="s">
        <v>112</v>
      </c>
    </row>
    <row r="147" spans="1:51" s="16" customFormat="1" ht="12">
      <c r="A147" s="16"/>
      <c r="B147" s="264"/>
      <c r="C147" s="265"/>
      <c r="D147" s="227" t="s">
        <v>123</v>
      </c>
      <c r="E147" s="266" t="s">
        <v>1</v>
      </c>
      <c r="F147" s="267" t="s">
        <v>136</v>
      </c>
      <c r="G147" s="265"/>
      <c r="H147" s="268">
        <v>1.884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74" t="s">
        <v>123</v>
      </c>
      <c r="AU147" s="274" t="s">
        <v>80</v>
      </c>
      <c r="AV147" s="16" t="s">
        <v>119</v>
      </c>
      <c r="AW147" s="16" t="s">
        <v>30</v>
      </c>
      <c r="AX147" s="16" t="s">
        <v>78</v>
      </c>
      <c r="AY147" s="274" t="s">
        <v>112</v>
      </c>
    </row>
    <row r="148" spans="1:65" s="2" customFormat="1" ht="24.15" customHeight="1">
      <c r="A148" s="39"/>
      <c r="B148" s="40"/>
      <c r="C148" s="213" t="s">
        <v>130</v>
      </c>
      <c r="D148" s="213" t="s">
        <v>115</v>
      </c>
      <c r="E148" s="214" t="s">
        <v>147</v>
      </c>
      <c r="F148" s="215" t="s">
        <v>148</v>
      </c>
      <c r="G148" s="216" t="s">
        <v>141</v>
      </c>
      <c r="H148" s="217">
        <v>2.755</v>
      </c>
      <c r="I148" s="218"/>
      <c r="J148" s="219">
        <f>ROUND(I148*H148,2)</f>
        <v>0</v>
      </c>
      <c r="K148" s="220"/>
      <c r="L148" s="45"/>
      <c r="M148" s="221" t="s">
        <v>1</v>
      </c>
      <c r="N148" s="222" t="s">
        <v>38</v>
      </c>
      <c r="O148" s="92"/>
      <c r="P148" s="223">
        <f>O148*H148</f>
        <v>0</v>
      </c>
      <c r="Q148" s="223">
        <v>0</v>
      </c>
      <c r="R148" s="223">
        <f>Q148*H148</f>
        <v>0</v>
      </c>
      <c r="S148" s="223">
        <v>0.062</v>
      </c>
      <c r="T148" s="224">
        <f>S148*H148</f>
        <v>0.17081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119</v>
      </c>
      <c r="AT148" s="225" t="s">
        <v>115</v>
      </c>
      <c r="AU148" s="225" t="s">
        <v>80</v>
      </c>
      <c r="AY148" s="18" t="s">
        <v>112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78</v>
      </c>
      <c r="BK148" s="226">
        <f>ROUND(I148*H148,2)</f>
        <v>0</v>
      </c>
      <c r="BL148" s="18" t="s">
        <v>119</v>
      </c>
      <c r="BM148" s="225" t="s">
        <v>149</v>
      </c>
    </row>
    <row r="149" spans="1:47" s="2" customFormat="1" ht="12">
      <c r="A149" s="39"/>
      <c r="B149" s="40"/>
      <c r="C149" s="41"/>
      <c r="D149" s="227" t="s">
        <v>121</v>
      </c>
      <c r="E149" s="41"/>
      <c r="F149" s="228" t="s">
        <v>150</v>
      </c>
      <c r="G149" s="41"/>
      <c r="H149" s="41"/>
      <c r="I149" s="229"/>
      <c r="J149" s="41"/>
      <c r="K149" s="41"/>
      <c r="L149" s="45"/>
      <c r="M149" s="230"/>
      <c r="N149" s="231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121</v>
      </c>
      <c r="AU149" s="18" t="s">
        <v>80</v>
      </c>
    </row>
    <row r="150" spans="1:51" s="13" customFormat="1" ht="12">
      <c r="A150" s="13"/>
      <c r="B150" s="232"/>
      <c r="C150" s="233"/>
      <c r="D150" s="227" t="s">
        <v>123</v>
      </c>
      <c r="E150" s="234" t="s">
        <v>1</v>
      </c>
      <c r="F150" s="235" t="s">
        <v>131</v>
      </c>
      <c r="G150" s="233"/>
      <c r="H150" s="234" t="s">
        <v>1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123</v>
      </c>
      <c r="AU150" s="241" t="s">
        <v>80</v>
      </c>
      <c r="AV150" s="13" t="s">
        <v>78</v>
      </c>
      <c r="AW150" s="13" t="s">
        <v>30</v>
      </c>
      <c r="AX150" s="13" t="s">
        <v>73</v>
      </c>
      <c r="AY150" s="241" t="s">
        <v>112</v>
      </c>
    </row>
    <row r="151" spans="1:51" s="14" customFormat="1" ht="12">
      <c r="A151" s="14"/>
      <c r="B151" s="242"/>
      <c r="C151" s="243"/>
      <c r="D151" s="227" t="s">
        <v>123</v>
      </c>
      <c r="E151" s="244" t="s">
        <v>1</v>
      </c>
      <c r="F151" s="245" t="s">
        <v>151</v>
      </c>
      <c r="G151" s="243"/>
      <c r="H151" s="246">
        <v>1.13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123</v>
      </c>
      <c r="AU151" s="252" t="s">
        <v>80</v>
      </c>
      <c r="AV151" s="14" t="s">
        <v>80</v>
      </c>
      <c r="AW151" s="14" t="s">
        <v>30</v>
      </c>
      <c r="AX151" s="14" t="s">
        <v>73</v>
      </c>
      <c r="AY151" s="252" t="s">
        <v>112</v>
      </c>
    </row>
    <row r="152" spans="1:51" s="14" customFormat="1" ht="12">
      <c r="A152" s="14"/>
      <c r="B152" s="242"/>
      <c r="C152" s="243"/>
      <c r="D152" s="227" t="s">
        <v>123</v>
      </c>
      <c r="E152" s="244" t="s">
        <v>1</v>
      </c>
      <c r="F152" s="245" t="s">
        <v>152</v>
      </c>
      <c r="G152" s="243"/>
      <c r="H152" s="246">
        <v>1.625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123</v>
      </c>
      <c r="AU152" s="252" t="s">
        <v>80</v>
      </c>
      <c r="AV152" s="14" t="s">
        <v>80</v>
      </c>
      <c r="AW152" s="14" t="s">
        <v>30</v>
      </c>
      <c r="AX152" s="14" t="s">
        <v>73</v>
      </c>
      <c r="AY152" s="252" t="s">
        <v>112</v>
      </c>
    </row>
    <row r="153" spans="1:51" s="16" customFormat="1" ht="12">
      <c r="A153" s="16"/>
      <c r="B153" s="264"/>
      <c r="C153" s="265"/>
      <c r="D153" s="227" t="s">
        <v>123</v>
      </c>
      <c r="E153" s="266" t="s">
        <v>1</v>
      </c>
      <c r="F153" s="267" t="s">
        <v>136</v>
      </c>
      <c r="G153" s="265"/>
      <c r="H153" s="268">
        <v>2.755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4" t="s">
        <v>123</v>
      </c>
      <c r="AU153" s="274" t="s">
        <v>80</v>
      </c>
      <c r="AV153" s="16" t="s">
        <v>119</v>
      </c>
      <c r="AW153" s="16" t="s">
        <v>30</v>
      </c>
      <c r="AX153" s="16" t="s">
        <v>78</v>
      </c>
      <c r="AY153" s="274" t="s">
        <v>112</v>
      </c>
    </row>
    <row r="154" spans="1:65" s="2" customFormat="1" ht="24.15" customHeight="1">
      <c r="A154" s="39"/>
      <c r="B154" s="40"/>
      <c r="C154" s="213" t="s">
        <v>119</v>
      </c>
      <c r="D154" s="213" t="s">
        <v>115</v>
      </c>
      <c r="E154" s="214" t="s">
        <v>153</v>
      </c>
      <c r="F154" s="215" t="s">
        <v>154</v>
      </c>
      <c r="G154" s="216" t="s">
        <v>141</v>
      </c>
      <c r="H154" s="217">
        <v>6.395</v>
      </c>
      <c r="I154" s="218"/>
      <c r="J154" s="219">
        <f>ROUND(I154*H154,2)</f>
        <v>0</v>
      </c>
      <c r="K154" s="220"/>
      <c r="L154" s="45"/>
      <c r="M154" s="221" t="s">
        <v>1</v>
      </c>
      <c r="N154" s="222" t="s">
        <v>38</v>
      </c>
      <c r="O154" s="92"/>
      <c r="P154" s="223">
        <f>O154*H154</f>
        <v>0</v>
      </c>
      <c r="Q154" s="223">
        <v>0</v>
      </c>
      <c r="R154" s="223">
        <f>Q154*H154</f>
        <v>0</v>
      </c>
      <c r="S154" s="223">
        <v>0.054</v>
      </c>
      <c r="T154" s="224">
        <f>S154*H154</f>
        <v>0.34532999999999997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119</v>
      </c>
      <c r="AT154" s="225" t="s">
        <v>115</v>
      </c>
      <c r="AU154" s="225" t="s">
        <v>80</v>
      </c>
      <c r="AY154" s="18" t="s">
        <v>112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78</v>
      </c>
      <c r="BK154" s="226">
        <f>ROUND(I154*H154,2)</f>
        <v>0</v>
      </c>
      <c r="BL154" s="18" t="s">
        <v>119</v>
      </c>
      <c r="BM154" s="225" t="s">
        <v>155</v>
      </c>
    </row>
    <row r="155" spans="1:47" s="2" customFormat="1" ht="12">
      <c r="A155" s="39"/>
      <c r="B155" s="40"/>
      <c r="C155" s="41"/>
      <c r="D155" s="227" t="s">
        <v>121</v>
      </c>
      <c r="E155" s="41"/>
      <c r="F155" s="228" t="s">
        <v>156</v>
      </c>
      <c r="G155" s="41"/>
      <c r="H155" s="41"/>
      <c r="I155" s="229"/>
      <c r="J155" s="41"/>
      <c r="K155" s="41"/>
      <c r="L155" s="45"/>
      <c r="M155" s="230"/>
      <c r="N155" s="231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121</v>
      </c>
      <c r="AU155" s="18" t="s">
        <v>80</v>
      </c>
    </row>
    <row r="156" spans="1:51" s="13" customFormat="1" ht="12">
      <c r="A156" s="13"/>
      <c r="B156" s="232"/>
      <c r="C156" s="233"/>
      <c r="D156" s="227" t="s">
        <v>123</v>
      </c>
      <c r="E156" s="234" t="s">
        <v>1</v>
      </c>
      <c r="F156" s="235" t="s">
        <v>134</v>
      </c>
      <c r="G156" s="233"/>
      <c r="H156" s="234" t="s">
        <v>1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123</v>
      </c>
      <c r="AU156" s="241" t="s">
        <v>80</v>
      </c>
      <c r="AV156" s="13" t="s">
        <v>78</v>
      </c>
      <c r="AW156" s="13" t="s">
        <v>30</v>
      </c>
      <c r="AX156" s="13" t="s">
        <v>73</v>
      </c>
      <c r="AY156" s="241" t="s">
        <v>112</v>
      </c>
    </row>
    <row r="157" spans="1:51" s="14" customFormat="1" ht="12">
      <c r="A157" s="14"/>
      <c r="B157" s="242"/>
      <c r="C157" s="243"/>
      <c r="D157" s="227" t="s">
        <v>123</v>
      </c>
      <c r="E157" s="244" t="s">
        <v>1</v>
      </c>
      <c r="F157" s="245" t="s">
        <v>157</v>
      </c>
      <c r="G157" s="243"/>
      <c r="H157" s="246">
        <v>6.395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123</v>
      </c>
      <c r="AU157" s="252" t="s">
        <v>80</v>
      </c>
      <c r="AV157" s="14" t="s">
        <v>80</v>
      </c>
      <c r="AW157" s="14" t="s">
        <v>30</v>
      </c>
      <c r="AX157" s="14" t="s">
        <v>78</v>
      </c>
      <c r="AY157" s="252" t="s">
        <v>112</v>
      </c>
    </row>
    <row r="158" spans="1:63" s="12" customFormat="1" ht="22.8" customHeight="1">
      <c r="A158" s="12"/>
      <c r="B158" s="197"/>
      <c r="C158" s="198"/>
      <c r="D158" s="199" t="s">
        <v>72</v>
      </c>
      <c r="E158" s="211" t="s">
        <v>158</v>
      </c>
      <c r="F158" s="211" t="s">
        <v>159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SUM(P159:P167)</f>
        <v>0</v>
      </c>
      <c r="Q158" s="205"/>
      <c r="R158" s="206">
        <f>SUM(R159:R167)</f>
        <v>0</v>
      </c>
      <c r="S158" s="205"/>
      <c r="T158" s="207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78</v>
      </c>
      <c r="AT158" s="209" t="s">
        <v>72</v>
      </c>
      <c r="AU158" s="209" t="s">
        <v>78</v>
      </c>
      <c r="AY158" s="208" t="s">
        <v>112</v>
      </c>
      <c r="BK158" s="210">
        <f>SUM(BK159:BK167)</f>
        <v>0</v>
      </c>
    </row>
    <row r="159" spans="1:65" s="2" customFormat="1" ht="33" customHeight="1">
      <c r="A159" s="39"/>
      <c r="B159" s="40"/>
      <c r="C159" s="213" t="s">
        <v>160</v>
      </c>
      <c r="D159" s="213" t="s">
        <v>115</v>
      </c>
      <c r="E159" s="214" t="s">
        <v>161</v>
      </c>
      <c r="F159" s="215" t="s">
        <v>162</v>
      </c>
      <c r="G159" s="216" t="s">
        <v>163</v>
      </c>
      <c r="H159" s="217">
        <v>1.422</v>
      </c>
      <c r="I159" s="218"/>
      <c r="J159" s="219">
        <f>ROUND(I159*H159,2)</f>
        <v>0</v>
      </c>
      <c r="K159" s="220"/>
      <c r="L159" s="45"/>
      <c r="M159" s="221" t="s">
        <v>1</v>
      </c>
      <c r="N159" s="222" t="s">
        <v>38</v>
      </c>
      <c r="O159" s="92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119</v>
      </c>
      <c r="AT159" s="225" t="s">
        <v>115</v>
      </c>
      <c r="AU159" s="225" t="s">
        <v>80</v>
      </c>
      <c r="AY159" s="18" t="s">
        <v>112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78</v>
      </c>
      <c r="BK159" s="226">
        <f>ROUND(I159*H159,2)</f>
        <v>0</v>
      </c>
      <c r="BL159" s="18" t="s">
        <v>119</v>
      </c>
      <c r="BM159" s="225" t="s">
        <v>164</v>
      </c>
    </row>
    <row r="160" spans="1:47" s="2" customFormat="1" ht="12">
      <c r="A160" s="39"/>
      <c r="B160" s="40"/>
      <c r="C160" s="41"/>
      <c r="D160" s="227" t="s">
        <v>121</v>
      </c>
      <c r="E160" s="41"/>
      <c r="F160" s="228" t="s">
        <v>165</v>
      </c>
      <c r="G160" s="41"/>
      <c r="H160" s="41"/>
      <c r="I160" s="229"/>
      <c r="J160" s="41"/>
      <c r="K160" s="41"/>
      <c r="L160" s="45"/>
      <c r="M160" s="230"/>
      <c r="N160" s="231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121</v>
      </c>
      <c r="AU160" s="18" t="s">
        <v>80</v>
      </c>
    </row>
    <row r="161" spans="1:65" s="2" customFormat="1" ht="24.15" customHeight="1">
      <c r="A161" s="39"/>
      <c r="B161" s="40"/>
      <c r="C161" s="213" t="s">
        <v>113</v>
      </c>
      <c r="D161" s="213" t="s">
        <v>115</v>
      </c>
      <c r="E161" s="214" t="s">
        <v>166</v>
      </c>
      <c r="F161" s="215" t="s">
        <v>167</v>
      </c>
      <c r="G161" s="216" t="s">
        <v>163</v>
      </c>
      <c r="H161" s="217">
        <v>1.422</v>
      </c>
      <c r="I161" s="218"/>
      <c r="J161" s="219">
        <f>ROUND(I161*H161,2)</f>
        <v>0</v>
      </c>
      <c r="K161" s="220"/>
      <c r="L161" s="45"/>
      <c r="M161" s="221" t="s">
        <v>1</v>
      </c>
      <c r="N161" s="222" t="s">
        <v>38</v>
      </c>
      <c r="O161" s="92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119</v>
      </c>
      <c r="AT161" s="225" t="s">
        <v>115</v>
      </c>
      <c r="AU161" s="225" t="s">
        <v>80</v>
      </c>
      <c r="AY161" s="18" t="s">
        <v>112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78</v>
      </c>
      <c r="BK161" s="226">
        <f>ROUND(I161*H161,2)</f>
        <v>0</v>
      </c>
      <c r="BL161" s="18" t="s">
        <v>119</v>
      </c>
      <c r="BM161" s="225" t="s">
        <v>168</v>
      </c>
    </row>
    <row r="162" spans="1:47" s="2" customFormat="1" ht="12">
      <c r="A162" s="39"/>
      <c r="B162" s="40"/>
      <c r="C162" s="41"/>
      <c r="D162" s="227" t="s">
        <v>121</v>
      </c>
      <c r="E162" s="41"/>
      <c r="F162" s="228" t="s">
        <v>169</v>
      </c>
      <c r="G162" s="41"/>
      <c r="H162" s="41"/>
      <c r="I162" s="229"/>
      <c r="J162" s="41"/>
      <c r="K162" s="41"/>
      <c r="L162" s="45"/>
      <c r="M162" s="230"/>
      <c r="N162" s="231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121</v>
      </c>
      <c r="AU162" s="18" t="s">
        <v>80</v>
      </c>
    </row>
    <row r="163" spans="1:65" s="2" customFormat="1" ht="24.15" customHeight="1">
      <c r="A163" s="39"/>
      <c r="B163" s="40"/>
      <c r="C163" s="213" t="s">
        <v>170</v>
      </c>
      <c r="D163" s="213" t="s">
        <v>115</v>
      </c>
      <c r="E163" s="214" t="s">
        <v>171</v>
      </c>
      <c r="F163" s="215" t="s">
        <v>172</v>
      </c>
      <c r="G163" s="216" t="s">
        <v>163</v>
      </c>
      <c r="H163" s="217">
        <v>24.174</v>
      </c>
      <c r="I163" s="218"/>
      <c r="J163" s="219">
        <f>ROUND(I163*H163,2)</f>
        <v>0</v>
      </c>
      <c r="K163" s="220"/>
      <c r="L163" s="45"/>
      <c r="M163" s="221" t="s">
        <v>1</v>
      </c>
      <c r="N163" s="222" t="s">
        <v>38</v>
      </c>
      <c r="O163" s="92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119</v>
      </c>
      <c r="AT163" s="225" t="s">
        <v>115</v>
      </c>
      <c r="AU163" s="225" t="s">
        <v>80</v>
      </c>
      <c r="AY163" s="18" t="s">
        <v>112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78</v>
      </c>
      <c r="BK163" s="226">
        <f>ROUND(I163*H163,2)</f>
        <v>0</v>
      </c>
      <c r="BL163" s="18" t="s">
        <v>119</v>
      </c>
      <c r="BM163" s="225" t="s">
        <v>173</v>
      </c>
    </row>
    <row r="164" spans="1:47" s="2" customFormat="1" ht="12">
      <c r="A164" s="39"/>
      <c r="B164" s="40"/>
      <c r="C164" s="41"/>
      <c r="D164" s="227" t="s">
        <v>121</v>
      </c>
      <c r="E164" s="41"/>
      <c r="F164" s="228" t="s">
        <v>174</v>
      </c>
      <c r="G164" s="41"/>
      <c r="H164" s="41"/>
      <c r="I164" s="229"/>
      <c r="J164" s="41"/>
      <c r="K164" s="41"/>
      <c r="L164" s="45"/>
      <c r="M164" s="230"/>
      <c r="N164" s="231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121</v>
      </c>
      <c r="AU164" s="18" t="s">
        <v>80</v>
      </c>
    </row>
    <row r="165" spans="1:51" s="14" customFormat="1" ht="12">
      <c r="A165" s="14"/>
      <c r="B165" s="242"/>
      <c r="C165" s="243"/>
      <c r="D165" s="227" t="s">
        <v>123</v>
      </c>
      <c r="E165" s="243"/>
      <c r="F165" s="245" t="s">
        <v>175</v>
      </c>
      <c r="G165" s="243"/>
      <c r="H165" s="246">
        <v>24.174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123</v>
      </c>
      <c r="AU165" s="252" t="s">
        <v>80</v>
      </c>
      <c r="AV165" s="14" t="s">
        <v>80</v>
      </c>
      <c r="AW165" s="14" t="s">
        <v>4</v>
      </c>
      <c r="AX165" s="14" t="s">
        <v>78</v>
      </c>
      <c r="AY165" s="252" t="s">
        <v>112</v>
      </c>
    </row>
    <row r="166" spans="1:65" s="2" customFormat="1" ht="33" customHeight="1">
      <c r="A166" s="39"/>
      <c r="B166" s="40"/>
      <c r="C166" s="213" t="s">
        <v>176</v>
      </c>
      <c r="D166" s="213" t="s">
        <v>115</v>
      </c>
      <c r="E166" s="214" t="s">
        <v>177</v>
      </c>
      <c r="F166" s="215" t="s">
        <v>178</v>
      </c>
      <c r="G166" s="216" t="s">
        <v>163</v>
      </c>
      <c r="H166" s="217">
        <v>1.42</v>
      </c>
      <c r="I166" s="218"/>
      <c r="J166" s="219">
        <f>ROUND(I166*H166,2)</f>
        <v>0</v>
      </c>
      <c r="K166" s="220"/>
      <c r="L166" s="45"/>
      <c r="M166" s="221" t="s">
        <v>1</v>
      </c>
      <c r="N166" s="222" t="s">
        <v>38</v>
      </c>
      <c r="O166" s="92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119</v>
      </c>
      <c r="AT166" s="225" t="s">
        <v>115</v>
      </c>
      <c r="AU166" s="225" t="s">
        <v>80</v>
      </c>
      <c r="AY166" s="18" t="s">
        <v>112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78</v>
      </c>
      <c r="BK166" s="226">
        <f>ROUND(I166*H166,2)</f>
        <v>0</v>
      </c>
      <c r="BL166" s="18" t="s">
        <v>119</v>
      </c>
      <c r="BM166" s="225" t="s">
        <v>179</v>
      </c>
    </row>
    <row r="167" spans="1:47" s="2" customFormat="1" ht="12">
      <c r="A167" s="39"/>
      <c r="B167" s="40"/>
      <c r="C167" s="41"/>
      <c r="D167" s="227" t="s">
        <v>121</v>
      </c>
      <c r="E167" s="41"/>
      <c r="F167" s="228" t="s">
        <v>180</v>
      </c>
      <c r="G167" s="41"/>
      <c r="H167" s="41"/>
      <c r="I167" s="229"/>
      <c r="J167" s="41"/>
      <c r="K167" s="41"/>
      <c r="L167" s="45"/>
      <c r="M167" s="230"/>
      <c r="N167" s="231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121</v>
      </c>
      <c r="AU167" s="18" t="s">
        <v>80</v>
      </c>
    </row>
    <row r="168" spans="1:63" s="12" customFormat="1" ht="22.8" customHeight="1">
      <c r="A168" s="12"/>
      <c r="B168" s="197"/>
      <c r="C168" s="198"/>
      <c r="D168" s="199" t="s">
        <v>72</v>
      </c>
      <c r="E168" s="211" t="s">
        <v>181</v>
      </c>
      <c r="F168" s="211" t="s">
        <v>182</v>
      </c>
      <c r="G168" s="198"/>
      <c r="H168" s="198"/>
      <c r="I168" s="201"/>
      <c r="J168" s="212">
        <f>BK168</f>
        <v>0</v>
      </c>
      <c r="K168" s="198"/>
      <c r="L168" s="203"/>
      <c r="M168" s="204"/>
      <c r="N168" s="205"/>
      <c r="O168" s="205"/>
      <c r="P168" s="206">
        <f>SUM(P169:P170)</f>
        <v>0</v>
      </c>
      <c r="Q168" s="205"/>
      <c r="R168" s="206">
        <f>SUM(R169:R170)</f>
        <v>0</v>
      </c>
      <c r="S168" s="205"/>
      <c r="T168" s="207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8" t="s">
        <v>78</v>
      </c>
      <c r="AT168" s="209" t="s">
        <v>72</v>
      </c>
      <c r="AU168" s="209" t="s">
        <v>78</v>
      </c>
      <c r="AY168" s="208" t="s">
        <v>112</v>
      </c>
      <c r="BK168" s="210">
        <f>SUM(BK169:BK170)</f>
        <v>0</v>
      </c>
    </row>
    <row r="169" spans="1:65" s="2" customFormat="1" ht="16.5" customHeight="1">
      <c r="A169" s="39"/>
      <c r="B169" s="40"/>
      <c r="C169" s="213" t="s">
        <v>137</v>
      </c>
      <c r="D169" s="213" t="s">
        <v>115</v>
      </c>
      <c r="E169" s="214" t="s">
        <v>183</v>
      </c>
      <c r="F169" s="215" t="s">
        <v>184</v>
      </c>
      <c r="G169" s="216" t="s">
        <v>163</v>
      </c>
      <c r="H169" s="217">
        <v>0.114</v>
      </c>
      <c r="I169" s="218"/>
      <c r="J169" s="219">
        <f>ROUND(I169*H169,2)</f>
        <v>0</v>
      </c>
      <c r="K169" s="220"/>
      <c r="L169" s="45"/>
      <c r="M169" s="221" t="s">
        <v>1</v>
      </c>
      <c r="N169" s="222" t="s">
        <v>38</v>
      </c>
      <c r="O169" s="92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119</v>
      </c>
      <c r="AT169" s="225" t="s">
        <v>115</v>
      </c>
      <c r="AU169" s="225" t="s">
        <v>80</v>
      </c>
      <c r="AY169" s="18" t="s">
        <v>112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78</v>
      </c>
      <c r="BK169" s="226">
        <f>ROUND(I169*H169,2)</f>
        <v>0</v>
      </c>
      <c r="BL169" s="18" t="s">
        <v>119</v>
      </c>
      <c r="BM169" s="225" t="s">
        <v>185</v>
      </c>
    </row>
    <row r="170" spans="1:47" s="2" customFormat="1" ht="12">
      <c r="A170" s="39"/>
      <c r="B170" s="40"/>
      <c r="C170" s="41"/>
      <c r="D170" s="227" t="s">
        <v>121</v>
      </c>
      <c r="E170" s="41"/>
      <c r="F170" s="228" t="s">
        <v>186</v>
      </c>
      <c r="G170" s="41"/>
      <c r="H170" s="41"/>
      <c r="I170" s="229"/>
      <c r="J170" s="41"/>
      <c r="K170" s="41"/>
      <c r="L170" s="45"/>
      <c r="M170" s="230"/>
      <c r="N170" s="231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121</v>
      </c>
      <c r="AU170" s="18" t="s">
        <v>80</v>
      </c>
    </row>
    <row r="171" spans="1:63" s="12" customFormat="1" ht="25.9" customHeight="1">
      <c r="A171" s="12"/>
      <c r="B171" s="197"/>
      <c r="C171" s="198"/>
      <c r="D171" s="199" t="s">
        <v>72</v>
      </c>
      <c r="E171" s="200" t="s">
        <v>187</v>
      </c>
      <c r="F171" s="200" t="s">
        <v>188</v>
      </c>
      <c r="G171" s="198"/>
      <c r="H171" s="198"/>
      <c r="I171" s="201"/>
      <c r="J171" s="202">
        <f>BK171</f>
        <v>0</v>
      </c>
      <c r="K171" s="198"/>
      <c r="L171" s="203"/>
      <c r="M171" s="204"/>
      <c r="N171" s="205"/>
      <c r="O171" s="205"/>
      <c r="P171" s="206">
        <f>P172+P189+P244+P249</f>
        <v>0</v>
      </c>
      <c r="Q171" s="205"/>
      <c r="R171" s="206">
        <f>R172+R189+R244+R249</f>
        <v>0.42359616</v>
      </c>
      <c r="S171" s="205"/>
      <c r="T171" s="207">
        <f>T172+T189+T244+T249</f>
        <v>0.7641808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80</v>
      </c>
      <c r="AT171" s="209" t="s">
        <v>72</v>
      </c>
      <c r="AU171" s="209" t="s">
        <v>73</v>
      </c>
      <c r="AY171" s="208" t="s">
        <v>112</v>
      </c>
      <c r="BK171" s="210">
        <f>BK172+BK189+BK244+BK249</f>
        <v>0</v>
      </c>
    </row>
    <row r="172" spans="1:63" s="12" customFormat="1" ht="22.8" customHeight="1">
      <c r="A172" s="12"/>
      <c r="B172" s="197"/>
      <c r="C172" s="198"/>
      <c r="D172" s="199" t="s">
        <v>72</v>
      </c>
      <c r="E172" s="211" t="s">
        <v>189</v>
      </c>
      <c r="F172" s="211" t="s">
        <v>190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SUM(P173:P188)</f>
        <v>0</v>
      </c>
      <c r="Q172" s="205"/>
      <c r="R172" s="206">
        <f>SUM(R173:R188)</f>
        <v>0.01698048</v>
      </c>
      <c r="S172" s="205"/>
      <c r="T172" s="207">
        <f>SUM(T173:T188)</f>
        <v>0.017902400000000002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80</v>
      </c>
      <c r="AT172" s="209" t="s">
        <v>72</v>
      </c>
      <c r="AU172" s="209" t="s">
        <v>78</v>
      </c>
      <c r="AY172" s="208" t="s">
        <v>112</v>
      </c>
      <c r="BK172" s="210">
        <f>SUM(BK173:BK188)</f>
        <v>0</v>
      </c>
    </row>
    <row r="173" spans="1:65" s="2" customFormat="1" ht="16.5" customHeight="1">
      <c r="A173" s="39"/>
      <c r="B173" s="40"/>
      <c r="C173" s="213" t="s">
        <v>191</v>
      </c>
      <c r="D173" s="213" t="s">
        <v>115</v>
      </c>
      <c r="E173" s="214" t="s">
        <v>192</v>
      </c>
      <c r="F173" s="215" t="s">
        <v>193</v>
      </c>
      <c r="G173" s="216" t="s">
        <v>118</v>
      </c>
      <c r="H173" s="217">
        <v>10.72</v>
      </c>
      <c r="I173" s="218"/>
      <c r="J173" s="219">
        <f>ROUND(I173*H173,2)</f>
        <v>0</v>
      </c>
      <c r="K173" s="220"/>
      <c r="L173" s="45"/>
      <c r="M173" s="221" t="s">
        <v>1</v>
      </c>
      <c r="N173" s="222" t="s">
        <v>38</v>
      </c>
      <c r="O173" s="92"/>
      <c r="P173" s="223">
        <f>O173*H173</f>
        <v>0</v>
      </c>
      <c r="Q173" s="223">
        <v>0</v>
      </c>
      <c r="R173" s="223">
        <f>Q173*H173</f>
        <v>0</v>
      </c>
      <c r="S173" s="223">
        <v>0.00167</v>
      </c>
      <c r="T173" s="224">
        <f>S173*H173</f>
        <v>0.017902400000000002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194</v>
      </c>
      <c r="AT173" s="225" t="s">
        <v>115</v>
      </c>
      <c r="AU173" s="225" t="s">
        <v>80</v>
      </c>
      <c r="AY173" s="18" t="s">
        <v>112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78</v>
      </c>
      <c r="BK173" s="226">
        <f>ROUND(I173*H173,2)</f>
        <v>0</v>
      </c>
      <c r="BL173" s="18" t="s">
        <v>194</v>
      </c>
      <c r="BM173" s="225" t="s">
        <v>195</v>
      </c>
    </row>
    <row r="174" spans="1:47" s="2" customFormat="1" ht="12">
      <c r="A174" s="39"/>
      <c r="B174" s="40"/>
      <c r="C174" s="41"/>
      <c r="D174" s="227" t="s">
        <v>121</v>
      </c>
      <c r="E174" s="41"/>
      <c r="F174" s="228" t="s">
        <v>196</v>
      </c>
      <c r="G174" s="41"/>
      <c r="H174" s="41"/>
      <c r="I174" s="229"/>
      <c r="J174" s="41"/>
      <c r="K174" s="41"/>
      <c r="L174" s="45"/>
      <c r="M174" s="230"/>
      <c r="N174" s="231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121</v>
      </c>
      <c r="AU174" s="18" t="s">
        <v>80</v>
      </c>
    </row>
    <row r="175" spans="1:51" s="13" customFormat="1" ht="12">
      <c r="A175" s="13"/>
      <c r="B175" s="232"/>
      <c r="C175" s="233"/>
      <c r="D175" s="227" t="s">
        <v>123</v>
      </c>
      <c r="E175" s="234" t="s">
        <v>1</v>
      </c>
      <c r="F175" s="235" t="s">
        <v>125</v>
      </c>
      <c r="G175" s="233"/>
      <c r="H175" s="234" t="s">
        <v>1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123</v>
      </c>
      <c r="AU175" s="241" t="s">
        <v>80</v>
      </c>
      <c r="AV175" s="13" t="s">
        <v>78</v>
      </c>
      <c r="AW175" s="13" t="s">
        <v>30</v>
      </c>
      <c r="AX175" s="13" t="s">
        <v>73</v>
      </c>
      <c r="AY175" s="241" t="s">
        <v>112</v>
      </c>
    </row>
    <row r="176" spans="1:51" s="14" customFormat="1" ht="12">
      <c r="A176" s="14"/>
      <c r="B176" s="242"/>
      <c r="C176" s="243"/>
      <c r="D176" s="227" t="s">
        <v>123</v>
      </c>
      <c r="E176" s="244" t="s">
        <v>1</v>
      </c>
      <c r="F176" s="245" t="s">
        <v>197</v>
      </c>
      <c r="G176" s="243"/>
      <c r="H176" s="246">
        <v>2.94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123</v>
      </c>
      <c r="AU176" s="252" t="s">
        <v>80</v>
      </c>
      <c r="AV176" s="14" t="s">
        <v>80</v>
      </c>
      <c r="AW176" s="14" t="s">
        <v>30</v>
      </c>
      <c r="AX176" s="14" t="s">
        <v>73</v>
      </c>
      <c r="AY176" s="252" t="s">
        <v>112</v>
      </c>
    </row>
    <row r="177" spans="1:51" s="13" customFormat="1" ht="12">
      <c r="A177" s="13"/>
      <c r="B177" s="232"/>
      <c r="C177" s="233"/>
      <c r="D177" s="227" t="s">
        <v>123</v>
      </c>
      <c r="E177" s="234" t="s">
        <v>1</v>
      </c>
      <c r="F177" s="235" t="s">
        <v>131</v>
      </c>
      <c r="G177" s="233"/>
      <c r="H177" s="234" t="s">
        <v>1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123</v>
      </c>
      <c r="AU177" s="241" t="s">
        <v>80</v>
      </c>
      <c r="AV177" s="13" t="s">
        <v>78</v>
      </c>
      <c r="AW177" s="13" t="s">
        <v>30</v>
      </c>
      <c r="AX177" s="13" t="s">
        <v>73</v>
      </c>
      <c r="AY177" s="241" t="s">
        <v>112</v>
      </c>
    </row>
    <row r="178" spans="1:51" s="14" customFormat="1" ht="12">
      <c r="A178" s="14"/>
      <c r="B178" s="242"/>
      <c r="C178" s="243"/>
      <c r="D178" s="227" t="s">
        <v>123</v>
      </c>
      <c r="E178" s="244" t="s">
        <v>1</v>
      </c>
      <c r="F178" s="245" t="s">
        <v>198</v>
      </c>
      <c r="G178" s="243"/>
      <c r="H178" s="246">
        <v>3.4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123</v>
      </c>
      <c r="AU178" s="252" t="s">
        <v>80</v>
      </c>
      <c r="AV178" s="14" t="s">
        <v>80</v>
      </c>
      <c r="AW178" s="14" t="s">
        <v>30</v>
      </c>
      <c r="AX178" s="14" t="s">
        <v>73</v>
      </c>
      <c r="AY178" s="252" t="s">
        <v>112</v>
      </c>
    </row>
    <row r="179" spans="1:51" s="13" customFormat="1" ht="12">
      <c r="A179" s="13"/>
      <c r="B179" s="232"/>
      <c r="C179" s="233"/>
      <c r="D179" s="227" t="s">
        <v>123</v>
      </c>
      <c r="E179" s="234" t="s">
        <v>1</v>
      </c>
      <c r="F179" s="235" t="s">
        <v>134</v>
      </c>
      <c r="G179" s="233"/>
      <c r="H179" s="234" t="s">
        <v>1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123</v>
      </c>
      <c r="AU179" s="241" t="s">
        <v>80</v>
      </c>
      <c r="AV179" s="13" t="s">
        <v>78</v>
      </c>
      <c r="AW179" s="13" t="s">
        <v>30</v>
      </c>
      <c r="AX179" s="13" t="s">
        <v>73</v>
      </c>
      <c r="AY179" s="241" t="s">
        <v>112</v>
      </c>
    </row>
    <row r="180" spans="1:51" s="14" customFormat="1" ht="12">
      <c r="A180" s="14"/>
      <c r="B180" s="242"/>
      <c r="C180" s="243"/>
      <c r="D180" s="227" t="s">
        <v>123</v>
      </c>
      <c r="E180" s="244" t="s">
        <v>1</v>
      </c>
      <c r="F180" s="245" t="s">
        <v>199</v>
      </c>
      <c r="G180" s="243"/>
      <c r="H180" s="246">
        <v>4.38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123</v>
      </c>
      <c r="AU180" s="252" t="s">
        <v>80</v>
      </c>
      <c r="AV180" s="14" t="s">
        <v>80</v>
      </c>
      <c r="AW180" s="14" t="s">
        <v>30</v>
      </c>
      <c r="AX180" s="14" t="s">
        <v>73</v>
      </c>
      <c r="AY180" s="252" t="s">
        <v>112</v>
      </c>
    </row>
    <row r="181" spans="1:51" s="16" customFormat="1" ht="12">
      <c r="A181" s="16"/>
      <c r="B181" s="264"/>
      <c r="C181" s="265"/>
      <c r="D181" s="227" t="s">
        <v>123</v>
      </c>
      <c r="E181" s="266" t="s">
        <v>1</v>
      </c>
      <c r="F181" s="267" t="s">
        <v>136</v>
      </c>
      <c r="G181" s="265"/>
      <c r="H181" s="268">
        <v>10.72</v>
      </c>
      <c r="I181" s="269"/>
      <c r="J181" s="265"/>
      <c r="K181" s="265"/>
      <c r="L181" s="270"/>
      <c r="M181" s="271"/>
      <c r="N181" s="272"/>
      <c r="O181" s="272"/>
      <c r="P181" s="272"/>
      <c r="Q181" s="272"/>
      <c r="R181" s="272"/>
      <c r="S181" s="272"/>
      <c r="T181" s="273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74" t="s">
        <v>123</v>
      </c>
      <c r="AU181" s="274" t="s">
        <v>80</v>
      </c>
      <c r="AV181" s="16" t="s">
        <v>119</v>
      </c>
      <c r="AW181" s="16" t="s">
        <v>30</v>
      </c>
      <c r="AX181" s="16" t="s">
        <v>78</v>
      </c>
      <c r="AY181" s="274" t="s">
        <v>112</v>
      </c>
    </row>
    <row r="182" spans="1:65" s="2" customFormat="1" ht="24.15" customHeight="1">
      <c r="A182" s="39"/>
      <c r="B182" s="40"/>
      <c r="C182" s="213" t="s">
        <v>200</v>
      </c>
      <c r="D182" s="213" t="s">
        <v>115</v>
      </c>
      <c r="E182" s="214" t="s">
        <v>201</v>
      </c>
      <c r="F182" s="215" t="s">
        <v>202</v>
      </c>
      <c r="G182" s="216" t="s">
        <v>118</v>
      </c>
      <c r="H182" s="217">
        <v>11.792</v>
      </c>
      <c r="I182" s="218"/>
      <c r="J182" s="219">
        <f>ROUND(I182*H182,2)</f>
        <v>0</v>
      </c>
      <c r="K182" s="220"/>
      <c r="L182" s="45"/>
      <c r="M182" s="221" t="s">
        <v>1</v>
      </c>
      <c r="N182" s="222" t="s">
        <v>38</v>
      </c>
      <c r="O182" s="92"/>
      <c r="P182" s="223">
        <f>O182*H182</f>
        <v>0</v>
      </c>
      <c r="Q182" s="223">
        <v>0.00144</v>
      </c>
      <c r="R182" s="223">
        <f>Q182*H182</f>
        <v>0.01698048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194</v>
      </c>
      <c r="AT182" s="225" t="s">
        <v>115</v>
      </c>
      <c r="AU182" s="225" t="s">
        <v>80</v>
      </c>
      <c r="AY182" s="18" t="s">
        <v>112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78</v>
      </c>
      <c r="BK182" s="226">
        <f>ROUND(I182*H182,2)</f>
        <v>0</v>
      </c>
      <c r="BL182" s="18" t="s">
        <v>194</v>
      </c>
      <c r="BM182" s="225" t="s">
        <v>203</v>
      </c>
    </row>
    <row r="183" spans="1:47" s="2" customFormat="1" ht="12">
      <c r="A183" s="39"/>
      <c r="B183" s="40"/>
      <c r="C183" s="41"/>
      <c r="D183" s="227" t="s">
        <v>121</v>
      </c>
      <c r="E183" s="41"/>
      <c r="F183" s="228" t="s">
        <v>204</v>
      </c>
      <c r="G183" s="41"/>
      <c r="H183" s="41"/>
      <c r="I183" s="229"/>
      <c r="J183" s="41"/>
      <c r="K183" s="41"/>
      <c r="L183" s="45"/>
      <c r="M183" s="230"/>
      <c r="N183" s="231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121</v>
      </c>
      <c r="AU183" s="18" t="s">
        <v>80</v>
      </c>
    </row>
    <row r="184" spans="1:51" s="14" customFormat="1" ht="12">
      <c r="A184" s="14"/>
      <c r="B184" s="242"/>
      <c r="C184" s="243"/>
      <c r="D184" s="227" t="s">
        <v>123</v>
      </c>
      <c r="E184" s="244" t="s">
        <v>1</v>
      </c>
      <c r="F184" s="245" t="s">
        <v>205</v>
      </c>
      <c r="G184" s="243"/>
      <c r="H184" s="246">
        <v>11.792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123</v>
      </c>
      <c r="AU184" s="252" t="s">
        <v>80</v>
      </c>
      <c r="AV184" s="14" t="s">
        <v>80</v>
      </c>
      <c r="AW184" s="14" t="s">
        <v>30</v>
      </c>
      <c r="AX184" s="14" t="s">
        <v>78</v>
      </c>
      <c r="AY184" s="252" t="s">
        <v>112</v>
      </c>
    </row>
    <row r="185" spans="1:65" s="2" customFormat="1" ht="24.15" customHeight="1">
      <c r="A185" s="39"/>
      <c r="B185" s="40"/>
      <c r="C185" s="213" t="s">
        <v>206</v>
      </c>
      <c r="D185" s="213" t="s">
        <v>115</v>
      </c>
      <c r="E185" s="214" t="s">
        <v>207</v>
      </c>
      <c r="F185" s="215" t="s">
        <v>208</v>
      </c>
      <c r="G185" s="216" t="s">
        <v>163</v>
      </c>
      <c r="H185" s="217">
        <v>0.017</v>
      </c>
      <c r="I185" s="218"/>
      <c r="J185" s="219">
        <f>ROUND(I185*H185,2)</f>
        <v>0</v>
      </c>
      <c r="K185" s="220"/>
      <c r="L185" s="45"/>
      <c r="M185" s="221" t="s">
        <v>1</v>
      </c>
      <c r="N185" s="222" t="s">
        <v>38</v>
      </c>
      <c r="O185" s="92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194</v>
      </c>
      <c r="AT185" s="225" t="s">
        <v>115</v>
      </c>
      <c r="AU185" s="225" t="s">
        <v>80</v>
      </c>
      <c r="AY185" s="18" t="s">
        <v>112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78</v>
      </c>
      <c r="BK185" s="226">
        <f>ROUND(I185*H185,2)</f>
        <v>0</v>
      </c>
      <c r="BL185" s="18" t="s">
        <v>194</v>
      </c>
      <c r="BM185" s="225" t="s">
        <v>209</v>
      </c>
    </row>
    <row r="186" spans="1:47" s="2" customFormat="1" ht="12">
      <c r="A186" s="39"/>
      <c r="B186" s="40"/>
      <c r="C186" s="41"/>
      <c r="D186" s="227" t="s">
        <v>121</v>
      </c>
      <c r="E186" s="41"/>
      <c r="F186" s="228" t="s">
        <v>210</v>
      </c>
      <c r="G186" s="41"/>
      <c r="H186" s="41"/>
      <c r="I186" s="229"/>
      <c r="J186" s="41"/>
      <c r="K186" s="41"/>
      <c r="L186" s="45"/>
      <c r="M186" s="230"/>
      <c r="N186" s="231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121</v>
      </c>
      <c r="AU186" s="18" t="s">
        <v>80</v>
      </c>
    </row>
    <row r="187" spans="1:65" s="2" customFormat="1" ht="24.15" customHeight="1">
      <c r="A187" s="39"/>
      <c r="B187" s="40"/>
      <c r="C187" s="213" t="s">
        <v>211</v>
      </c>
      <c r="D187" s="213" t="s">
        <v>115</v>
      </c>
      <c r="E187" s="214" t="s">
        <v>212</v>
      </c>
      <c r="F187" s="215" t="s">
        <v>213</v>
      </c>
      <c r="G187" s="216" t="s">
        <v>163</v>
      </c>
      <c r="H187" s="217">
        <v>0.017</v>
      </c>
      <c r="I187" s="218"/>
      <c r="J187" s="219">
        <f>ROUND(I187*H187,2)</f>
        <v>0</v>
      </c>
      <c r="K187" s="220"/>
      <c r="L187" s="45"/>
      <c r="M187" s="221" t="s">
        <v>1</v>
      </c>
      <c r="N187" s="222" t="s">
        <v>38</v>
      </c>
      <c r="O187" s="92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194</v>
      </c>
      <c r="AT187" s="225" t="s">
        <v>115</v>
      </c>
      <c r="AU187" s="225" t="s">
        <v>80</v>
      </c>
      <c r="AY187" s="18" t="s">
        <v>112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78</v>
      </c>
      <c r="BK187" s="226">
        <f>ROUND(I187*H187,2)</f>
        <v>0</v>
      </c>
      <c r="BL187" s="18" t="s">
        <v>194</v>
      </c>
      <c r="BM187" s="225" t="s">
        <v>214</v>
      </c>
    </row>
    <row r="188" spans="1:47" s="2" customFormat="1" ht="12">
      <c r="A188" s="39"/>
      <c r="B188" s="40"/>
      <c r="C188" s="41"/>
      <c r="D188" s="227" t="s">
        <v>121</v>
      </c>
      <c r="E188" s="41"/>
      <c r="F188" s="228" t="s">
        <v>215</v>
      </c>
      <c r="G188" s="41"/>
      <c r="H188" s="41"/>
      <c r="I188" s="229"/>
      <c r="J188" s="41"/>
      <c r="K188" s="41"/>
      <c r="L188" s="45"/>
      <c r="M188" s="230"/>
      <c r="N188" s="231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121</v>
      </c>
      <c r="AU188" s="18" t="s">
        <v>80</v>
      </c>
    </row>
    <row r="189" spans="1:63" s="12" customFormat="1" ht="22.8" customHeight="1">
      <c r="A189" s="12"/>
      <c r="B189" s="197"/>
      <c r="C189" s="198"/>
      <c r="D189" s="199" t="s">
        <v>72</v>
      </c>
      <c r="E189" s="211" t="s">
        <v>216</v>
      </c>
      <c r="F189" s="211" t="s">
        <v>217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SUM(P190:P243)</f>
        <v>0</v>
      </c>
      <c r="Q189" s="205"/>
      <c r="R189" s="206">
        <f>SUM(R190:R243)</f>
        <v>0.39548898</v>
      </c>
      <c r="S189" s="205"/>
      <c r="T189" s="207">
        <f>SUM(T190:T243)</f>
        <v>0.728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80</v>
      </c>
      <c r="AT189" s="209" t="s">
        <v>72</v>
      </c>
      <c r="AU189" s="209" t="s">
        <v>78</v>
      </c>
      <c r="AY189" s="208" t="s">
        <v>112</v>
      </c>
      <c r="BK189" s="210">
        <f>SUM(BK190:BK243)</f>
        <v>0</v>
      </c>
    </row>
    <row r="190" spans="1:65" s="2" customFormat="1" ht="33" customHeight="1">
      <c r="A190" s="39"/>
      <c r="B190" s="40"/>
      <c r="C190" s="213" t="s">
        <v>218</v>
      </c>
      <c r="D190" s="213" t="s">
        <v>115</v>
      </c>
      <c r="E190" s="214" t="s">
        <v>219</v>
      </c>
      <c r="F190" s="215" t="s">
        <v>220</v>
      </c>
      <c r="G190" s="216" t="s">
        <v>221</v>
      </c>
      <c r="H190" s="217">
        <v>1</v>
      </c>
      <c r="I190" s="218"/>
      <c r="J190" s="219">
        <f>ROUND(I190*H190,2)</f>
        <v>0</v>
      </c>
      <c r="K190" s="220"/>
      <c r="L190" s="45"/>
      <c r="M190" s="221" t="s">
        <v>1</v>
      </c>
      <c r="N190" s="222" t="s">
        <v>38</v>
      </c>
      <c r="O190" s="92"/>
      <c r="P190" s="223">
        <f>O190*H190</f>
        <v>0</v>
      </c>
      <c r="Q190" s="223">
        <v>0</v>
      </c>
      <c r="R190" s="223">
        <f>Q190*H190</f>
        <v>0</v>
      </c>
      <c r="S190" s="223">
        <v>0.003</v>
      </c>
      <c r="T190" s="224">
        <f>S190*H190</f>
        <v>0.003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194</v>
      </c>
      <c r="AT190" s="225" t="s">
        <v>115</v>
      </c>
      <c r="AU190" s="225" t="s">
        <v>80</v>
      </c>
      <c r="AY190" s="18" t="s">
        <v>112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78</v>
      </c>
      <c r="BK190" s="226">
        <f>ROUND(I190*H190,2)</f>
        <v>0</v>
      </c>
      <c r="BL190" s="18" t="s">
        <v>194</v>
      </c>
      <c r="BM190" s="225" t="s">
        <v>222</v>
      </c>
    </row>
    <row r="191" spans="1:47" s="2" customFormat="1" ht="12">
      <c r="A191" s="39"/>
      <c r="B191" s="40"/>
      <c r="C191" s="41"/>
      <c r="D191" s="227" t="s">
        <v>121</v>
      </c>
      <c r="E191" s="41"/>
      <c r="F191" s="228" t="s">
        <v>223</v>
      </c>
      <c r="G191" s="41"/>
      <c r="H191" s="41"/>
      <c r="I191" s="229"/>
      <c r="J191" s="41"/>
      <c r="K191" s="41"/>
      <c r="L191" s="45"/>
      <c r="M191" s="230"/>
      <c r="N191" s="231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121</v>
      </c>
      <c r="AU191" s="18" t="s">
        <v>80</v>
      </c>
    </row>
    <row r="192" spans="1:65" s="2" customFormat="1" ht="33" customHeight="1">
      <c r="A192" s="39"/>
      <c r="B192" s="40"/>
      <c r="C192" s="213" t="s">
        <v>8</v>
      </c>
      <c r="D192" s="213" t="s">
        <v>115</v>
      </c>
      <c r="E192" s="214" t="s">
        <v>224</v>
      </c>
      <c r="F192" s="215" t="s">
        <v>225</v>
      </c>
      <c r="G192" s="216" t="s">
        <v>221</v>
      </c>
      <c r="H192" s="217">
        <v>5</v>
      </c>
      <c r="I192" s="218"/>
      <c r="J192" s="219">
        <f>ROUND(I192*H192,2)</f>
        <v>0</v>
      </c>
      <c r="K192" s="220"/>
      <c r="L192" s="45"/>
      <c r="M192" s="221" t="s">
        <v>1</v>
      </c>
      <c r="N192" s="222" t="s">
        <v>38</v>
      </c>
      <c r="O192" s="92"/>
      <c r="P192" s="223">
        <f>O192*H192</f>
        <v>0</v>
      </c>
      <c r="Q192" s="223">
        <v>0</v>
      </c>
      <c r="R192" s="223">
        <f>Q192*H192</f>
        <v>0</v>
      </c>
      <c r="S192" s="223">
        <v>0.005</v>
      </c>
      <c r="T192" s="224">
        <f>S192*H192</f>
        <v>0.025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194</v>
      </c>
      <c r="AT192" s="225" t="s">
        <v>115</v>
      </c>
      <c r="AU192" s="225" t="s">
        <v>80</v>
      </c>
      <c r="AY192" s="18" t="s">
        <v>112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78</v>
      </c>
      <c r="BK192" s="226">
        <f>ROUND(I192*H192,2)</f>
        <v>0</v>
      </c>
      <c r="BL192" s="18" t="s">
        <v>194</v>
      </c>
      <c r="BM192" s="225" t="s">
        <v>226</v>
      </c>
    </row>
    <row r="193" spans="1:47" s="2" customFormat="1" ht="12">
      <c r="A193" s="39"/>
      <c r="B193" s="40"/>
      <c r="C193" s="41"/>
      <c r="D193" s="227" t="s">
        <v>121</v>
      </c>
      <c r="E193" s="41"/>
      <c r="F193" s="228" t="s">
        <v>227</v>
      </c>
      <c r="G193" s="41"/>
      <c r="H193" s="41"/>
      <c r="I193" s="229"/>
      <c r="J193" s="41"/>
      <c r="K193" s="41"/>
      <c r="L193" s="45"/>
      <c r="M193" s="230"/>
      <c r="N193" s="231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121</v>
      </c>
      <c r="AU193" s="18" t="s">
        <v>80</v>
      </c>
    </row>
    <row r="194" spans="1:65" s="2" customFormat="1" ht="33" customHeight="1">
      <c r="A194" s="39"/>
      <c r="B194" s="40"/>
      <c r="C194" s="213" t="s">
        <v>194</v>
      </c>
      <c r="D194" s="213" t="s">
        <v>115</v>
      </c>
      <c r="E194" s="214" t="s">
        <v>228</v>
      </c>
      <c r="F194" s="215" t="s">
        <v>229</v>
      </c>
      <c r="G194" s="216" t="s">
        <v>221</v>
      </c>
      <c r="H194" s="217">
        <v>1</v>
      </c>
      <c r="I194" s="218"/>
      <c r="J194" s="219">
        <f>ROUND(I194*H194,2)</f>
        <v>0</v>
      </c>
      <c r="K194" s="220"/>
      <c r="L194" s="45"/>
      <c r="M194" s="221" t="s">
        <v>1</v>
      </c>
      <c r="N194" s="222" t="s">
        <v>38</v>
      </c>
      <c r="O194" s="92"/>
      <c r="P194" s="223">
        <f>O194*H194</f>
        <v>0</v>
      </c>
      <c r="Q194" s="223">
        <v>0</v>
      </c>
      <c r="R194" s="223">
        <f>Q194*H194</f>
        <v>0</v>
      </c>
      <c r="S194" s="223">
        <v>0.7</v>
      </c>
      <c r="T194" s="224">
        <f>S194*H194</f>
        <v>0.7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5" t="s">
        <v>194</v>
      </c>
      <c r="AT194" s="225" t="s">
        <v>115</v>
      </c>
      <c r="AU194" s="225" t="s">
        <v>80</v>
      </c>
      <c r="AY194" s="18" t="s">
        <v>112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8" t="s">
        <v>78</v>
      </c>
      <c r="BK194" s="226">
        <f>ROUND(I194*H194,2)</f>
        <v>0</v>
      </c>
      <c r="BL194" s="18" t="s">
        <v>194</v>
      </c>
      <c r="BM194" s="225" t="s">
        <v>230</v>
      </c>
    </row>
    <row r="195" spans="1:47" s="2" customFormat="1" ht="12">
      <c r="A195" s="39"/>
      <c r="B195" s="40"/>
      <c r="C195" s="41"/>
      <c r="D195" s="227" t="s">
        <v>121</v>
      </c>
      <c r="E195" s="41"/>
      <c r="F195" s="228" t="s">
        <v>231</v>
      </c>
      <c r="G195" s="41"/>
      <c r="H195" s="41"/>
      <c r="I195" s="229"/>
      <c r="J195" s="41"/>
      <c r="K195" s="41"/>
      <c r="L195" s="45"/>
      <c r="M195" s="230"/>
      <c r="N195" s="231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121</v>
      </c>
      <c r="AU195" s="18" t="s">
        <v>80</v>
      </c>
    </row>
    <row r="196" spans="1:65" s="2" customFormat="1" ht="24.15" customHeight="1">
      <c r="A196" s="39"/>
      <c r="B196" s="40"/>
      <c r="C196" s="213" t="s">
        <v>232</v>
      </c>
      <c r="D196" s="213" t="s">
        <v>115</v>
      </c>
      <c r="E196" s="214" t="s">
        <v>233</v>
      </c>
      <c r="F196" s="215" t="s">
        <v>234</v>
      </c>
      <c r="G196" s="216" t="s">
        <v>141</v>
      </c>
      <c r="H196" s="217">
        <v>9.15</v>
      </c>
      <c r="I196" s="218"/>
      <c r="J196" s="219">
        <f>ROUND(I196*H196,2)</f>
        <v>0</v>
      </c>
      <c r="K196" s="220"/>
      <c r="L196" s="45"/>
      <c r="M196" s="221" t="s">
        <v>1</v>
      </c>
      <c r="N196" s="222" t="s">
        <v>38</v>
      </c>
      <c r="O196" s="92"/>
      <c r="P196" s="223">
        <f>O196*H196</f>
        <v>0</v>
      </c>
      <c r="Q196" s="223">
        <v>0.00027</v>
      </c>
      <c r="R196" s="223">
        <f>Q196*H196</f>
        <v>0.0024705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194</v>
      </c>
      <c r="AT196" s="225" t="s">
        <v>115</v>
      </c>
      <c r="AU196" s="225" t="s">
        <v>80</v>
      </c>
      <c r="AY196" s="18" t="s">
        <v>112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78</v>
      </c>
      <c r="BK196" s="226">
        <f>ROUND(I196*H196,2)</f>
        <v>0</v>
      </c>
      <c r="BL196" s="18" t="s">
        <v>194</v>
      </c>
      <c r="BM196" s="225" t="s">
        <v>235</v>
      </c>
    </row>
    <row r="197" spans="1:47" s="2" customFormat="1" ht="12">
      <c r="A197" s="39"/>
      <c r="B197" s="40"/>
      <c r="C197" s="41"/>
      <c r="D197" s="227" t="s">
        <v>121</v>
      </c>
      <c r="E197" s="41"/>
      <c r="F197" s="228" t="s">
        <v>236</v>
      </c>
      <c r="G197" s="41"/>
      <c r="H197" s="41"/>
      <c r="I197" s="229"/>
      <c r="J197" s="41"/>
      <c r="K197" s="41"/>
      <c r="L197" s="45"/>
      <c r="M197" s="230"/>
      <c r="N197" s="231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121</v>
      </c>
      <c r="AU197" s="18" t="s">
        <v>80</v>
      </c>
    </row>
    <row r="198" spans="1:51" s="13" customFormat="1" ht="12">
      <c r="A198" s="13"/>
      <c r="B198" s="232"/>
      <c r="C198" s="233"/>
      <c r="D198" s="227" t="s">
        <v>123</v>
      </c>
      <c r="E198" s="234" t="s">
        <v>1</v>
      </c>
      <c r="F198" s="235" t="s">
        <v>237</v>
      </c>
      <c r="G198" s="233"/>
      <c r="H198" s="234" t="s">
        <v>1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123</v>
      </c>
      <c r="AU198" s="241" t="s">
        <v>80</v>
      </c>
      <c r="AV198" s="13" t="s">
        <v>78</v>
      </c>
      <c r="AW198" s="13" t="s">
        <v>30</v>
      </c>
      <c r="AX198" s="13" t="s">
        <v>73</v>
      </c>
      <c r="AY198" s="241" t="s">
        <v>112</v>
      </c>
    </row>
    <row r="199" spans="1:51" s="14" customFormat="1" ht="12">
      <c r="A199" s="14"/>
      <c r="B199" s="242"/>
      <c r="C199" s="243"/>
      <c r="D199" s="227" t="s">
        <v>123</v>
      </c>
      <c r="E199" s="244" t="s">
        <v>1</v>
      </c>
      <c r="F199" s="245" t="s">
        <v>151</v>
      </c>
      <c r="G199" s="243"/>
      <c r="H199" s="246">
        <v>1.13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123</v>
      </c>
      <c r="AU199" s="252" t="s">
        <v>80</v>
      </c>
      <c r="AV199" s="14" t="s">
        <v>80</v>
      </c>
      <c r="AW199" s="14" t="s">
        <v>30</v>
      </c>
      <c r="AX199" s="14" t="s">
        <v>73</v>
      </c>
      <c r="AY199" s="252" t="s">
        <v>112</v>
      </c>
    </row>
    <row r="200" spans="1:51" s="14" customFormat="1" ht="12">
      <c r="A200" s="14"/>
      <c r="B200" s="242"/>
      <c r="C200" s="243"/>
      <c r="D200" s="227" t="s">
        <v>123</v>
      </c>
      <c r="E200" s="244" t="s">
        <v>1</v>
      </c>
      <c r="F200" s="245" t="s">
        <v>152</v>
      </c>
      <c r="G200" s="243"/>
      <c r="H200" s="246">
        <v>1.625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123</v>
      </c>
      <c r="AU200" s="252" t="s">
        <v>80</v>
      </c>
      <c r="AV200" s="14" t="s">
        <v>80</v>
      </c>
      <c r="AW200" s="14" t="s">
        <v>30</v>
      </c>
      <c r="AX200" s="14" t="s">
        <v>73</v>
      </c>
      <c r="AY200" s="252" t="s">
        <v>112</v>
      </c>
    </row>
    <row r="201" spans="1:51" s="15" customFormat="1" ht="12">
      <c r="A201" s="15"/>
      <c r="B201" s="253"/>
      <c r="C201" s="254"/>
      <c r="D201" s="227" t="s">
        <v>123</v>
      </c>
      <c r="E201" s="255" t="s">
        <v>1</v>
      </c>
      <c r="F201" s="256" t="s">
        <v>129</v>
      </c>
      <c r="G201" s="254"/>
      <c r="H201" s="257">
        <v>2.755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3" t="s">
        <v>123</v>
      </c>
      <c r="AU201" s="263" t="s">
        <v>80</v>
      </c>
      <c r="AV201" s="15" t="s">
        <v>130</v>
      </c>
      <c r="AW201" s="15" t="s">
        <v>30</v>
      </c>
      <c r="AX201" s="15" t="s">
        <v>73</v>
      </c>
      <c r="AY201" s="263" t="s">
        <v>112</v>
      </c>
    </row>
    <row r="202" spans="1:51" s="13" customFormat="1" ht="12">
      <c r="A202" s="13"/>
      <c r="B202" s="232"/>
      <c r="C202" s="233"/>
      <c r="D202" s="227" t="s">
        <v>123</v>
      </c>
      <c r="E202" s="234" t="s">
        <v>1</v>
      </c>
      <c r="F202" s="235" t="s">
        <v>238</v>
      </c>
      <c r="G202" s="233"/>
      <c r="H202" s="234" t="s">
        <v>1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123</v>
      </c>
      <c r="AU202" s="241" t="s">
        <v>80</v>
      </c>
      <c r="AV202" s="13" t="s">
        <v>78</v>
      </c>
      <c r="AW202" s="13" t="s">
        <v>30</v>
      </c>
      <c r="AX202" s="13" t="s">
        <v>73</v>
      </c>
      <c r="AY202" s="241" t="s">
        <v>112</v>
      </c>
    </row>
    <row r="203" spans="1:51" s="14" customFormat="1" ht="12">
      <c r="A203" s="14"/>
      <c r="B203" s="242"/>
      <c r="C203" s="243"/>
      <c r="D203" s="227" t="s">
        <v>123</v>
      </c>
      <c r="E203" s="244" t="s">
        <v>1</v>
      </c>
      <c r="F203" s="245" t="s">
        <v>157</v>
      </c>
      <c r="G203" s="243"/>
      <c r="H203" s="246">
        <v>6.395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123</v>
      </c>
      <c r="AU203" s="252" t="s">
        <v>80</v>
      </c>
      <c r="AV203" s="14" t="s">
        <v>80</v>
      </c>
      <c r="AW203" s="14" t="s">
        <v>30</v>
      </c>
      <c r="AX203" s="14" t="s">
        <v>73</v>
      </c>
      <c r="AY203" s="252" t="s">
        <v>112</v>
      </c>
    </row>
    <row r="204" spans="1:51" s="16" customFormat="1" ht="12">
      <c r="A204" s="16"/>
      <c r="B204" s="264"/>
      <c r="C204" s="265"/>
      <c r="D204" s="227" t="s">
        <v>123</v>
      </c>
      <c r="E204" s="266" t="s">
        <v>1</v>
      </c>
      <c r="F204" s="267" t="s">
        <v>136</v>
      </c>
      <c r="G204" s="265"/>
      <c r="H204" s="268">
        <v>9.15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4" t="s">
        <v>123</v>
      </c>
      <c r="AU204" s="274" t="s">
        <v>80</v>
      </c>
      <c r="AV204" s="16" t="s">
        <v>119</v>
      </c>
      <c r="AW204" s="16" t="s">
        <v>30</v>
      </c>
      <c r="AX204" s="16" t="s">
        <v>78</v>
      </c>
      <c r="AY204" s="274" t="s">
        <v>112</v>
      </c>
    </row>
    <row r="205" spans="1:65" s="2" customFormat="1" ht="24.15" customHeight="1">
      <c r="A205" s="39"/>
      <c r="B205" s="40"/>
      <c r="C205" s="275" t="s">
        <v>239</v>
      </c>
      <c r="D205" s="275" t="s">
        <v>240</v>
      </c>
      <c r="E205" s="276" t="s">
        <v>241</v>
      </c>
      <c r="F205" s="277" t="s">
        <v>242</v>
      </c>
      <c r="G205" s="278" t="s">
        <v>141</v>
      </c>
      <c r="H205" s="279">
        <v>9.15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38</v>
      </c>
      <c r="O205" s="92"/>
      <c r="P205" s="223">
        <f>O205*H205</f>
        <v>0</v>
      </c>
      <c r="Q205" s="223">
        <v>0.03056</v>
      </c>
      <c r="R205" s="223">
        <f>Q205*H205</f>
        <v>0.27962400000000004</v>
      </c>
      <c r="S205" s="223">
        <v>0</v>
      </c>
      <c r="T205" s="22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5" t="s">
        <v>243</v>
      </c>
      <c r="AT205" s="225" t="s">
        <v>240</v>
      </c>
      <c r="AU205" s="225" t="s">
        <v>80</v>
      </c>
      <c r="AY205" s="18" t="s">
        <v>112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8" t="s">
        <v>78</v>
      </c>
      <c r="BK205" s="226">
        <f>ROUND(I205*H205,2)</f>
        <v>0</v>
      </c>
      <c r="BL205" s="18" t="s">
        <v>194</v>
      </c>
      <c r="BM205" s="225" t="s">
        <v>244</v>
      </c>
    </row>
    <row r="206" spans="1:47" s="2" customFormat="1" ht="12">
      <c r="A206" s="39"/>
      <c r="B206" s="40"/>
      <c r="C206" s="41"/>
      <c r="D206" s="227" t="s">
        <v>121</v>
      </c>
      <c r="E206" s="41"/>
      <c r="F206" s="228" t="s">
        <v>242</v>
      </c>
      <c r="G206" s="41"/>
      <c r="H206" s="41"/>
      <c r="I206" s="229"/>
      <c r="J206" s="41"/>
      <c r="K206" s="41"/>
      <c r="L206" s="45"/>
      <c r="M206" s="230"/>
      <c r="N206" s="231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121</v>
      </c>
      <c r="AU206" s="18" t="s">
        <v>80</v>
      </c>
    </row>
    <row r="207" spans="1:51" s="13" customFormat="1" ht="12">
      <c r="A207" s="13"/>
      <c r="B207" s="232"/>
      <c r="C207" s="233"/>
      <c r="D207" s="227" t="s">
        <v>123</v>
      </c>
      <c r="E207" s="234" t="s">
        <v>1</v>
      </c>
      <c r="F207" s="235" t="s">
        <v>237</v>
      </c>
      <c r="G207" s="233"/>
      <c r="H207" s="234" t="s">
        <v>1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123</v>
      </c>
      <c r="AU207" s="241" t="s">
        <v>80</v>
      </c>
      <c r="AV207" s="13" t="s">
        <v>78</v>
      </c>
      <c r="AW207" s="13" t="s">
        <v>30</v>
      </c>
      <c r="AX207" s="13" t="s">
        <v>73</v>
      </c>
      <c r="AY207" s="241" t="s">
        <v>112</v>
      </c>
    </row>
    <row r="208" spans="1:51" s="14" customFormat="1" ht="12">
      <c r="A208" s="14"/>
      <c r="B208" s="242"/>
      <c r="C208" s="243"/>
      <c r="D208" s="227" t="s">
        <v>123</v>
      </c>
      <c r="E208" s="244" t="s">
        <v>1</v>
      </c>
      <c r="F208" s="245" t="s">
        <v>245</v>
      </c>
      <c r="G208" s="243"/>
      <c r="H208" s="246">
        <v>1.13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123</v>
      </c>
      <c r="AU208" s="252" t="s">
        <v>80</v>
      </c>
      <c r="AV208" s="14" t="s">
        <v>80</v>
      </c>
      <c r="AW208" s="14" t="s">
        <v>30</v>
      </c>
      <c r="AX208" s="14" t="s">
        <v>73</v>
      </c>
      <c r="AY208" s="252" t="s">
        <v>112</v>
      </c>
    </row>
    <row r="209" spans="1:51" s="14" customFormat="1" ht="12">
      <c r="A209" s="14"/>
      <c r="B209" s="242"/>
      <c r="C209" s="243"/>
      <c r="D209" s="227" t="s">
        <v>123</v>
      </c>
      <c r="E209" s="244" t="s">
        <v>1</v>
      </c>
      <c r="F209" s="245" t="s">
        <v>246</v>
      </c>
      <c r="G209" s="243"/>
      <c r="H209" s="246">
        <v>1.625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123</v>
      </c>
      <c r="AU209" s="252" t="s">
        <v>80</v>
      </c>
      <c r="AV209" s="14" t="s">
        <v>80</v>
      </c>
      <c r="AW209" s="14" t="s">
        <v>30</v>
      </c>
      <c r="AX209" s="14" t="s">
        <v>73</v>
      </c>
      <c r="AY209" s="252" t="s">
        <v>112</v>
      </c>
    </row>
    <row r="210" spans="1:51" s="15" customFormat="1" ht="12">
      <c r="A210" s="15"/>
      <c r="B210" s="253"/>
      <c r="C210" s="254"/>
      <c r="D210" s="227" t="s">
        <v>123</v>
      </c>
      <c r="E210" s="255" t="s">
        <v>1</v>
      </c>
      <c r="F210" s="256" t="s">
        <v>129</v>
      </c>
      <c r="G210" s="254"/>
      <c r="H210" s="257">
        <v>2.755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3" t="s">
        <v>123</v>
      </c>
      <c r="AU210" s="263" t="s">
        <v>80</v>
      </c>
      <c r="AV210" s="15" t="s">
        <v>130</v>
      </c>
      <c r="AW210" s="15" t="s">
        <v>30</v>
      </c>
      <c r="AX210" s="15" t="s">
        <v>73</v>
      </c>
      <c r="AY210" s="263" t="s">
        <v>112</v>
      </c>
    </row>
    <row r="211" spans="1:51" s="13" customFormat="1" ht="12">
      <c r="A211" s="13"/>
      <c r="B211" s="232"/>
      <c r="C211" s="233"/>
      <c r="D211" s="227" t="s">
        <v>123</v>
      </c>
      <c r="E211" s="234" t="s">
        <v>1</v>
      </c>
      <c r="F211" s="235" t="s">
        <v>238</v>
      </c>
      <c r="G211" s="233"/>
      <c r="H211" s="234" t="s">
        <v>1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123</v>
      </c>
      <c r="AU211" s="241" t="s">
        <v>80</v>
      </c>
      <c r="AV211" s="13" t="s">
        <v>78</v>
      </c>
      <c r="AW211" s="13" t="s">
        <v>30</v>
      </c>
      <c r="AX211" s="13" t="s">
        <v>73</v>
      </c>
      <c r="AY211" s="241" t="s">
        <v>112</v>
      </c>
    </row>
    <row r="212" spans="1:51" s="14" customFormat="1" ht="12">
      <c r="A212" s="14"/>
      <c r="B212" s="242"/>
      <c r="C212" s="243"/>
      <c r="D212" s="227" t="s">
        <v>123</v>
      </c>
      <c r="E212" s="244" t="s">
        <v>1</v>
      </c>
      <c r="F212" s="245" t="s">
        <v>247</v>
      </c>
      <c r="G212" s="243"/>
      <c r="H212" s="246">
        <v>6.395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123</v>
      </c>
      <c r="AU212" s="252" t="s">
        <v>80</v>
      </c>
      <c r="AV212" s="14" t="s">
        <v>80</v>
      </c>
      <c r="AW212" s="14" t="s">
        <v>30</v>
      </c>
      <c r="AX212" s="14" t="s">
        <v>73</v>
      </c>
      <c r="AY212" s="252" t="s">
        <v>112</v>
      </c>
    </row>
    <row r="213" spans="1:51" s="16" customFormat="1" ht="12">
      <c r="A213" s="16"/>
      <c r="B213" s="264"/>
      <c r="C213" s="265"/>
      <c r="D213" s="227" t="s">
        <v>123</v>
      </c>
      <c r="E213" s="266" t="s">
        <v>1</v>
      </c>
      <c r="F213" s="267" t="s">
        <v>136</v>
      </c>
      <c r="G213" s="265"/>
      <c r="H213" s="268">
        <v>9.15</v>
      </c>
      <c r="I213" s="269"/>
      <c r="J213" s="265"/>
      <c r="K213" s="265"/>
      <c r="L213" s="270"/>
      <c r="M213" s="271"/>
      <c r="N213" s="272"/>
      <c r="O213" s="272"/>
      <c r="P213" s="272"/>
      <c r="Q213" s="272"/>
      <c r="R213" s="272"/>
      <c r="S213" s="272"/>
      <c r="T213" s="273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74" t="s">
        <v>123</v>
      </c>
      <c r="AU213" s="274" t="s">
        <v>80</v>
      </c>
      <c r="AV213" s="16" t="s">
        <v>119</v>
      </c>
      <c r="AW213" s="16" t="s">
        <v>30</v>
      </c>
      <c r="AX213" s="16" t="s">
        <v>78</v>
      </c>
      <c r="AY213" s="274" t="s">
        <v>112</v>
      </c>
    </row>
    <row r="214" spans="1:65" s="2" customFormat="1" ht="24.15" customHeight="1">
      <c r="A214" s="39"/>
      <c r="B214" s="40"/>
      <c r="C214" s="213" t="s">
        <v>248</v>
      </c>
      <c r="D214" s="213" t="s">
        <v>115</v>
      </c>
      <c r="E214" s="214" t="s">
        <v>249</v>
      </c>
      <c r="F214" s="215" t="s">
        <v>250</v>
      </c>
      <c r="G214" s="216" t="s">
        <v>221</v>
      </c>
      <c r="H214" s="217">
        <v>3</v>
      </c>
      <c r="I214" s="218"/>
      <c r="J214" s="219">
        <f>ROUND(I214*H214,2)</f>
        <v>0</v>
      </c>
      <c r="K214" s="220"/>
      <c r="L214" s="45"/>
      <c r="M214" s="221" t="s">
        <v>1</v>
      </c>
      <c r="N214" s="222" t="s">
        <v>38</v>
      </c>
      <c r="O214" s="92"/>
      <c r="P214" s="223">
        <f>O214*H214</f>
        <v>0</v>
      </c>
      <c r="Q214" s="223">
        <v>0.00027</v>
      </c>
      <c r="R214" s="223">
        <f>Q214*H214</f>
        <v>0.00081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194</v>
      </c>
      <c r="AT214" s="225" t="s">
        <v>115</v>
      </c>
      <c r="AU214" s="225" t="s">
        <v>80</v>
      </c>
      <c r="AY214" s="18" t="s">
        <v>112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78</v>
      </c>
      <c r="BK214" s="226">
        <f>ROUND(I214*H214,2)</f>
        <v>0</v>
      </c>
      <c r="BL214" s="18" t="s">
        <v>194</v>
      </c>
      <c r="BM214" s="225" t="s">
        <v>251</v>
      </c>
    </row>
    <row r="215" spans="1:47" s="2" customFormat="1" ht="12">
      <c r="A215" s="39"/>
      <c r="B215" s="40"/>
      <c r="C215" s="41"/>
      <c r="D215" s="227" t="s">
        <v>121</v>
      </c>
      <c r="E215" s="41"/>
      <c r="F215" s="228" t="s">
        <v>252</v>
      </c>
      <c r="G215" s="41"/>
      <c r="H215" s="41"/>
      <c r="I215" s="229"/>
      <c r="J215" s="41"/>
      <c r="K215" s="41"/>
      <c r="L215" s="45"/>
      <c r="M215" s="230"/>
      <c r="N215" s="231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121</v>
      </c>
      <c r="AU215" s="18" t="s">
        <v>80</v>
      </c>
    </row>
    <row r="216" spans="1:65" s="2" customFormat="1" ht="24.15" customHeight="1">
      <c r="A216" s="39"/>
      <c r="B216" s="40"/>
      <c r="C216" s="275" t="s">
        <v>253</v>
      </c>
      <c r="D216" s="275" t="s">
        <v>240</v>
      </c>
      <c r="E216" s="276" t="s">
        <v>254</v>
      </c>
      <c r="F216" s="277" t="s">
        <v>255</v>
      </c>
      <c r="G216" s="278" t="s">
        <v>141</v>
      </c>
      <c r="H216" s="279">
        <v>1.884</v>
      </c>
      <c r="I216" s="280"/>
      <c r="J216" s="281">
        <f>ROUND(I216*H216,2)</f>
        <v>0</v>
      </c>
      <c r="K216" s="282"/>
      <c r="L216" s="283"/>
      <c r="M216" s="284" t="s">
        <v>1</v>
      </c>
      <c r="N216" s="285" t="s">
        <v>38</v>
      </c>
      <c r="O216" s="92"/>
      <c r="P216" s="223">
        <f>O216*H216</f>
        <v>0</v>
      </c>
      <c r="Q216" s="223">
        <v>0.03472</v>
      </c>
      <c r="R216" s="223">
        <f>Q216*H216</f>
        <v>0.06541248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243</v>
      </c>
      <c r="AT216" s="225" t="s">
        <v>240</v>
      </c>
      <c r="AU216" s="225" t="s">
        <v>80</v>
      </c>
      <c r="AY216" s="18" t="s">
        <v>112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78</v>
      </c>
      <c r="BK216" s="226">
        <f>ROUND(I216*H216,2)</f>
        <v>0</v>
      </c>
      <c r="BL216" s="18" t="s">
        <v>194</v>
      </c>
      <c r="BM216" s="225" t="s">
        <v>256</v>
      </c>
    </row>
    <row r="217" spans="1:47" s="2" customFormat="1" ht="12">
      <c r="A217" s="39"/>
      <c r="B217" s="40"/>
      <c r="C217" s="41"/>
      <c r="D217" s="227" t="s">
        <v>121</v>
      </c>
      <c r="E217" s="41"/>
      <c r="F217" s="228" t="s">
        <v>255</v>
      </c>
      <c r="G217" s="41"/>
      <c r="H217" s="41"/>
      <c r="I217" s="229"/>
      <c r="J217" s="41"/>
      <c r="K217" s="41"/>
      <c r="L217" s="45"/>
      <c r="M217" s="230"/>
      <c r="N217" s="231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121</v>
      </c>
      <c r="AU217" s="18" t="s">
        <v>80</v>
      </c>
    </row>
    <row r="218" spans="1:51" s="13" customFormat="1" ht="12">
      <c r="A218" s="13"/>
      <c r="B218" s="232"/>
      <c r="C218" s="233"/>
      <c r="D218" s="227" t="s">
        <v>123</v>
      </c>
      <c r="E218" s="234" t="s">
        <v>1</v>
      </c>
      <c r="F218" s="235" t="s">
        <v>257</v>
      </c>
      <c r="G218" s="233"/>
      <c r="H218" s="234" t="s">
        <v>1</v>
      </c>
      <c r="I218" s="236"/>
      <c r="J218" s="233"/>
      <c r="K218" s="233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123</v>
      </c>
      <c r="AU218" s="241" t="s">
        <v>80</v>
      </c>
      <c r="AV218" s="13" t="s">
        <v>78</v>
      </c>
      <c r="AW218" s="13" t="s">
        <v>30</v>
      </c>
      <c r="AX218" s="13" t="s">
        <v>73</v>
      </c>
      <c r="AY218" s="241" t="s">
        <v>112</v>
      </c>
    </row>
    <row r="219" spans="1:51" s="14" customFormat="1" ht="12">
      <c r="A219" s="14"/>
      <c r="B219" s="242"/>
      <c r="C219" s="243"/>
      <c r="D219" s="227" t="s">
        <v>123</v>
      </c>
      <c r="E219" s="244" t="s">
        <v>1</v>
      </c>
      <c r="F219" s="245" t="s">
        <v>258</v>
      </c>
      <c r="G219" s="243"/>
      <c r="H219" s="246">
        <v>0.73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123</v>
      </c>
      <c r="AU219" s="252" t="s">
        <v>80</v>
      </c>
      <c r="AV219" s="14" t="s">
        <v>80</v>
      </c>
      <c r="AW219" s="14" t="s">
        <v>30</v>
      </c>
      <c r="AX219" s="14" t="s">
        <v>73</v>
      </c>
      <c r="AY219" s="252" t="s">
        <v>112</v>
      </c>
    </row>
    <row r="220" spans="1:51" s="14" customFormat="1" ht="12">
      <c r="A220" s="14"/>
      <c r="B220" s="242"/>
      <c r="C220" s="243"/>
      <c r="D220" s="227" t="s">
        <v>123</v>
      </c>
      <c r="E220" s="244" t="s">
        <v>1</v>
      </c>
      <c r="F220" s="245" t="s">
        <v>259</v>
      </c>
      <c r="G220" s="243"/>
      <c r="H220" s="246">
        <v>0.672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123</v>
      </c>
      <c r="AU220" s="252" t="s">
        <v>80</v>
      </c>
      <c r="AV220" s="14" t="s">
        <v>80</v>
      </c>
      <c r="AW220" s="14" t="s">
        <v>30</v>
      </c>
      <c r="AX220" s="14" t="s">
        <v>73</v>
      </c>
      <c r="AY220" s="252" t="s">
        <v>112</v>
      </c>
    </row>
    <row r="221" spans="1:51" s="14" customFormat="1" ht="12">
      <c r="A221" s="14"/>
      <c r="B221" s="242"/>
      <c r="C221" s="243"/>
      <c r="D221" s="227" t="s">
        <v>123</v>
      </c>
      <c r="E221" s="244" t="s">
        <v>1</v>
      </c>
      <c r="F221" s="245" t="s">
        <v>260</v>
      </c>
      <c r="G221" s="243"/>
      <c r="H221" s="246">
        <v>0.482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123</v>
      </c>
      <c r="AU221" s="252" t="s">
        <v>80</v>
      </c>
      <c r="AV221" s="14" t="s">
        <v>80</v>
      </c>
      <c r="AW221" s="14" t="s">
        <v>30</v>
      </c>
      <c r="AX221" s="14" t="s">
        <v>73</v>
      </c>
      <c r="AY221" s="252" t="s">
        <v>112</v>
      </c>
    </row>
    <row r="222" spans="1:51" s="16" customFormat="1" ht="12">
      <c r="A222" s="16"/>
      <c r="B222" s="264"/>
      <c r="C222" s="265"/>
      <c r="D222" s="227" t="s">
        <v>123</v>
      </c>
      <c r="E222" s="266" t="s">
        <v>1</v>
      </c>
      <c r="F222" s="267" t="s">
        <v>136</v>
      </c>
      <c r="G222" s="265"/>
      <c r="H222" s="268">
        <v>1.884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4" t="s">
        <v>123</v>
      </c>
      <c r="AU222" s="274" t="s">
        <v>80</v>
      </c>
      <c r="AV222" s="16" t="s">
        <v>119</v>
      </c>
      <c r="AW222" s="16" t="s">
        <v>30</v>
      </c>
      <c r="AX222" s="16" t="s">
        <v>78</v>
      </c>
      <c r="AY222" s="274" t="s">
        <v>112</v>
      </c>
    </row>
    <row r="223" spans="1:65" s="2" customFormat="1" ht="24.15" customHeight="1">
      <c r="A223" s="39"/>
      <c r="B223" s="40"/>
      <c r="C223" s="213" t="s">
        <v>7</v>
      </c>
      <c r="D223" s="213" t="s">
        <v>115</v>
      </c>
      <c r="E223" s="214" t="s">
        <v>261</v>
      </c>
      <c r="F223" s="215" t="s">
        <v>262</v>
      </c>
      <c r="G223" s="216" t="s">
        <v>221</v>
      </c>
      <c r="H223" s="217">
        <v>1</v>
      </c>
      <c r="I223" s="218"/>
      <c r="J223" s="219">
        <f>ROUND(I223*H223,2)</f>
        <v>0</v>
      </c>
      <c r="K223" s="220"/>
      <c r="L223" s="45"/>
      <c r="M223" s="221" t="s">
        <v>1</v>
      </c>
      <c r="N223" s="222" t="s">
        <v>38</v>
      </c>
      <c r="O223" s="92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194</v>
      </c>
      <c r="AT223" s="225" t="s">
        <v>115</v>
      </c>
      <c r="AU223" s="225" t="s">
        <v>80</v>
      </c>
      <c r="AY223" s="18" t="s">
        <v>112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78</v>
      </c>
      <c r="BK223" s="226">
        <f>ROUND(I223*H223,2)</f>
        <v>0</v>
      </c>
      <c r="BL223" s="18" t="s">
        <v>194</v>
      </c>
      <c r="BM223" s="225" t="s">
        <v>263</v>
      </c>
    </row>
    <row r="224" spans="1:47" s="2" customFormat="1" ht="12">
      <c r="A224" s="39"/>
      <c r="B224" s="40"/>
      <c r="C224" s="41"/>
      <c r="D224" s="227" t="s">
        <v>121</v>
      </c>
      <c r="E224" s="41"/>
      <c r="F224" s="228" t="s">
        <v>264</v>
      </c>
      <c r="G224" s="41"/>
      <c r="H224" s="41"/>
      <c r="I224" s="229"/>
      <c r="J224" s="41"/>
      <c r="K224" s="41"/>
      <c r="L224" s="45"/>
      <c r="M224" s="230"/>
      <c r="N224" s="231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121</v>
      </c>
      <c r="AU224" s="18" t="s">
        <v>80</v>
      </c>
    </row>
    <row r="225" spans="1:65" s="2" customFormat="1" ht="24.15" customHeight="1">
      <c r="A225" s="39"/>
      <c r="B225" s="40"/>
      <c r="C225" s="275" t="s">
        <v>265</v>
      </c>
      <c r="D225" s="275" t="s">
        <v>240</v>
      </c>
      <c r="E225" s="276" t="s">
        <v>266</v>
      </c>
      <c r="F225" s="277" t="s">
        <v>267</v>
      </c>
      <c r="G225" s="278" t="s">
        <v>118</v>
      </c>
      <c r="H225" s="279">
        <v>0.9</v>
      </c>
      <c r="I225" s="280"/>
      <c r="J225" s="281">
        <f>ROUND(I225*H225,2)</f>
        <v>0</v>
      </c>
      <c r="K225" s="282"/>
      <c r="L225" s="283"/>
      <c r="M225" s="284" t="s">
        <v>1</v>
      </c>
      <c r="N225" s="285" t="s">
        <v>38</v>
      </c>
      <c r="O225" s="92"/>
      <c r="P225" s="223">
        <f>O225*H225</f>
        <v>0</v>
      </c>
      <c r="Q225" s="223">
        <v>0.004</v>
      </c>
      <c r="R225" s="223">
        <f>Q225*H225</f>
        <v>0.0036000000000000003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243</v>
      </c>
      <c r="AT225" s="225" t="s">
        <v>240</v>
      </c>
      <c r="AU225" s="225" t="s">
        <v>80</v>
      </c>
      <c r="AY225" s="18" t="s">
        <v>112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78</v>
      </c>
      <c r="BK225" s="226">
        <f>ROUND(I225*H225,2)</f>
        <v>0</v>
      </c>
      <c r="BL225" s="18" t="s">
        <v>194</v>
      </c>
      <c r="BM225" s="225" t="s">
        <v>268</v>
      </c>
    </row>
    <row r="226" spans="1:47" s="2" customFormat="1" ht="12">
      <c r="A226" s="39"/>
      <c r="B226" s="40"/>
      <c r="C226" s="41"/>
      <c r="D226" s="227" t="s">
        <v>121</v>
      </c>
      <c r="E226" s="41"/>
      <c r="F226" s="228" t="s">
        <v>267</v>
      </c>
      <c r="G226" s="41"/>
      <c r="H226" s="41"/>
      <c r="I226" s="229"/>
      <c r="J226" s="41"/>
      <c r="K226" s="41"/>
      <c r="L226" s="45"/>
      <c r="M226" s="230"/>
      <c r="N226" s="231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121</v>
      </c>
      <c r="AU226" s="18" t="s">
        <v>80</v>
      </c>
    </row>
    <row r="227" spans="1:65" s="2" customFormat="1" ht="24.15" customHeight="1">
      <c r="A227" s="39"/>
      <c r="B227" s="40"/>
      <c r="C227" s="213" t="s">
        <v>269</v>
      </c>
      <c r="D227" s="213" t="s">
        <v>115</v>
      </c>
      <c r="E227" s="214" t="s">
        <v>270</v>
      </c>
      <c r="F227" s="215" t="s">
        <v>271</v>
      </c>
      <c r="G227" s="216" t="s">
        <v>221</v>
      </c>
      <c r="H227" s="217">
        <v>6</v>
      </c>
      <c r="I227" s="218"/>
      <c r="J227" s="219">
        <f>ROUND(I227*H227,2)</f>
        <v>0</v>
      </c>
      <c r="K227" s="220"/>
      <c r="L227" s="45"/>
      <c r="M227" s="221" t="s">
        <v>1</v>
      </c>
      <c r="N227" s="222" t="s">
        <v>38</v>
      </c>
      <c r="O227" s="92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194</v>
      </c>
      <c r="AT227" s="225" t="s">
        <v>115</v>
      </c>
      <c r="AU227" s="225" t="s">
        <v>80</v>
      </c>
      <c r="AY227" s="18" t="s">
        <v>112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78</v>
      </c>
      <c r="BK227" s="226">
        <f>ROUND(I227*H227,2)</f>
        <v>0</v>
      </c>
      <c r="BL227" s="18" t="s">
        <v>194</v>
      </c>
      <c r="BM227" s="225" t="s">
        <v>272</v>
      </c>
    </row>
    <row r="228" spans="1:47" s="2" customFormat="1" ht="12">
      <c r="A228" s="39"/>
      <c r="B228" s="40"/>
      <c r="C228" s="41"/>
      <c r="D228" s="227" t="s">
        <v>121</v>
      </c>
      <c r="E228" s="41"/>
      <c r="F228" s="228" t="s">
        <v>273</v>
      </c>
      <c r="G228" s="41"/>
      <c r="H228" s="41"/>
      <c r="I228" s="229"/>
      <c r="J228" s="41"/>
      <c r="K228" s="41"/>
      <c r="L228" s="45"/>
      <c r="M228" s="230"/>
      <c r="N228" s="231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121</v>
      </c>
      <c r="AU228" s="18" t="s">
        <v>80</v>
      </c>
    </row>
    <row r="229" spans="1:65" s="2" customFormat="1" ht="24.15" customHeight="1">
      <c r="A229" s="39"/>
      <c r="B229" s="40"/>
      <c r="C229" s="275" t="s">
        <v>274</v>
      </c>
      <c r="D229" s="275" t="s">
        <v>240</v>
      </c>
      <c r="E229" s="276" t="s">
        <v>266</v>
      </c>
      <c r="F229" s="277" t="s">
        <v>267</v>
      </c>
      <c r="G229" s="278" t="s">
        <v>118</v>
      </c>
      <c r="H229" s="279">
        <v>10.788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38</v>
      </c>
      <c r="O229" s="92"/>
      <c r="P229" s="223">
        <f>O229*H229</f>
        <v>0</v>
      </c>
      <c r="Q229" s="223">
        <v>0.004</v>
      </c>
      <c r="R229" s="223">
        <f>Q229*H229</f>
        <v>0.043152</v>
      </c>
      <c r="S229" s="223">
        <v>0</v>
      </c>
      <c r="T229" s="22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5" t="s">
        <v>243</v>
      </c>
      <c r="AT229" s="225" t="s">
        <v>240</v>
      </c>
      <c r="AU229" s="225" t="s">
        <v>80</v>
      </c>
      <c r="AY229" s="18" t="s">
        <v>112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8" t="s">
        <v>78</v>
      </c>
      <c r="BK229" s="226">
        <f>ROUND(I229*H229,2)</f>
        <v>0</v>
      </c>
      <c r="BL229" s="18" t="s">
        <v>194</v>
      </c>
      <c r="BM229" s="225" t="s">
        <v>275</v>
      </c>
    </row>
    <row r="230" spans="1:47" s="2" customFormat="1" ht="12">
      <c r="A230" s="39"/>
      <c r="B230" s="40"/>
      <c r="C230" s="41"/>
      <c r="D230" s="227" t="s">
        <v>121</v>
      </c>
      <c r="E230" s="41"/>
      <c r="F230" s="228" t="s">
        <v>267</v>
      </c>
      <c r="G230" s="41"/>
      <c r="H230" s="41"/>
      <c r="I230" s="229"/>
      <c r="J230" s="41"/>
      <c r="K230" s="41"/>
      <c r="L230" s="45"/>
      <c r="M230" s="230"/>
      <c r="N230" s="231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121</v>
      </c>
      <c r="AU230" s="18" t="s">
        <v>80</v>
      </c>
    </row>
    <row r="231" spans="1:51" s="14" customFormat="1" ht="12">
      <c r="A231" s="14"/>
      <c r="B231" s="242"/>
      <c r="C231" s="243"/>
      <c r="D231" s="227" t="s">
        <v>123</v>
      </c>
      <c r="E231" s="244" t="s">
        <v>1</v>
      </c>
      <c r="F231" s="245" t="s">
        <v>276</v>
      </c>
      <c r="G231" s="243"/>
      <c r="H231" s="246">
        <v>8.99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123</v>
      </c>
      <c r="AU231" s="252" t="s">
        <v>80</v>
      </c>
      <c r="AV231" s="14" t="s">
        <v>80</v>
      </c>
      <c r="AW231" s="14" t="s">
        <v>30</v>
      </c>
      <c r="AX231" s="14" t="s">
        <v>78</v>
      </c>
      <c r="AY231" s="252" t="s">
        <v>112</v>
      </c>
    </row>
    <row r="232" spans="1:51" s="14" customFormat="1" ht="12">
      <c r="A232" s="14"/>
      <c r="B232" s="242"/>
      <c r="C232" s="243"/>
      <c r="D232" s="227" t="s">
        <v>123</v>
      </c>
      <c r="E232" s="243"/>
      <c r="F232" s="245" t="s">
        <v>277</v>
      </c>
      <c r="G232" s="243"/>
      <c r="H232" s="246">
        <v>10.788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2" t="s">
        <v>123</v>
      </c>
      <c r="AU232" s="252" t="s">
        <v>80</v>
      </c>
      <c r="AV232" s="14" t="s">
        <v>80</v>
      </c>
      <c r="AW232" s="14" t="s">
        <v>4</v>
      </c>
      <c r="AX232" s="14" t="s">
        <v>78</v>
      </c>
      <c r="AY232" s="252" t="s">
        <v>112</v>
      </c>
    </row>
    <row r="233" spans="1:65" s="2" customFormat="1" ht="24.15" customHeight="1">
      <c r="A233" s="39"/>
      <c r="B233" s="40"/>
      <c r="C233" s="275" t="s">
        <v>278</v>
      </c>
      <c r="D233" s="275" t="s">
        <v>240</v>
      </c>
      <c r="E233" s="276" t="s">
        <v>279</v>
      </c>
      <c r="F233" s="277" t="s">
        <v>280</v>
      </c>
      <c r="G233" s="278" t="s">
        <v>221</v>
      </c>
      <c r="H233" s="279">
        <v>7</v>
      </c>
      <c r="I233" s="280"/>
      <c r="J233" s="281">
        <f>ROUND(I233*H233,2)</f>
        <v>0</v>
      </c>
      <c r="K233" s="282"/>
      <c r="L233" s="283"/>
      <c r="M233" s="284" t="s">
        <v>1</v>
      </c>
      <c r="N233" s="285" t="s">
        <v>38</v>
      </c>
      <c r="O233" s="92"/>
      <c r="P233" s="223">
        <f>O233*H233</f>
        <v>0</v>
      </c>
      <c r="Q233" s="223">
        <v>6E-05</v>
      </c>
      <c r="R233" s="223">
        <f>Q233*H233</f>
        <v>0.00042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243</v>
      </c>
      <c r="AT233" s="225" t="s">
        <v>240</v>
      </c>
      <c r="AU233" s="225" t="s">
        <v>80</v>
      </c>
      <c r="AY233" s="18" t="s">
        <v>112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78</v>
      </c>
      <c r="BK233" s="226">
        <f>ROUND(I233*H233,2)</f>
        <v>0</v>
      </c>
      <c r="BL233" s="18" t="s">
        <v>194</v>
      </c>
      <c r="BM233" s="225" t="s">
        <v>281</v>
      </c>
    </row>
    <row r="234" spans="1:47" s="2" customFormat="1" ht="12">
      <c r="A234" s="39"/>
      <c r="B234" s="40"/>
      <c r="C234" s="41"/>
      <c r="D234" s="227" t="s">
        <v>121</v>
      </c>
      <c r="E234" s="41"/>
      <c r="F234" s="228" t="s">
        <v>280</v>
      </c>
      <c r="G234" s="41"/>
      <c r="H234" s="41"/>
      <c r="I234" s="229"/>
      <c r="J234" s="41"/>
      <c r="K234" s="41"/>
      <c r="L234" s="45"/>
      <c r="M234" s="230"/>
      <c r="N234" s="231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121</v>
      </c>
      <c r="AU234" s="18" t="s">
        <v>80</v>
      </c>
    </row>
    <row r="235" spans="1:65" s="2" customFormat="1" ht="21.75" customHeight="1">
      <c r="A235" s="39"/>
      <c r="B235" s="40"/>
      <c r="C235" s="213" t="s">
        <v>282</v>
      </c>
      <c r="D235" s="213" t="s">
        <v>115</v>
      </c>
      <c r="E235" s="214" t="s">
        <v>283</v>
      </c>
      <c r="F235" s="215" t="s">
        <v>284</v>
      </c>
      <c r="G235" s="216" t="s">
        <v>285</v>
      </c>
      <c r="H235" s="217">
        <v>1</v>
      </c>
      <c r="I235" s="218"/>
      <c r="J235" s="219">
        <f>ROUND(I235*H235,2)</f>
        <v>0</v>
      </c>
      <c r="K235" s="220"/>
      <c r="L235" s="45"/>
      <c r="M235" s="221" t="s">
        <v>1</v>
      </c>
      <c r="N235" s="222" t="s">
        <v>38</v>
      </c>
      <c r="O235" s="92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194</v>
      </c>
      <c r="AT235" s="225" t="s">
        <v>115</v>
      </c>
      <c r="AU235" s="225" t="s">
        <v>80</v>
      </c>
      <c r="AY235" s="18" t="s">
        <v>112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78</v>
      </c>
      <c r="BK235" s="226">
        <f>ROUND(I235*H235,2)</f>
        <v>0</v>
      </c>
      <c r="BL235" s="18" t="s">
        <v>194</v>
      </c>
      <c r="BM235" s="225" t="s">
        <v>286</v>
      </c>
    </row>
    <row r="236" spans="1:47" s="2" customFormat="1" ht="12">
      <c r="A236" s="39"/>
      <c r="B236" s="40"/>
      <c r="C236" s="41"/>
      <c r="D236" s="227" t="s">
        <v>121</v>
      </c>
      <c r="E236" s="41"/>
      <c r="F236" s="228" t="s">
        <v>284</v>
      </c>
      <c r="G236" s="41"/>
      <c r="H236" s="41"/>
      <c r="I236" s="229"/>
      <c r="J236" s="41"/>
      <c r="K236" s="41"/>
      <c r="L236" s="45"/>
      <c r="M236" s="230"/>
      <c r="N236" s="231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121</v>
      </c>
      <c r="AU236" s="18" t="s">
        <v>80</v>
      </c>
    </row>
    <row r="237" spans="1:47" s="2" customFormat="1" ht="12">
      <c r="A237" s="39"/>
      <c r="B237" s="40"/>
      <c r="C237" s="41"/>
      <c r="D237" s="227" t="s">
        <v>287</v>
      </c>
      <c r="E237" s="41"/>
      <c r="F237" s="286" t="s">
        <v>288</v>
      </c>
      <c r="G237" s="41"/>
      <c r="H237" s="41"/>
      <c r="I237" s="229"/>
      <c r="J237" s="41"/>
      <c r="K237" s="41"/>
      <c r="L237" s="45"/>
      <c r="M237" s="230"/>
      <c r="N237" s="231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287</v>
      </c>
      <c r="AU237" s="18" t="s">
        <v>80</v>
      </c>
    </row>
    <row r="238" spans="1:65" s="2" customFormat="1" ht="24.15" customHeight="1">
      <c r="A238" s="39"/>
      <c r="B238" s="40"/>
      <c r="C238" s="213" t="s">
        <v>289</v>
      </c>
      <c r="D238" s="213" t="s">
        <v>115</v>
      </c>
      <c r="E238" s="214" t="s">
        <v>290</v>
      </c>
      <c r="F238" s="215" t="s">
        <v>291</v>
      </c>
      <c r="G238" s="216" t="s">
        <v>285</v>
      </c>
      <c r="H238" s="217">
        <v>1</v>
      </c>
      <c r="I238" s="218"/>
      <c r="J238" s="219">
        <f>ROUND(I238*H238,2)</f>
        <v>0</v>
      </c>
      <c r="K238" s="220"/>
      <c r="L238" s="45"/>
      <c r="M238" s="221" t="s">
        <v>1</v>
      </c>
      <c r="N238" s="222" t="s">
        <v>38</v>
      </c>
      <c r="O238" s="92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194</v>
      </c>
      <c r="AT238" s="225" t="s">
        <v>115</v>
      </c>
      <c r="AU238" s="225" t="s">
        <v>80</v>
      </c>
      <c r="AY238" s="18" t="s">
        <v>112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78</v>
      </c>
      <c r="BK238" s="226">
        <f>ROUND(I238*H238,2)</f>
        <v>0</v>
      </c>
      <c r="BL238" s="18" t="s">
        <v>194</v>
      </c>
      <c r="BM238" s="225" t="s">
        <v>292</v>
      </c>
    </row>
    <row r="239" spans="1:47" s="2" customFormat="1" ht="12">
      <c r="A239" s="39"/>
      <c r="B239" s="40"/>
      <c r="C239" s="41"/>
      <c r="D239" s="227" t="s">
        <v>121</v>
      </c>
      <c r="E239" s="41"/>
      <c r="F239" s="228" t="s">
        <v>291</v>
      </c>
      <c r="G239" s="41"/>
      <c r="H239" s="41"/>
      <c r="I239" s="229"/>
      <c r="J239" s="41"/>
      <c r="K239" s="41"/>
      <c r="L239" s="45"/>
      <c r="M239" s="230"/>
      <c r="N239" s="231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121</v>
      </c>
      <c r="AU239" s="18" t="s">
        <v>80</v>
      </c>
    </row>
    <row r="240" spans="1:65" s="2" customFormat="1" ht="24.15" customHeight="1">
      <c r="A240" s="39"/>
      <c r="B240" s="40"/>
      <c r="C240" s="213" t="s">
        <v>293</v>
      </c>
      <c r="D240" s="213" t="s">
        <v>115</v>
      </c>
      <c r="E240" s="214" t="s">
        <v>294</v>
      </c>
      <c r="F240" s="215" t="s">
        <v>295</v>
      </c>
      <c r="G240" s="216" t="s">
        <v>163</v>
      </c>
      <c r="H240" s="217">
        <v>0.395</v>
      </c>
      <c r="I240" s="218"/>
      <c r="J240" s="219">
        <f>ROUND(I240*H240,2)</f>
        <v>0</v>
      </c>
      <c r="K240" s="220"/>
      <c r="L240" s="45"/>
      <c r="M240" s="221" t="s">
        <v>1</v>
      </c>
      <c r="N240" s="222" t="s">
        <v>38</v>
      </c>
      <c r="O240" s="92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194</v>
      </c>
      <c r="AT240" s="225" t="s">
        <v>115</v>
      </c>
      <c r="AU240" s="225" t="s">
        <v>80</v>
      </c>
      <c r="AY240" s="18" t="s">
        <v>112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78</v>
      </c>
      <c r="BK240" s="226">
        <f>ROUND(I240*H240,2)</f>
        <v>0</v>
      </c>
      <c r="BL240" s="18" t="s">
        <v>194</v>
      </c>
      <c r="BM240" s="225" t="s">
        <v>296</v>
      </c>
    </row>
    <row r="241" spans="1:47" s="2" customFormat="1" ht="12">
      <c r="A241" s="39"/>
      <c r="B241" s="40"/>
      <c r="C241" s="41"/>
      <c r="D241" s="227" t="s">
        <v>121</v>
      </c>
      <c r="E241" s="41"/>
      <c r="F241" s="228" t="s">
        <v>297</v>
      </c>
      <c r="G241" s="41"/>
      <c r="H241" s="41"/>
      <c r="I241" s="229"/>
      <c r="J241" s="41"/>
      <c r="K241" s="41"/>
      <c r="L241" s="45"/>
      <c r="M241" s="230"/>
      <c r="N241" s="231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121</v>
      </c>
      <c r="AU241" s="18" t="s">
        <v>80</v>
      </c>
    </row>
    <row r="242" spans="1:65" s="2" customFormat="1" ht="24.15" customHeight="1">
      <c r="A242" s="39"/>
      <c r="B242" s="40"/>
      <c r="C242" s="213" t="s">
        <v>298</v>
      </c>
      <c r="D242" s="213" t="s">
        <v>115</v>
      </c>
      <c r="E242" s="214" t="s">
        <v>299</v>
      </c>
      <c r="F242" s="215" t="s">
        <v>300</v>
      </c>
      <c r="G242" s="216" t="s">
        <v>163</v>
      </c>
      <c r="H242" s="217">
        <v>0.395</v>
      </c>
      <c r="I242" s="218"/>
      <c r="J242" s="219">
        <f>ROUND(I242*H242,2)</f>
        <v>0</v>
      </c>
      <c r="K242" s="220"/>
      <c r="L242" s="45"/>
      <c r="M242" s="221" t="s">
        <v>1</v>
      </c>
      <c r="N242" s="222" t="s">
        <v>38</v>
      </c>
      <c r="O242" s="92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194</v>
      </c>
      <c r="AT242" s="225" t="s">
        <v>115</v>
      </c>
      <c r="AU242" s="225" t="s">
        <v>80</v>
      </c>
      <c r="AY242" s="18" t="s">
        <v>112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78</v>
      </c>
      <c r="BK242" s="226">
        <f>ROUND(I242*H242,2)</f>
        <v>0</v>
      </c>
      <c r="BL242" s="18" t="s">
        <v>194</v>
      </c>
      <c r="BM242" s="225" t="s">
        <v>301</v>
      </c>
    </row>
    <row r="243" spans="1:47" s="2" customFormat="1" ht="12">
      <c r="A243" s="39"/>
      <c r="B243" s="40"/>
      <c r="C243" s="41"/>
      <c r="D243" s="227" t="s">
        <v>121</v>
      </c>
      <c r="E243" s="41"/>
      <c r="F243" s="228" t="s">
        <v>302</v>
      </c>
      <c r="G243" s="41"/>
      <c r="H243" s="41"/>
      <c r="I243" s="229"/>
      <c r="J243" s="41"/>
      <c r="K243" s="41"/>
      <c r="L243" s="45"/>
      <c r="M243" s="230"/>
      <c r="N243" s="231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121</v>
      </c>
      <c r="AU243" s="18" t="s">
        <v>80</v>
      </c>
    </row>
    <row r="244" spans="1:63" s="12" customFormat="1" ht="22.8" customHeight="1">
      <c r="A244" s="12"/>
      <c r="B244" s="197"/>
      <c r="C244" s="198"/>
      <c r="D244" s="199" t="s">
        <v>72</v>
      </c>
      <c r="E244" s="211" t="s">
        <v>303</v>
      </c>
      <c r="F244" s="211" t="s">
        <v>304</v>
      </c>
      <c r="G244" s="198"/>
      <c r="H244" s="198"/>
      <c r="I244" s="201"/>
      <c r="J244" s="212">
        <f>BK244</f>
        <v>0</v>
      </c>
      <c r="K244" s="198"/>
      <c r="L244" s="203"/>
      <c r="M244" s="204"/>
      <c r="N244" s="205"/>
      <c r="O244" s="205"/>
      <c r="P244" s="206">
        <f>SUM(P245:P248)</f>
        <v>0</v>
      </c>
      <c r="Q244" s="205"/>
      <c r="R244" s="206">
        <f>SUM(R245:R248)</f>
        <v>0</v>
      </c>
      <c r="S244" s="205"/>
      <c r="T244" s="207">
        <f>SUM(T245:T248)</f>
        <v>0.0182784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8" t="s">
        <v>80</v>
      </c>
      <c r="AT244" s="209" t="s">
        <v>72</v>
      </c>
      <c r="AU244" s="209" t="s">
        <v>78</v>
      </c>
      <c r="AY244" s="208" t="s">
        <v>112</v>
      </c>
      <c r="BK244" s="210">
        <f>SUM(BK245:BK248)</f>
        <v>0</v>
      </c>
    </row>
    <row r="245" spans="1:65" s="2" customFormat="1" ht="24.15" customHeight="1">
      <c r="A245" s="39"/>
      <c r="B245" s="40"/>
      <c r="C245" s="213" t="s">
        <v>305</v>
      </c>
      <c r="D245" s="213" t="s">
        <v>115</v>
      </c>
      <c r="E245" s="214" t="s">
        <v>306</v>
      </c>
      <c r="F245" s="215" t="s">
        <v>307</v>
      </c>
      <c r="G245" s="216" t="s">
        <v>141</v>
      </c>
      <c r="H245" s="217">
        <v>0.672</v>
      </c>
      <c r="I245" s="218"/>
      <c r="J245" s="219">
        <f>ROUND(I245*H245,2)</f>
        <v>0</v>
      </c>
      <c r="K245" s="220"/>
      <c r="L245" s="45"/>
      <c r="M245" s="221" t="s">
        <v>1</v>
      </c>
      <c r="N245" s="222" t="s">
        <v>38</v>
      </c>
      <c r="O245" s="92"/>
      <c r="P245" s="223">
        <f>O245*H245</f>
        <v>0</v>
      </c>
      <c r="Q245" s="223">
        <v>0</v>
      </c>
      <c r="R245" s="223">
        <f>Q245*H245</f>
        <v>0</v>
      </c>
      <c r="S245" s="223">
        <v>0.0272</v>
      </c>
      <c r="T245" s="224">
        <f>S245*H245</f>
        <v>0.0182784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5" t="s">
        <v>194</v>
      </c>
      <c r="AT245" s="225" t="s">
        <v>115</v>
      </c>
      <c r="AU245" s="225" t="s">
        <v>80</v>
      </c>
      <c r="AY245" s="18" t="s">
        <v>112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8" t="s">
        <v>78</v>
      </c>
      <c r="BK245" s="226">
        <f>ROUND(I245*H245,2)</f>
        <v>0</v>
      </c>
      <c r="BL245" s="18" t="s">
        <v>194</v>
      </c>
      <c r="BM245" s="225" t="s">
        <v>308</v>
      </c>
    </row>
    <row r="246" spans="1:47" s="2" customFormat="1" ht="12">
      <c r="A246" s="39"/>
      <c r="B246" s="40"/>
      <c r="C246" s="41"/>
      <c r="D246" s="227" t="s">
        <v>121</v>
      </c>
      <c r="E246" s="41"/>
      <c r="F246" s="228" t="s">
        <v>309</v>
      </c>
      <c r="G246" s="41"/>
      <c r="H246" s="41"/>
      <c r="I246" s="229"/>
      <c r="J246" s="41"/>
      <c r="K246" s="41"/>
      <c r="L246" s="45"/>
      <c r="M246" s="230"/>
      <c r="N246" s="231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121</v>
      </c>
      <c r="AU246" s="18" t="s">
        <v>80</v>
      </c>
    </row>
    <row r="247" spans="1:51" s="13" customFormat="1" ht="12">
      <c r="A247" s="13"/>
      <c r="B247" s="232"/>
      <c r="C247" s="233"/>
      <c r="D247" s="227" t="s">
        <v>123</v>
      </c>
      <c r="E247" s="234" t="s">
        <v>1</v>
      </c>
      <c r="F247" s="235" t="s">
        <v>310</v>
      </c>
      <c r="G247" s="233"/>
      <c r="H247" s="234" t="s">
        <v>1</v>
      </c>
      <c r="I247" s="236"/>
      <c r="J247" s="233"/>
      <c r="K247" s="233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123</v>
      </c>
      <c r="AU247" s="241" t="s">
        <v>80</v>
      </c>
      <c r="AV247" s="13" t="s">
        <v>78</v>
      </c>
      <c r="AW247" s="13" t="s">
        <v>30</v>
      </c>
      <c r="AX247" s="13" t="s">
        <v>73</v>
      </c>
      <c r="AY247" s="241" t="s">
        <v>112</v>
      </c>
    </row>
    <row r="248" spans="1:51" s="14" customFormat="1" ht="12">
      <c r="A248" s="14"/>
      <c r="B248" s="242"/>
      <c r="C248" s="243"/>
      <c r="D248" s="227" t="s">
        <v>123</v>
      </c>
      <c r="E248" s="244" t="s">
        <v>1</v>
      </c>
      <c r="F248" s="245" t="s">
        <v>311</v>
      </c>
      <c r="G248" s="243"/>
      <c r="H248" s="246">
        <v>0.672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2" t="s">
        <v>123</v>
      </c>
      <c r="AU248" s="252" t="s">
        <v>80</v>
      </c>
      <c r="AV248" s="14" t="s">
        <v>80</v>
      </c>
      <c r="AW248" s="14" t="s">
        <v>30</v>
      </c>
      <c r="AX248" s="14" t="s">
        <v>78</v>
      </c>
      <c r="AY248" s="252" t="s">
        <v>112</v>
      </c>
    </row>
    <row r="249" spans="1:63" s="12" customFormat="1" ht="22.8" customHeight="1">
      <c r="A249" s="12"/>
      <c r="B249" s="197"/>
      <c r="C249" s="198"/>
      <c r="D249" s="199" t="s">
        <v>72</v>
      </c>
      <c r="E249" s="211" t="s">
        <v>312</v>
      </c>
      <c r="F249" s="211" t="s">
        <v>313</v>
      </c>
      <c r="G249" s="198"/>
      <c r="H249" s="198"/>
      <c r="I249" s="201"/>
      <c r="J249" s="212">
        <f>BK249</f>
        <v>0</v>
      </c>
      <c r="K249" s="198"/>
      <c r="L249" s="203"/>
      <c r="M249" s="204"/>
      <c r="N249" s="205"/>
      <c r="O249" s="205"/>
      <c r="P249" s="206">
        <f>SUM(P250:P264)</f>
        <v>0</v>
      </c>
      <c r="Q249" s="205"/>
      <c r="R249" s="206">
        <f>SUM(R250:R264)</f>
        <v>0.011126699999999998</v>
      </c>
      <c r="S249" s="205"/>
      <c r="T249" s="207">
        <f>SUM(T250:T264)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8" t="s">
        <v>80</v>
      </c>
      <c r="AT249" s="209" t="s">
        <v>72</v>
      </c>
      <c r="AU249" s="209" t="s">
        <v>78</v>
      </c>
      <c r="AY249" s="208" t="s">
        <v>112</v>
      </c>
      <c r="BK249" s="210">
        <f>SUM(BK250:BK264)</f>
        <v>0</v>
      </c>
    </row>
    <row r="250" spans="1:65" s="2" customFormat="1" ht="24.15" customHeight="1">
      <c r="A250" s="39"/>
      <c r="B250" s="40"/>
      <c r="C250" s="213" t="s">
        <v>314</v>
      </c>
      <c r="D250" s="213" t="s">
        <v>115</v>
      </c>
      <c r="E250" s="214" t="s">
        <v>315</v>
      </c>
      <c r="F250" s="215" t="s">
        <v>316</v>
      </c>
      <c r="G250" s="216" t="s">
        <v>141</v>
      </c>
      <c r="H250" s="217">
        <v>8.559</v>
      </c>
      <c r="I250" s="218"/>
      <c r="J250" s="219">
        <f>ROUND(I250*H250,2)</f>
        <v>0</v>
      </c>
      <c r="K250" s="220"/>
      <c r="L250" s="45"/>
      <c r="M250" s="221" t="s">
        <v>1</v>
      </c>
      <c r="N250" s="222" t="s">
        <v>38</v>
      </c>
      <c r="O250" s="92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194</v>
      </c>
      <c r="AT250" s="225" t="s">
        <v>115</v>
      </c>
      <c r="AU250" s="225" t="s">
        <v>80</v>
      </c>
      <c r="AY250" s="18" t="s">
        <v>112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78</v>
      </c>
      <c r="BK250" s="226">
        <f>ROUND(I250*H250,2)</f>
        <v>0</v>
      </c>
      <c r="BL250" s="18" t="s">
        <v>194</v>
      </c>
      <c r="BM250" s="225" t="s">
        <v>317</v>
      </c>
    </row>
    <row r="251" spans="1:47" s="2" customFormat="1" ht="12">
      <c r="A251" s="39"/>
      <c r="B251" s="40"/>
      <c r="C251" s="41"/>
      <c r="D251" s="227" t="s">
        <v>121</v>
      </c>
      <c r="E251" s="41"/>
      <c r="F251" s="228" t="s">
        <v>318</v>
      </c>
      <c r="G251" s="41"/>
      <c r="H251" s="41"/>
      <c r="I251" s="229"/>
      <c r="J251" s="41"/>
      <c r="K251" s="41"/>
      <c r="L251" s="45"/>
      <c r="M251" s="230"/>
      <c r="N251" s="231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121</v>
      </c>
      <c r="AU251" s="18" t="s">
        <v>80</v>
      </c>
    </row>
    <row r="252" spans="1:51" s="13" customFormat="1" ht="12">
      <c r="A252" s="13"/>
      <c r="B252" s="232"/>
      <c r="C252" s="233"/>
      <c r="D252" s="227" t="s">
        <v>123</v>
      </c>
      <c r="E252" s="234" t="s">
        <v>1</v>
      </c>
      <c r="F252" s="235" t="s">
        <v>257</v>
      </c>
      <c r="G252" s="233"/>
      <c r="H252" s="234" t="s">
        <v>1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123</v>
      </c>
      <c r="AU252" s="241" t="s">
        <v>80</v>
      </c>
      <c r="AV252" s="13" t="s">
        <v>78</v>
      </c>
      <c r="AW252" s="13" t="s">
        <v>30</v>
      </c>
      <c r="AX252" s="13" t="s">
        <v>73</v>
      </c>
      <c r="AY252" s="241" t="s">
        <v>112</v>
      </c>
    </row>
    <row r="253" spans="1:51" s="14" customFormat="1" ht="12">
      <c r="A253" s="14"/>
      <c r="B253" s="242"/>
      <c r="C253" s="243"/>
      <c r="D253" s="227" t="s">
        <v>123</v>
      </c>
      <c r="E253" s="244" t="s">
        <v>1</v>
      </c>
      <c r="F253" s="245" t="s">
        <v>319</v>
      </c>
      <c r="G253" s="243"/>
      <c r="H253" s="246">
        <v>0.706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123</v>
      </c>
      <c r="AU253" s="252" t="s">
        <v>80</v>
      </c>
      <c r="AV253" s="14" t="s">
        <v>80</v>
      </c>
      <c r="AW253" s="14" t="s">
        <v>30</v>
      </c>
      <c r="AX253" s="14" t="s">
        <v>73</v>
      </c>
      <c r="AY253" s="252" t="s">
        <v>112</v>
      </c>
    </row>
    <row r="254" spans="1:51" s="13" customFormat="1" ht="12">
      <c r="A254" s="13"/>
      <c r="B254" s="232"/>
      <c r="C254" s="233"/>
      <c r="D254" s="227" t="s">
        <v>123</v>
      </c>
      <c r="E254" s="234" t="s">
        <v>1</v>
      </c>
      <c r="F254" s="235" t="s">
        <v>237</v>
      </c>
      <c r="G254" s="233"/>
      <c r="H254" s="234" t="s">
        <v>1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123</v>
      </c>
      <c r="AU254" s="241" t="s">
        <v>80</v>
      </c>
      <c r="AV254" s="13" t="s">
        <v>78</v>
      </c>
      <c r="AW254" s="13" t="s">
        <v>30</v>
      </c>
      <c r="AX254" s="13" t="s">
        <v>73</v>
      </c>
      <c r="AY254" s="241" t="s">
        <v>112</v>
      </c>
    </row>
    <row r="255" spans="1:51" s="14" customFormat="1" ht="12">
      <c r="A255" s="14"/>
      <c r="B255" s="242"/>
      <c r="C255" s="243"/>
      <c r="D255" s="227" t="s">
        <v>123</v>
      </c>
      <c r="E255" s="244" t="s">
        <v>1</v>
      </c>
      <c r="F255" s="245" t="s">
        <v>320</v>
      </c>
      <c r="G255" s="243"/>
      <c r="H255" s="246">
        <v>1.59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123</v>
      </c>
      <c r="AU255" s="252" t="s">
        <v>80</v>
      </c>
      <c r="AV255" s="14" t="s">
        <v>80</v>
      </c>
      <c r="AW255" s="14" t="s">
        <v>30</v>
      </c>
      <c r="AX255" s="14" t="s">
        <v>73</v>
      </c>
      <c r="AY255" s="252" t="s">
        <v>112</v>
      </c>
    </row>
    <row r="256" spans="1:51" s="13" customFormat="1" ht="12">
      <c r="A256" s="13"/>
      <c r="B256" s="232"/>
      <c r="C256" s="233"/>
      <c r="D256" s="227" t="s">
        <v>123</v>
      </c>
      <c r="E256" s="234" t="s">
        <v>1</v>
      </c>
      <c r="F256" s="235" t="s">
        <v>238</v>
      </c>
      <c r="G256" s="233"/>
      <c r="H256" s="234" t="s">
        <v>1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123</v>
      </c>
      <c r="AU256" s="241" t="s">
        <v>80</v>
      </c>
      <c r="AV256" s="13" t="s">
        <v>78</v>
      </c>
      <c r="AW256" s="13" t="s">
        <v>30</v>
      </c>
      <c r="AX256" s="13" t="s">
        <v>73</v>
      </c>
      <c r="AY256" s="241" t="s">
        <v>112</v>
      </c>
    </row>
    <row r="257" spans="1:51" s="14" customFormat="1" ht="12">
      <c r="A257" s="14"/>
      <c r="B257" s="242"/>
      <c r="C257" s="243"/>
      <c r="D257" s="227" t="s">
        <v>123</v>
      </c>
      <c r="E257" s="244" t="s">
        <v>1</v>
      </c>
      <c r="F257" s="245" t="s">
        <v>321</v>
      </c>
      <c r="G257" s="243"/>
      <c r="H257" s="246">
        <v>6.263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2" t="s">
        <v>123</v>
      </c>
      <c r="AU257" s="252" t="s">
        <v>80</v>
      </c>
      <c r="AV257" s="14" t="s">
        <v>80</v>
      </c>
      <c r="AW257" s="14" t="s">
        <v>30</v>
      </c>
      <c r="AX257" s="14" t="s">
        <v>73</v>
      </c>
      <c r="AY257" s="252" t="s">
        <v>112</v>
      </c>
    </row>
    <row r="258" spans="1:51" s="16" customFormat="1" ht="12">
      <c r="A258" s="16"/>
      <c r="B258" s="264"/>
      <c r="C258" s="265"/>
      <c r="D258" s="227" t="s">
        <v>123</v>
      </c>
      <c r="E258" s="266" t="s">
        <v>1</v>
      </c>
      <c r="F258" s="267" t="s">
        <v>136</v>
      </c>
      <c r="G258" s="265"/>
      <c r="H258" s="268">
        <v>8.559</v>
      </c>
      <c r="I258" s="269"/>
      <c r="J258" s="265"/>
      <c r="K258" s="265"/>
      <c r="L258" s="270"/>
      <c r="M258" s="271"/>
      <c r="N258" s="272"/>
      <c r="O258" s="272"/>
      <c r="P258" s="272"/>
      <c r="Q258" s="272"/>
      <c r="R258" s="272"/>
      <c r="S258" s="272"/>
      <c r="T258" s="273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74" t="s">
        <v>123</v>
      </c>
      <c r="AU258" s="274" t="s">
        <v>80</v>
      </c>
      <c r="AV258" s="16" t="s">
        <v>119</v>
      </c>
      <c r="AW258" s="16" t="s">
        <v>30</v>
      </c>
      <c r="AX258" s="16" t="s">
        <v>78</v>
      </c>
      <c r="AY258" s="274" t="s">
        <v>112</v>
      </c>
    </row>
    <row r="259" spans="1:65" s="2" customFormat="1" ht="16.5" customHeight="1">
      <c r="A259" s="39"/>
      <c r="B259" s="40"/>
      <c r="C259" s="275" t="s">
        <v>243</v>
      </c>
      <c r="D259" s="275" t="s">
        <v>240</v>
      </c>
      <c r="E259" s="276" t="s">
        <v>322</v>
      </c>
      <c r="F259" s="277" t="s">
        <v>323</v>
      </c>
      <c r="G259" s="278" t="s">
        <v>141</v>
      </c>
      <c r="H259" s="279">
        <v>8.559</v>
      </c>
      <c r="I259" s="280"/>
      <c r="J259" s="281">
        <f>ROUND(I259*H259,2)</f>
        <v>0</v>
      </c>
      <c r="K259" s="282"/>
      <c r="L259" s="283"/>
      <c r="M259" s="284" t="s">
        <v>1</v>
      </c>
      <c r="N259" s="285" t="s">
        <v>38</v>
      </c>
      <c r="O259" s="92"/>
      <c r="P259" s="223">
        <f>O259*H259</f>
        <v>0</v>
      </c>
      <c r="Q259" s="223">
        <v>0.0013</v>
      </c>
      <c r="R259" s="223">
        <f>Q259*H259</f>
        <v>0.011126699999999998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243</v>
      </c>
      <c r="AT259" s="225" t="s">
        <v>240</v>
      </c>
      <c r="AU259" s="225" t="s">
        <v>80</v>
      </c>
      <c r="AY259" s="18" t="s">
        <v>112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78</v>
      </c>
      <c r="BK259" s="226">
        <f>ROUND(I259*H259,2)</f>
        <v>0</v>
      </c>
      <c r="BL259" s="18" t="s">
        <v>194</v>
      </c>
      <c r="BM259" s="225" t="s">
        <v>324</v>
      </c>
    </row>
    <row r="260" spans="1:47" s="2" customFormat="1" ht="12">
      <c r="A260" s="39"/>
      <c r="B260" s="40"/>
      <c r="C260" s="41"/>
      <c r="D260" s="227" t="s">
        <v>121</v>
      </c>
      <c r="E260" s="41"/>
      <c r="F260" s="228" t="s">
        <v>323</v>
      </c>
      <c r="G260" s="41"/>
      <c r="H260" s="41"/>
      <c r="I260" s="229"/>
      <c r="J260" s="41"/>
      <c r="K260" s="41"/>
      <c r="L260" s="45"/>
      <c r="M260" s="230"/>
      <c r="N260" s="231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121</v>
      </c>
      <c r="AU260" s="18" t="s">
        <v>80</v>
      </c>
    </row>
    <row r="261" spans="1:65" s="2" customFormat="1" ht="24.15" customHeight="1">
      <c r="A261" s="39"/>
      <c r="B261" s="40"/>
      <c r="C261" s="213" t="s">
        <v>325</v>
      </c>
      <c r="D261" s="213" t="s">
        <v>115</v>
      </c>
      <c r="E261" s="214" t="s">
        <v>326</v>
      </c>
      <c r="F261" s="215" t="s">
        <v>327</v>
      </c>
      <c r="G261" s="216" t="s">
        <v>163</v>
      </c>
      <c r="H261" s="217">
        <v>0.011</v>
      </c>
      <c r="I261" s="218"/>
      <c r="J261" s="219">
        <f>ROUND(I261*H261,2)</f>
        <v>0</v>
      </c>
      <c r="K261" s="220"/>
      <c r="L261" s="45"/>
      <c r="M261" s="221" t="s">
        <v>1</v>
      </c>
      <c r="N261" s="222" t="s">
        <v>38</v>
      </c>
      <c r="O261" s="92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5" t="s">
        <v>194</v>
      </c>
      <c r="AT261" s="225" t="s">
        <v>115</v>
      </c>
      <c r="AU261" s="225" t="s">
        <v>80</v>
      </c>
      <c r="AY261" s="18" t="s">
        <v>112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8" t="s">
        <v>78</v>
      </c>
      <c r="BK261" s="226">
        <f>ROUND(I261*H261,2)</f>
        <v>0</v>
      </c>
      <c r="BL261" s="18" t="s">
        <v>194</v>
      </c>
      <c r="BM261" s="225" t="s">
        <v>328</v>
      </c>
    </row>
    <row r="262" spans="1:47" s="2" customFormat="1" ht="12">
      <c r="A262" s="39"/>
      <c r="B262" s="40"/>
      <c r="C262" s="41"/>
      <c r="D262" s="227" t="s">
        <v>121</v>
      </c>
      <c r="E262" s="41"/>
      <c r="F262" s="228" t="s">
        <v>329</v>
      </c>
      <c r="G262" s="41"/>
      <c r="H262" s="41"/>
      <c r="I262" s="229"/>
      <c r="J262" s="41"/>
      <c r="K262" s="41"/>
      <c r="L262" s="45"/>
      <c r="M262" s="230"/>
      <c r="N262" s="231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121</v>
      </c>
      <c r="AU262" s="18" t="s">
        <v>80</v>
      </c>
    </row>
    <row r="263" spans="1:65" s="2" customFormat="1" ht="24.15" customHeight="1">
      <c r="A263" s="39"/>
      <c r="B263" s="40"/>
      <c r="C263" s="213" t="s">
        <v>330</v>
      </c>
      <c r="D263" s="213" t="s">
        <v>115</v>
      </c>
      <c r="E263" s="214" t="s">
        <v>331</v>
      </c>
      <c r="F263" s="215" t="s">
        <v>332</v>
      </c>
      <c r="G263" s="216" t="s">
        <v>163</v>
      </c>
      <c r="H263" s="217">
        <v>0.011</v>
      </c>
      <c r="I263" s="218"/>
      <c r="J263" s="219">
        <f>ROUND(I263*H263,2)</f>
        <v>0</v>
      </c>
      <c r="K263" s="220"/>
      <c r="L263" s="45"/>
      <c r="M263" s="221" t="s">
        <v>1</v>
      </c>
      <c r="N263" s="222" t="s">
        <v>38</v>
      </c>
      <c r="O263" s="92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194</v>
      </c>
      <c r="AT263" s="225" t="s">
        <v>115</v>
      </c>
      <c r="AU263" s="225" t="s">
        <v>80</v>
      </c>
      <c r="AY263" s="18" t="s">
        <v>112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78</v>
      </c>
      <c r="BK263" s="226">
        <f>ROUND(I263*H263,2)</f>
        <v>0</v>
      </c>
      <c r="BL263" s="18" t="s">
        <v>194</v>
      </c>
      <c r="BM263" s="225" t="s">
        <v>333</v>
      </c>
    </row>
    <row r="264" spans="1:47" s="2" customFormat="1" ht="12">
      <c r="A264" s="39"/>
      <c r="B264" s="40"/>
      <c r="C264" s="41"/>
      <c r="D264" s="227" t="s">
        <v>121</v>
      </c>
      <c r="E264" s="41"/>
      <c r="F264" s="228" t="s">
        <v>334</v>
      </c>
      <c r="G264" s="41"/>
      <c r="H264" s="41"/>
      <c r="I264" s="229"/>
      <c r="J264" s="41"/>
      <c r="K264" s="41"/>
      <c r="L264" s="45"/>
      <c r="M264" s="287"/>
      <c r="N264" s="288"/>
      <c r="O264" s="289"/>
      <c r="P264" s="289"/>
      <c r="Q264" s="289"/>
      <c r="R264" s="289"/>
      <c r="S264" s="289"/>
      <c r="T264" s="290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121</v>
      </c>
      <c r="AU264" s="18" t="s">
        <v>80</v>
      </c>
    </row>
    <row r="265" spans="1:31" s="2" customFormat="1" ht="6.95" customHeight="1">
      <c r="A265" s="39"/>
      <c r="B265" s="67"/>
      <c r="C265" s="68"/>
      <c r="D265" s="68"/>
      <c r="E265" s="68"/>
      <c r="F265" s="68"/>
      <c r="G265" s="68"/>
      <c r="H265" s="68"/>
      <c r="I265" s="68"/>
      <c r="J265" s="68"/>
      <c r="K265" s="68"/>
      <c r="L265" s="45"/>
      <c r="M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</sheetData>
  <sheetProtection password="CC35" sheet="1" objects="1" scenarios="1" formatColumns="0" formatRows="0" autoFilter="0"/>
  <autoFilter ref="C121:K264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2022-05-17T11:24:55Z</dcterms:created>
  <dcterms:modified xsi:type="dcterms:W3CDTF">2022-05-17T11:24:57Z</dcterms:modified>
  <cp:category/>
  <cp:version/>
  <cp:contentType/>
  <cp:contentStatus/>
</cp:coreProperties>
</file>