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VRN - Ostatní náklady" sheetId="2" r:id="rId2"/>
    <sheet name="SO 01 - Úprava koryta v m..." sheetId="3" r:id="rId3"/>
    <sheet name="SO 02 - Úprava PB opěrné ..." sheetId="4" r:id="rId4"/>
    <sheet name="SO 03 - Oprava LB opevněn..." sheetId="5" r:id="rId5"/>
    <sheet name="SO 04 - Úprava LB opěrné ..." sheetId="6" r:id="rId6"/>
    <sheet name="SO 05 - Úprava LB opěrné ..." sheetId="7" r:id="rId7"/>
    <sheet name="SO 06.1 - Stabilizační pr..." sheetId="8" r:id="rId8"/>
    <sheet name="SO 06.2 - Stabilizační pr..." sheetId="9" r:id="rId9"/>
    <sheet name="SO 06.3 - Stabilizační pr..." sheetId="10" r:id="rId10"/>
    <sheet name="SO 06.4 - Stabilizační pr..." sheetId="11" r:id="rId11"/>
    <sheet name="SO 06.5 - Stabilizační pr..." sheetId="12" r:id="rId12"/>
    <sheet name="SO 06.6 - Stabilizační pr..." sheetId="13" r:id="rId13"/>
    <sheet name="SO 06.7 - Stabilizační pr..." sheetId="14" r:id="rId14"/>
    <sheet name="SO 06.8 - Úprava stávajíc..." sheetId="15" r:id="rId15"/>
    <sheet name="SO 06.9 - Zřízení kynety ..." sheetId="16" r:id="rId16"/>
    <sheet name="SO 07 - Odstranění stromo..." sheetId="17" r:id="rId17"/>
    <sheet name="SO 08 - Oprava spár opěrn..." sheetId="18" r:id="rId18"/>
  </sheets>
  <definedNames>
    <definedName name="_xlnm.Print_Area" localSheetId="0">'Rekapitulace stavby'!$D$4:$AO$76,'Rekapitulace stavby'!$C$82:$AQ$112</definedName>
    <definedName name="_xlnm.Print_Titles" localSheetId="0">'Rekapitulace stavby'!$92:$92</definedName>
    <definedName name="_xlnm._FilterDatabase" localSheetId="1" hidden="1">'VRN - Ostatní náklady'!$C$120:$K$143</definedName>
    <definedName name="_xlnm.Print_Area" localSheetId="1">'VRN - Ostatní náklady'!$C$4:$J$76,'VRN - Ostatní náklady'!$C$82:$J$102,'VRN - Ostatní náklady'!$C$108:$J$143</definedName>
    <definedName name="_xlnm.Print_Titles" localSheetId="1">'VRN - Ostatní náklady'!$120:$120</definedName>
    <definedName name="_xlnm._FilterDatabase" localSheetId="2" hidden="1">'SO 01 - Úprava koryta v m...'!$C$122:$K$211</definedName>
    <definedName name="_xlnm.Print_Area" localSheetId="2">'SO 01 - Úprava koryta v m...'!$C$4:$J$76,'SO 01 - Úprava koryta v m...'!$C$82:$J$104,'SO 01 - Úprava koryta v m...'!$C$110:$J$211</definedName>
    <definedName name="_xlnm.Print_Titles" localSheetId="2">'SO 01 - Úprava koryta v m...'!$122:$122</definedName>
    <definedName name="_xlnm._FilterDatabase" localSheetId="3" hidden="1">'SO 02 - Úprava PB opěrné ...'!$C$120:$K$148</definedName>
    <definedName name="_xlnm.Print_Area" localSheetId="3">'SO 02 - Úprava PB opěrné ...'!$C$4:$J$76,'SO 02 - Úprava PB opěrné ...'!$C$82:$J$102,'SO 02 - Úprava PB opěrné ...'!$C$108:$J$148</definedName>
    <definedName name="_xlnm.Print_Titles" localSheetId="3">'SO 02 - Úprava PB opěrné ...'!$120:$120</definedName>
    <definedName name="_xlnm._FilterDatabase" localSheetId="4" hidden="1">'SO 03 - Oprava LB opevněn...'!$C$122:$K$173</definedName>
    <definedName name="_xlnm.Print_Area" localSheetId="4">'SO 03 - Oprava LB opevněn...'!$C$4:$J$76,'SO 03 - Oprava LB opevněn...'!$C$82:$J$104,'SO 03 - Oprava LB opevněn...'!$C$110:$J$173</definedName>
    <definedName name="_xlnm.Print_Titles" localSheetId="4">'SO 03 - Oprava LB opevněn...'!$122:$122</definedName>
    <definedName name="_xlnm._FilterDatabase" localSheetId="5" hidden="1">'SO 04 - Úprava LB opěrné ...'!$C$120:$K$148</definedName>
    <definedName name="_xlnm.Print_Area" localSheetId="5">'SO 04 - Úprava LB opěrné ...'!$C$4:$J$76,'SO 04 - Úprava LB opěrné ...'!$C$82:$J$102,'SO 04 - Úprava LB opěrné ...'!$C$108:$J$148</definedName>
    <definedName name="_xlnm.Print_Titles" localSheetId="5">'SO 04 - Úprava LB opěrné ...'!$120:$120</definedName>
    <definedName name="_xlnm._FilterDatabase" localSheetId="6" hidden="1">'SO 05 - Úprava LB opěrné ...'!$C$121:$K$177</definedName>
    <definedName name="_xlnm.Print_Area" localSheetId="6">'SO 05 - Úprava LB opěrné ...'!$C$4:$J$76,'SO 05 - Úprava LB opěrné ...'!$C$82:$J$103,'SO 05 - Úprava LB opěrné ...'!$C$109:$J$177</definedName>
    <definedName name="_xlnm.Print_Titles" localSheetId="6">'SO 05 - Úprava LB opěrné ...'!$121:$121</definedName>
    <definedName name="_xlnm._FilterDatabase" localSheetId="7" hidden="1">'SO 06.1 - Stabilizační pr...'!$C$118:$K$149</definedName>
    <definedName name="_xlnm.Print_Area" localSheetId="7">'SO 06.1 - Stabilizační pr...'!$C$4:$J$76,'SO 06.1 - Stabilizační pr...'!$C$82:$J$100,'SO 06.1 - Stabilizační pr...'!$C$106:$J$149</definedName>
    <definedName name="_xlnm.Print_Titles" localSheetId="7">'SO 06.1 - Stabilizační pr...'!$118:$118</definedName>
    <definedName name="_xlnm._FilterDatabase" localSheetId="8" hidden="1">'SO 06.2 - Stabilizační pr...'!$C$119:$K$153</definedName>
    <definedName name="_xlnm.Print_Area" localSheetId="8">'SO 06.2 - Stabilizační pr...'!$C$4:$J$76,'SO 06.2 - Stabilizační pr...'!$C$82:$J$101,'SO 06.2 - Stabilizační pr...'!$C$107:$J$153</definedName>
    <definedName name="_xlnm.Print_Titles" localSheetId="8">'SO 06.2 - Stabilizační pr...'!$119:$119</definedName>
    <definedName name="_xlnm._FilterDatabase" localSheetId="9" hidden="1">'SO 06.3 - Stabilizační pr...'!$C$119:$K$153</definedName>
    <definedName name="_xlnm.Print_Area" localSheetId="9">'SO 06.3 - Stabilizační pr...'!$C$4:$J$76,'SO 06.3 - Stabilizační pr...'!$C$82:$J$101,'SO 06.3 - Stabilizační pr...'!$C$107:$J$153</definedName>
    <definedName name="_xlnm.Print_Titles" localSheetId="9">'SO 06.3 - Stabilizační pr...'!$119:$119</definedName>
    <definedName name="_xlnm._FilterDatabase" localSheetId="10" hidden="1">'SO 06.4 - Stabilizační pr...'!$C$119:$K$153</definedName>
    <definedName name="_xlnm.Print_Area" localSheetId="10">'SO 06.4 - Stabilizační pr...'!$C$4:$J$76,'SO 06.4 - Stabilizační pr...'!$C$82:$J$101,'SO 06.4 - Stabilizační pr...'!$C$107:$J$153</definedName>
    <definedName name="_xlnm.Print_Titles" localSheetId="10">'SO 06.4 - Stabilizační pr...'!$119:$119</definedName>
    <definedName name="_xlnm._FilterDatabase" localSheetId="11" hidden="1">'SO 06.5 - Stabilizační pr...'!$C$119:$K$153</definedName>
    <definedName name="_xlnm.Print_Area" localSheetId="11">'SO 06.5 - Stabilizační pr...'!$C$4:$J$76,'SO 06.5 - Stabilizační pr...'!$C$82:$J$101,'SO 06.5 - Stabilizační pr...'!$C$107:$J$153</definedName>
    <definedName name="_xlnm.Print_Titles" localSheetId="11">'SO 06.5 - Stabilizační pr...'!$119:$119</definedName>
    <definedName name="_xlnm._FilterDatabase" localSheetId="12" hidden="1">'SO 06.6 - Stabilizační pr...'!$C$119:$K$153</definedName>
    <definedName name="_xlnm.Print_Area" localSheetId="12">'SO 06.6 - Stabilizační pr...'!$C$4:$J$76,'SO 06.6 - Stabilizační pr...'!$C$82:$J$101,'SO 06.6 - Stabilizační pr...'!$C$107:$J$153</definedName>
    <definedName name="_xlnm.Print_Titles" localSheetId="12">'SO 06.6 - Stabilizační pr...'!$119:$119</definedName>
    <definedName name="_xlnm._FilterDatabase" localSheetId="13" hidden="1">'SO 06.7 - Stabilizační pr...'!$C$119:$K$153</definedName>
    <definedName name="_xlnm.Print_Area" localSheetId="13">'SO 06.7 - Stabilizační pr...'!$C$4:$J$76,'SO 06.7 - Stabilizační pr...'!$C$82:$J$101,'SO 06.7 - Stabilizační pr...'!$C$107:$J$153</definedName>
    <definedName name="_xlnm.Print_Titles" localSheetId="13">'SO 06.7 - Stabilizační pr...'!$119:$119</definedName>
    <definedName name="_xlnm._FilterDatabase" localSheetId="14" hidden="1">'SO 06.8 - Úprava stávajíc...'!$C$119:$K$153</definedName>
    <definedName name="_xlnm.Print_Area" localSheetId="14">'SO 06.8 - Úprava stávajíc...'!$C$4:$J$76,'SO 06.8 - Úprava stávajíc...'!$C$82:$J$101,'SO 06.8 - Úprava stávajíc...'!$C$107:$J$153</definedName>
    <definedName name="_xlnm.Print_Titles" localSheetId="14">'SO 06.8 - Úprava stávajíc...'!$119:$119</definedName>
    <definedName name="_xlnm._FilterDatabase" localSheetId="15" hidden="1">'SO 06.9 - Zřízení kynety ...'!$C$119:$K$159</definedName>
    <definedName name="_xlnm.Print_Area" localSheetId="15">'SO 06.9 - Zřízení kynety ...'!$C$4:$J$76,'SO 06.9 - Zřízení kynety ...'!$C$82:$J$101,'SO 06.9 - Zřízení kynety ...'!$C$107:$J$159</definedName>
    <definedName name="_xlnm.Print_Titles" localSheetId="15">'SO 06.9 - Zřízení kynety ...'!$119:$119</definedName>
    <definedName name="_xlnm._FilterDatabase" localSheetId="16" hidden="1">'SO 07 - Odstranění stromo...'!$C$116:$K$136</definedName>
    <definedName name="_xlnm.Print_Area" localSheetId="16">'SO 07 - Odstranění stromo...'!$C$4:$J$76,'SO 07 - Odstranění stromo...'!$C$82:$J$98,'SO 07 - Odstranění stromo...'!$C$104:$J$136</definedName>
    <definedName name="_xlnm.Print_Titles" localSheetId="16">'SO 07 - Odstranění stromo...'!$116:$116</definedName>
    <definedName name="_xlnm._FilterDatabase" localSheetId="17" hidden="1">'SO 08 - Oprava spár opěrn...'!$C$118:$K$130</definedName>
    <definedName name="_xlnm.Print_Area" localSheetId="17">'SO 08 - Oprava spár opěrn...'!$C$4:$J$76,'SO 08 - Oprava spár opěrn...'!$C$82:$J$100,'SO 08 - Oprava spár opěrn...'!$C$106:$J$130</definedName>
    <definedName name="_xlnm.Print_Titles" localSheetId="17">'SO 08 - Oprava spár opěrn...'!$118:$118</definedName>
  </definedNames>
  <calcPr/>
</workbook>
</file>

<file path=xl/calcChain.xml><?xml version="1.0" encoding="utf-8"?>
<calcChain xmlns="http://schemas.openxmlformats.org/spreadsheetml/2006/main">
  <c i="18" l="1" r="J37"/>
  <c r="J36"/>
  <c i="1" r="AY111"/>
  <c i="18" r="J35"/>
  <c i="1" r="AX111"/>
  <c i="18" r="BI130"/>
  <c r="BH130"/>
  <c r="BG130"/>
  <c r="BF130"/>
  <c r="T130"/>
  <c r="T129"/>
  <c r="R130"/>
  <c r="R129"/>
  <c r="P130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T124"/>
  <c r="R125"/>
  <c r="R124"/>
  <c r="P125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3"/>
  <c r="E111"/>
  <c r="F89"/>
  <c r="E87"/>
  <c r="J24"/>
  <c r="E24"/>
  <c r="J116"/>
  <c r="J23"/>
  <c r="J21"/>
  <c r="E21"/>
  <c r="J115"/>
  <c r="J20"/>
  <c r="J18"/>
  <c r="E18"/>
  <c r="F92"/>
  <c r="J17"/>
  <c r="J15"/>
  <c r="E15"/>
  <c r="F91"/>
  <c r="J14"/>
  <c r="J12"/>
  <c r="J89"/>
  <c r="E7"/>
  <c r="E109"/>
  <c i="17" r="J37"/>
  <c r="J36"/>
  <c i="1" r="AY110"/>
  <c i="17" r="J35"/>
  <c i="1" r="AX110"/>
  <c i="17"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113"/>
  <c r="J20"/>
  <c r="J18"/>
  <c r="E18"/>
  <c r="F114"/>
  <c r="J17"/>
  <c r="J15"/>
  <c r="E15"/>
  <c r="F113"/>
  <c r="J14"/>
  <c r="J12"/>
  <c r="J89"/>
  <c r="E7"/>
  <c r="E107"/>
  <c i="16" r="J37"/>
  <c r="J36"/>
  <c i="1" r="AY109"/>
  <c i="16" r="J35"/>
  <c i="1" r="AX109"/>
  <c i="16" r="BI159"/>
  <c r="BH159"/>
  <c r="BG159"/>
  <c r="BF159"/>
  <c r="T159"/>
  <c r="T158"/>
  <c r="R159"/>
  <c r="R158"/>
  <c r="P159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0"/>
  <c r="BH150"/>
  <c r="BG150"/>
  <c r="BF150"/>
  <c r="T150"/>
  <c r="R150"/>
  <c r="P150"/>
  <c r="BI149"/>
  <c r="BH149"/>
  <c r="BG149"/>
  <c r="BF149"/>
  <c r="T149"/>
  <c r="R149"/>
  <c r="P149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2"/>
  <c r="BH122"/>
  <c r="BG122"/>
  <c r="BF122"/>
  <c r="T122"/>
  <c r="R122"/>
  <c r="P122"/>
  <c r="F114"/>
  <c r="E112"/>
  <c r="F89"/>
  <c r="E87"/>
  <c r="J24"/>
  <c r="E24"/>
  <c r="J92"/>
  <c r="J23"/>
  <c r="J21"/>
  <c r="E21"/>
  <c r="J116"/>
  <c r="J20"/>
  <c r="J18"/>
  <c r="E18"/>
  <c r="F117"/>
  <c r="J17"/>
  <c r="J15"/>
  <c r="E15"/>
  <c r="F91"/>
  <c r="J14"/>
  <c r="J12"/>
  <c r="J114"/>
  <c r="E7"/>
  <c r="E110"/>
  <c i="15" r="J37"/>
  <c r="J36"/>
  <c i="1" r="AY108"/>
  <c i="15" r="J35"/>
  <c i="1" r="AX108"/>
  <c i="15" r="BI153"/>
  <c r="BH153"/>
  <c r="BG153"/>
  <c r="BF153"/>
  <c r="T153"/>
  <c r="T152"/>
  <c r="R153"/>
  <c r="R152"/>
  <c r="P153"/>
  <c r="P152"/>
  <c r="BI151"/>
  <c r="BH151"/>
  <c r="BG151"/>
  <c r="BF151"/>
  <c r="T151"/>
  <c r="R151"/>
  <c r="P151"/>
  <c r="BI149"/>
  <c r="BH149"/>
  <c r="BG149"/>
  <c r="BF149"/>
  <c r="T149"/>
  <c r="R149"/>
  <c r="P149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3"/>
  <c r="BH123"/>
  <c r="BG123"/>
  <c r="BF123"/>
  <c r="T123"/>
  <c r="R123"/>
  <c r="P123"/>
  <c r="BI122"/>
  <c r="BH122"/>
  <c r="BG122"/>
  <c r="BF122"/>
  <c r="T122"/>
  <c r="R122"/>
  <c r="P122"/>
  <c r="F114"/>
  <c r="E112"/>
  <c r="F89"/>
  <c r="E87"/>
  <c r="J24"/>
  <c r="E24"/>
  <c r="J117"/>
  <c r="J23"/>
  <c r="J21"/>
  <c r="E21"/>
  <c r="J116"/>
  <c r="J20"/>
  <c r="J18"/>
  <c r="E18"/>
  <c r="F92"/>
  <c r="J17"/>
  <c r="J15"/>
  <c r="E15"/>
  <c r="F116"/>
  <c r="J14"/>
  <c r="J12"/>
  <c r="J114"/>
  <c r="E7"/>
  <c r="E110"/>
  <c i="14" r="J37"/>
  <c r="J36"/>
  <c i="1" r="AY107"/>
  <c i="14" r="J35"/>
  <c i="1" r="AX107"/>
  <c i="14" r="BI153"/>
  <c r="BH153"/>
  <c r="BG153"/>
  <c r="BF153"/>
  <c r="T153"/>
  <c r="T152"/>
  <c r="R153"/>
  <c r="R152"/>
  <c r="P153"/>
  <c r="P152"/>
  <c r="BI151"/>
  <c r="BH151"/>
  <c r="BG151"/>
  <c r="BF151"/>
  <c r="T151"/>
  <c r="R151"/>
  <c r="P151"/>
  <c r="BI149"/>
  <c r="BH149"/>
  <c r="BG149"/>
  <c r="BF149"/>
  <c r="T149"/>
  <c r="R149"/>
  <c r="P149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3"/>
  <c r="BH123"/>
  <c r="BG123"/>
  <c r="BF123"/>
  <c r="T123"/>
  <c r="R123"/>
  <c r="P123"/>
  <c r="BI122"/>
  <c r="BH122"/>
  <c r="BG122"/>
  <c r="BF122"/>
  <c r="T122"/>
  <c r="R122"/>
  <c r="P122"/>
  <c r="F114"/>
  <c r="E112"/>
  <c r="F89"/>
  <c r="E87"/>
  <c r="J24"/>
  <c r="E24"/>
  <c r="J117"/>
  <c r="J23"/>
  <c r="J21"/>
  <c r="E21"/>
  <c r="J91"/>
  <c r="J20"/>
  <c r="J18"/>
  <c r="E18"/>
  <c r="F117"/>
  <c r="J17"/>
  <c r="J15"/>
  <c r="E15"/>
  <c r="F91"/>
  <c r="J14"/>
  <c r="J12"/>
  <c r="J114"/>
  <c r="E7"/>
  <c r="E110"/>
  <c i="13" r="J37"/>
  <c r="J36"/>
  <c i="1" r="AY106"/>
  <c i="13" r="J35"/>
  <c i="1" r="AX106"/>
  <c i="13" r="BI153"/>
  <c r="BH153"/>
  <c r="BG153"/>
  <c r="BF153"/>
  <c r="T153"/>
  <c r="T152"/>
  <c r="R153"/>
  <c r="R152"/>
  <c r="P153"/>
  <c r="P152"/>
  <c r="BI151"/>
  <c r="BH151"/>
  <c r="BG151"/>
  <c r="BF151"/>
  <c r="T151"/>
  <c r="R151"/>
  <c r="P151"/>
  <c r="BI149"/>
  <c r="BH149"/>
  <c r="BG149"/>
  <c r="BF149"/>
  <c r="T149"/>
  <c r="R149"/>
  <c r="P149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3"/>
  <c r="BH123"/>
  <c r="BG123"/>
  <c r="BF123"/>
  <c r="T123"/>
  <c r="R123"/>
  <c r="P123"/>
  <c r="BI122"/>
  <c r="BH122"/>
  <c r="BG122"/>
  <c r="BF122"/>
  <c r="T122"/>
  <c r="R122"/>
  <c r="P122"/>
  <c r="F114"/>
  <c r="E112"/>
  <c r="F89"/>
  <c r="E87"/>
  <c r="J24"/>
  <c r="E24"/>
  <c r="J117"/>
  <c r="J23"/>
  <c r="J21"/>
  <c r="E21"/>
  <c r="J91"/>
  <c r="J20"/>
  <c r="J18"/>
  <c r="E18"/>
  <c r="F117"/>
  <c r="J17"/>
  <c r="J15"/>
  <c r="E15"/>
  <c r="F116"/>
  <c r="J14"/>
  <c r="J12"/>
  <c r="J114"/>
  <c r="E7"/>
  <c r="E85"/>
  <c i="12" r="J37"/>
  <c r="J36"/>
  <c i="1" r="AY105"/>
  <c i="12" r="J35"/>
  <c i="1" r="AX105"/>
  <c i="12" r="BI153"/>
  <c r="BH153"/>
  <c r="BG153"/>
  <c r="BF153"/>
  <c r="T153"/>
  <c r="T152"/>
  <c r="R153"/>
  <c r="R152"/>
  <c r="P153"/>
  <c r="P152"/>
  <c r="BI151"/>
  <c r="BH151"/>
  <c r="BG151"/>
  <c r="BF151"/>
  <c r="T151"/>
  <c r="R151"/>
  <c r="P151"/>
  <c r="BI149"/>
  <c r="BH149"/>
  <c r="BG149"/>
  <c r="BF149"/>
  <c r="T149"/>
  <c r="R149"/>
  <c r="P149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3"/>
  <c r="BH123"/>
  <c r="BG123"/>
  <c r="BF123"/>
  <c r="T123"/>
  <c r="R123"/>
  <c r="P123"/>
  <c r="BI122"/>
  <c r="BH122"/>
  <c r="BG122"/>
  <c r="BF122"/>
  <c r="T122"/>
  <c r="R122"/>
  <c r="P122"/>
  <c r="F114"/>
  <c r="E112"/>
  <c r="F89"/>
  <c r="E87"/>
  <c r="J24"/>
  <c r="E24"/>
  <c r="J117"/>
  <c r="J23"/>
  <c r="J21"/>
  <c r="E21"/>
  <c r="J116"/>
  <c r="J20"/>
  <c r="J18"/>
  <c r="E18"/>
  <c r="F117"/>
  <c r="J17"/>
  <c r="J15"/>
  <c r="E15"/>
  <c r="F91"/>
  <c r="J14"/>
  <c r="J12"/>
  <c r="J114"/>
  <c r="E7"/>
  <c r="E85"/>
  <c i="11" r="J37"/>
  <c r="J36"/>
  <c i="1" r="AY104"/>
  <c i="11" r="J35"/>
  <c i="1" r="AX104"/>
  <c i="11" r="BI153"/>
  <c r="BH153"/>
  <c r="BG153"/>
  <c r="BF153"/>
  <c r="T153"/>
  <c r="T152"/>
  <c r="R153"/>
  <c r="R152"/>
  <c r="P153"/>
  <c r="P152"/>
  <c r="BI151"/>
  <c r="BH151"/>
  <c r="BG151"/>
  <c r="BF151"/>
  <c r="T151"/>
  <c r="R151"/>
  <c r="P151"/>
  <c r="BI149"/>
  <c r="BH149"/>
  <c r="BG149"/>
  <c r="BF149"/>
  <c r="T149"/>
  <c r="R149"/>
  <c r="P149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3"/>
  <c r="BH123"/>
  <c r="BG123"/>
  <c r="BF123"/>
  <c r="T123"/>
  <c r="R123"/>
  <c r="P123"/>
  <c r="BI122"/>
  <c r="BH122"/>
  <c r="BG122"/>
  <c r="BF122"/>
  <c r="T122"/>
  <c r="R122"/>
  <c r="P122"/>
  <c r="F114"/>
  <c r="E112"/>
  <c r="F89"/>
  <c r="E87"/>
  <c r="J24"/>
  <c r="E24"/>
  <c r="J117"/>
  <c r="J23"/>
  <c r="J21"/>
  <c r="E21"/>
  <c r="J116"/>
  <c r="J20"/>
  <c r="J18"/>
  <c r="E18"/>
  <c r="F117"/>
  <c r="J17"/>
  <c r="J15"/>
  <c r="E15"/>
  <c r="F116"/>
  <c r="J14"/>
  <c r="J12"/>
  <c r="J89"/>
  <c r="E7"/>
  <c r="E110"/>
  <c i="10" r="J37"/>
  <c r="J36"/>
  <c i="1" r="AY103"/>
  <c i="10" r="J35"/>
  <c i="1" r="AX103"/>
  <c i="10" r="BI153"/>
  <c r="BH153"/>
  <c r="BG153"/>
  <c r="BF153"/>
  <c r="T153"/>
  <c r="T152"/>
  <c r="R153"/>
  <c r="R152"/>
  <c r="P153"/>
  <c r="P152"/>
  <c r="BI151"/>
  <c r="BH151"/>
  <c r="BG151"/>
  <c r="BF151"/>
  <c r="T151"/>
  <c r="R151"/>
  <c r="P151"/>
  <c r="BI149"/>
  <c r="BH149"/>
  <c r="BG149"/>
  <c r="BF149"/>
  <c r="T149"/>
  <c r="R149"/>
  <c r="P149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3"/>
  <c r="BH123"/>
  <c r="BG123"/>
  <c r="BF123"/>
  <c r="T123"/>
  <c r="R123"/>
  <c r="P123"/>
  <c r="BI122"/>
  <c r="BH122"/>
  <c r="BG122"/>
  <c r="BF122"/>
  <c r="T122"/>
  <c r="R122"/>
  <c r="P122"/>
  <c r="F114"/>
  <c r="E112"/>
  <c r="F89"/>
  <c r="E87"/>
  <c r="J24"/>
  <c r="E24"/>
  <c r="J117"/>
  <c r="J23"/>
  <c r="J21"/>
  <c r="E21"/>
  <c r="J91"/>
  <c r="J20"/>
  <c r="J18"/>
  <c r="E18"/>
  <c r="F92"/>
  <c r="J17"/>
  <c r="J15"/>
  <c r="E15"/>
  <c r="F91"/>
  <c r="J14"/>
  <c r="J12"/>
  <c r="J89"/>
  <c r="E7"/>
  <c r="E110"/>
  <c i="9" r="J37"/>
  <c r="J36"/>
  <c i="1" r="AY102"/>
  <c i="9" r="J35"/>
  <c i="1" r="AX102"/>
  <c i="9" r="BI153"/>
  <c r="BH153"/>
  <c r="BG153"/>
  <c r="BF153"/>
  <c r="T153"/>
  <c r="T152"/>
  <c r="R153"/>
  <c r="R152"/>
  <c r="P153"/>
  <c r="P152"/>
  <c r="BI151"/>
  <c r="BH151"/>
  <c r="BG151"/>
  <c r="BF151"/>
  <c r="T151"/>
  <c r="R151"/>
  <c r="P151"/>
  <c r="BI149"/>
  <c r="BH149"/>
  <c r="BG149"/>
  <c r="BF149"/>
  <c r="T149"/>
  <c r="R149"/>
  <c r="P149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3"/>
  <c r="BH123"/>
  <c r="BG123"/>
  <c r="BF123"/>
  <c r="T123"/>
  <c r="R123"/>
  <c r="P123"/>
  <c r="BI122"/>
  <c r="BH122"/>
  <c r="BG122"/>
  <c r="BF122"/>
  <c r="T122"/>
  <c r="R122"/>
  <c r="P122"/>
  <c r="F114"/>
  <c r="E112"/>
  <c r="F89"/>
  <c r="E87"/>
  <c r="J24"/>
  <c r="E24"/>
  <c r="J117"/>
  <c r="J23"/>
  <c r="J21"/>
  <c r="E21"/>
  <c r="J116"/>
  <c r="J20"/>
  <c r="J18"/>
  <c r="E18"/>
  <c r="F117"/>
  <c r="J17"/>
  <c r="J15"/>
  <c r="E15"/>
  <c r="F91"/>
  <c r="J14"/>
  <c r="J12"/>
  <c r="J114"/>
  <c r="E7"/>
  <c r="E110"/>
  <c i="8" r="J37"/>
  <c r="J36"/>
  <c i="1" r="AY101"/>
  <c i="8" r="J35"/>
  <c i="1" r="AX101"/>
  <c i="8" r="BI149"/>
  <c r="BH149"/>
  <c r="BG149"/>
  <c r="BF149"/>
  <c r="T149"/>
  <c r="T148"/>
  <c r="R149"/>
  <c r="R148"/>
  <c r="P149"/>
  <c r="P148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2"/>
  <c r="BH122"/>
  <c r="BG122"/>
  <c r="BF122"/>
  <c r="T122"/>
  <c r="R122"/>
  <c r="P122"/>
  <c r="BI121"/>
  <c r="BH121"/>
  <c r="BG121"/>
  <c r="BF121"/>
  <c r="T121"/>
  <c r="R121"/>
  <c r="P121"/>
  <c r="F113"/>
  <c r="E111"/>
  <c r="F89"/>
  <c r="E87"/>
  <c r="J24"/>
  <c r="E24"/>
  <c r="J116"/>
  <c r="J23"/>
  <c r="J21"/>
  <c r="E21"/>
  <c r="J115"/>
  <c r="J20"/>
  <c r="J18"/>
  <c r="E18"/>
  <c r="F92"/>
  <c r="J17"/>
  <c r="J15"/>
  <c r="E15"/>
  <c r="F115"/>
  <c r="J14"/>
  <c r="J12"/>
  <c r="J113"/>
  <c r="E7"/>
  <c r="E109"/>
  <c i="7" r="J37"/>
  <c r="J36"/>
  <c i="1" r="AY100"/>
  <c i="7" r="J35"/>
  <c i="1" r="AX100"/>
  <c i="7" r="BI177"/>
  <c r="BH177"/>
  <c r="BG177"/>
  <c r="BF177"/>
  <c r="T177"/>
  <c r="T176"/>
  <c r="R177"/>
  <c r="R176"/>
  <c r="P177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46"/>
  <c r="BH146"/>
  <c r="BG146"/>
  <c r="BF146"/>
  <c r="T146"/>
  <c r="R146"/>
  <c r="P146"/>
  <c r="BI145"/>
  <c r="BH145"/>
  <c r="BG145"/>
  <c r="BF145"/>
  <c r="T145"/>
  <c r="R145"/>
  <c r="P145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F116"/>
  <c r="E114"/>
  <c r="F89"/>
  <c r="E87"/>
  <c r="J24"/>
  <c r="E24"/>
  <c r="J119"/>
  <c r="J23"/>
  <c r="J21"/>
  <c r="E21"/>
  <c r="J118"/>
  <c r="J20"/>
  <c r="J18"/>
  <c r="E18"/>
  <c r="F92"/>
  <c r="J17"/>
  <c r="J15"/>
  <c r="E15"/>
  <c r="F118"/>
  <c r="J14"/>
  <c r="J12"/>
  <c r="J116"/>
  <c r="E7"/>
  <c r="E85"/>
  <c i="6" r="J37"/>
  <c r="J36"/>
  <c i="1" r="AY99"/>
  <c i="6" r="J35"/>
  <c i="1" r="AX99"/>
  <c i="6" r="BI148"/>
  <c r="BH148"/>
  <c r="BG148"/>
  <c r="BF148"/>
  <c r="T148"/>
  <c r="T147"/>
  <c r="R148"/>
  <c r="R147"/>
  <c r="P148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T139"/>
  <c r="R140"/>
  <c r="R139"/>
  <c r="P140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3"/>
  <c r="BH123"/>
  <c r="BG123"/>
  <c r="BF123"/>
  <c r="T123"/>
  <c r="R123"/>
  <c r="P123"/>
  <c r="F115"/>
  <c r="E113"/>
  <c r="F89"/>
  <c r="E87"/>
  <c r="J24"/>
  <c r="E24"/>
  <c r="J118"/>
  <c r="J23"/>
  <c r="J21"/>
  <c r="E21"/>
  <c r="J91"/>
  <c r="J20"/>
  <c r="J18"/>
  <c r="E18"/>
  <c r="F118"/>
  <c r="J17"/>
  <c r="J15"/>
  <c r="E15"/>
  <c r="F91"/>
  <c r="J14"/>
  <c r="J12"/>
  <c r="J115"/>
  <c r="E7"/>
  <c r="E85"/>
  <c i="5" r="J37"/>
  <c r="J36"/>
  <c i="1" r="AY98"/>
  <c i="5" r="J35"/>
  <c i="1" r="AX98"/>
  <c i="5" r="BI173"/>
  <c r="BH173"/>
  <c r="BG173"/>
  <c r="BF173"/>
  <c r="T173"/>
  <c r="T172"/>
  <c r="R173"/>
  <c r="R172"/>
  <c r="P173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T164"/>
  <c r="R165"/>
  <c r="R164"/>
  <c r="P165"/>
  <c r="P164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T145"/>
  <c r="R146"/>
  <c r="R145"/>
  <c r="P146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F117"/>
  <c r="E115"/>
  <c r="F89"/>
  <c r="E87"/>
  <c r="J24"/>
  <c r="E24"/>
  <c r="J92"/>
  <c r="J23"/>
  <c r="J21"/>
  <c r="E21"/>
  <c r="J91"/>
  <c r="J20"/>
  <c r="J18"/>
  <c r="E18"/>
  <c r="F120"/>
  <c r="J17"/>
  <c r="J15"/>
  <c r="E15"/>
  <c r="F119"/>
  <c r="J14"/>
  <c r="J12"/>
  <c r="J89"/>
  <c r="E7"/>
  <c r="E113"/>
  <c i="4" r="J37"/>
  <c r="J36"/>
  <c i="1" r="AY97"/>
  <c i="4" r="J35"/>
  <c i="1" r="AX97"/>
  <c i="4" r="BI148"/>
  <c r="BH148"/>
  <c r="BG148"/>
  <c r="BF148"/>
  <c r="T148"/>
  <c r="T147"/>
  <c r="R148"/>
  <c r="R147"/>
  <c r="P148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T139"/>
  <c r="R140"/>
  <c r="R139"/>
  <c r="P140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3"/>
  <c r="BH123"/>
  <c r="BG123"/>
  <c r="BF123"/>
  <c r="T123"/>
  <c r="R123"/>
  <c r="P123"/>
  <c r="F115"/>
  <c r="E113"/>
  <c r="F89"/>
  <c r="E87"/>
  <c r="J24"/>
  <c r="E24"/>
  <c r="J92"/>
  <c r="J23"/>
  <c r="J21"/>
  <c r="E21"/>
  <c r="J117"/>
  <c r="J20"/>
  <c r="J18"/>
  <c r="E18"/>
  <c r="F92"/>
  <c r="J17"/>
  <c r="J15"/>
  <c r="E15"/>
  <c r="F117"/>
  <c r="J14"/>
  <c r="J12"/>
  <c r="J115"/>
  <c r="E7"/>
  <c r="E111"/>
  <c i="3" r="J37"/>
  <c r="J36"/>
  <c i="1" r="AY96"/>
  <c i="3" r="J35"/>
  <c i="1" r="AX96"/>
  <c i="3" r="BI211"/>
  <c r="BH211"/>
  <c r="BG211"/>
  <c r="BF211"/>
  <c r="T211"/>
  <c r="T210"/>
  <c r="R211"/>
  <c r="R210"/>
  <c r="P211"/>
  <c r="P210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T202"/>
  <c r="R203"/>
  <c r="R202"/>
  <c r="P203"/>
  <c r="P202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2"/>
  <c r="BH162"/>
  <c r="BG162"/>
  <c r="BF162"/>
  <c r="T162"/>
  <c r="R162"/>
  <c r="P162"/>
  <c r="BI160"/>
  <c r="BH160"/>
  <c r="BG160"/>
  <c r="BF160"/>
  <c r="T160"/>
  <c r="T159"/>
  <c r="R160"/>
  <c r="R159"/>
  <c r="P160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1"/>
  <c r="BH151"/>
  <c r="BG151"/>
  <c r="BF151"/>
  <c r="T151"/>
  <c r="R151"/>
  <c r="P151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29"/>
  <c r="BH129"/>
  <c r="BG129"/>
  <c r="BF129"/>
  <c r="T129"/>
  <c r="R129"/>
  <c r="P129"/>
  <c r="BI128"/>
  <c r="BH128"/>
  <c r="BG128"/>
  <c r="BF128"/>
  <c r="T128"/>
  <c r="R128"/>
  <c r="P128"/>
  <c r="BI125"/>
  <c r="BH125"/>
  <c r="BG125"/>
  <c r="BF125"/>
  <c r="T125"/>
  <c r="R125"/>
  <c r="P125"/>
  <c r="F117"/>
  <c r="E115"/>
  <c r="F89"/>
  <c r="E87"/>
  <c r="J24"/>
  <c r="E24"/>
  <c r="J120"/>
  <c r="J23"/>
  <c r="J21"/>
  <c r="E21"/>
  <c r="J119"/>
  <c r="J20"/>
  <c r="J18"/>
  <c r="E18"/>
  <c r="F92"/>
  <c r="J17"/>
  <c r="J15"/>
  <c r="E15"/>
  <c r="F119"/>
  <c r="J14"/>
  <c r="J12"/>
  <c r="J117"/>
  <c r="E7"/>
  <c r="E113"/>
  <c i="2" r="T142"/>
  <c r="J37"/>
  <c r="J36"/>
  <c i="1" r="AY95"/>
  <c i="2" r="J35"/>
  <c i="1" r="AX95"/>
  <c i="2" r="BI143"/>
  <c r="BH143"/>
  <c r="BG143"/>
  <c r="BF143"/>
  <c r="T143"/>
  <c r="R143"/>
  <c r="R142"/>
  <c r="P143"/>
  <c r="P142"/>
  <c r="BI141"/>
  <c r="BH141"/>
  <c r="BG141"/>
  <c r="BF141"/>
  <c r="T141"/>
  <c r="R141"/>
  <c r="P141"/>
  <c r="BI140"/>
  <c r="BH140"/>
  <c r="BG140"/>
  <c r="BF140"/>
  <c r="T140"/>
  <c r="R140"/>
  <c r="P140"/>
  <c r="BI137"/>
  <c r="BH137"/>
  <c r="BG137"/>
  <c r="BF137"/>
  <c r="T137"/>
  <c r="T136"/>
  <c r="R137"/>
  <c r="R136"/>
  <c r="P137"/>
  <c r="P136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F115"/>
  <c r="E113"/>
  <c r="F89"/>
  <c r="E87"/>
  <c r="J24"/>
  <c r="E24"/>
  <c r="J118"/>
  <c r="J23"/>
  <c r="J21"/>
  <c r="E21"/>
  <c r="J117"/>
  <c r="J20"/>
  <c r="J18"/>
  <c r="E18"/>
  <c r="F118"/>
  <c r="J17"/>
  <c r="J15"/>
  <c r="E15"/>
  <c r="F117"/>
  <c r="J14"/>
  <c r="J12"/>
  <c r="J115"/>
  <c r="E7"/>
  <c r="E111"/>
  <c i="1" r="L90"/>
  <c r="AM90"/>
  <c r="AM89"/>
  <c r="L89"/>
  <c r="AM87"/>
  <c r="L87"/>
  <c r="L85"/>
  <c r="L84"/>
  <c i="2" r="BK130"/>
  <c r="J129"/>
  <c r="BK126"/>
  <c r="J143"/>
  <c r="J140"/>
  <c r="BK135"/>
  <c r="J133"/>
  <c r="J127"/>
  <c r="BK123"/>
  <c i="3" r="BK211"/>
  <c r="J211"/>
  <c r="J203"/>
  <c r="BK188"/>
  <c r="J174"/>
  <c r="BK169"/>
  <c r="J155"/>
  <c r="BK136"/>
  <c r="J209"/>
  <c r="J205"/>
  <c r="BK182"/>
  <c r="J143"/>
  <c r="J135"/>
  <c r="J125"/>
  <c r="BK203"/>
  <c r="J196"/>
  <c r="BK179"/>
  <c r="J170"/>
  <c r="BK135"/>
  <c r="BK196"/>
  <c r="J186"/>
  <c r="BK173"/>
  <c r="J169"/>
  <c r="BK157"/>
  <c r="J142"/>
  <c r="BK132"/>
  <c r="BK125"/>
  <c i="4" r="J132"/>
  <c r="BK144"/>
  <c r="J136"/>
  <c r="BK129"/>
  <c r="J123"/>
  <c r="BK142"/>
  <c r="J129"/>
  <c r="BK127"/>
  <c r="BK126"/>
  <c r="BK123"/>
  <c r="J145"/>
  <c r="BK138"/>
  <c i="5" r="J173"/>
  <c r="BK162"/>
  <c r="J146"/>
  <c r="BK136"/>
  <c r="J171"/>
  <c r="BK165"/>
  <c r="J151"/>
  <c r="J136"/>
  <c r="BK171"/>
  <c r="J152"/>
  <c r="J139"/>
  <c r="J169"/>
  <c r="BK142"/>
  <c r="BK125"/>
  <c i="6" r="BK138"/>
  <c r="BK148"/>
  <c r="BK137"/>
  <c r="BK145"/>
  <c r="J132"/>
  <c r="J145"/>
  <c r="J137"/>
  <c r="J123"/>
  <c i="7" r="J166"/>
  <c r="J153"/>
  <c r="J145"/>
  <c r="J173"/>
  <c r="BK164"/>
  <c r="BK142"/>
  <c r="BK134"/>
  <c r="J167"/>
  <c r="BK154"/>
  <c r="BK170"/>
  <c r="BK152"/>
  <c r="J137"/>
  <c r="BK129"/>
  <c i="8" r="J145"/>
  <c r="J141"/>
  <c r="J134"/>
  <c r="J126"/>
  <c r="J149"/>
  <c r="BK139"/>
  <c r="J121"/>
  <c r="J136"/>
  <c r="J34"/>
  <c i="9" r="BK128"/>
  <c r="BK151"/>
  <c r="J145"/>
  <c r="BK131"/>
  <c r="J126"/>
  <c r="BK142"/>
  <c r="J122"/>
  <c i="10" r="J151"/>
  <c r="J141"/>
  <c r="BK131"/>
  <c r="J143"/>
  <c r="BK139"/>
  <c r="BK127"/>
  <c r="J145"/>
  <c r="BK128"/>
  <c i="11" r="BK142"/>
  <c r="BK149"/>
  <c r="J145"/>
  <c r="J139"/>
  <c r="J134"/>
  <c r="BK127"/>
  <c i="12" r="J151"/>
  <c r="BK136"/>
  <c r="J153"/>
  <c r="BK144"/>
  <c r="BK134"/>
  <c r="BK127"/>
  <c r="BK122"/>
  <c r="J144"/>
  <c r="J128"/>
  <c r="BK141"/>
  <c r="J126"/>
  <c i="13" r="J149"/>
  <c r="J141"/>
  <c r="J126"/>
  <c r="BK149"/>
  <c r="J142"/>
  <c r="J134"/>
  <c r="BK128"/>
  <c r="BK144"/>
  <c r="J136"/>
  <c r="BK153"/>
  <c r="J127"/>
  <c i="14" r="J151"/>
  <c r="BK139"/>
  <c r="BK123"/>
  <c r="BK142"/>
  <c r="BK131"/>
  <c r="J144"/>
  <c r="BK134"/>
  <c r="J123"/>
  <c r="BK153"/>
  <c r="BK144"/>
  <c r="BK127"/>
  <c i="15" r="J144"/>
  <c r="BK139"/>
  <c r="J123"/>
  <c r="BK143"/>
  <c r="J131"/>
  <c r="BK153"/>
  <c r="J128"/>
  <c r="J153"/>
  <c r="J142"/>
  <c i="16" r="BK146"/>
  <c r="BK136"/>
  <c r="J155"/>
  <c r="J146"/>
  <c r="BK130"/>
  <c r="BK122"/>
  <c r="J150"/>
  <c r="BK127"/>
  <c r="BK155"/>
  <c r="J136"/>
  <c r="J126"/>
  <c i="17" r="J126"/>
  <c r="BK119"/>
  <c r="BK129"/>
  <c r="BK127"/>
  <c r="J121"/>
  <c r="J133"/>
  <c r="J120"/>
  <c r="BK124"/>
  <c r="J122"/>
  <c i="18" r="BK122"/>
  <c r="BK130"/>
  <c r="BK125"/>
  <c r="J123"/>
  <c i="2" r="J130"/>
  <c r="BK127"/>
  <c r="J123"/>
  <c r="J141"/>
  <c r="BK137"/>
  <c r="J135"/>
  <c r="J128"/>
  <c r="J126"/>
  <c r="BK131"/>
  <c r="BK143"/>
  <c i="3" r="BK205"/>
  <c r="J194"/>
  <c r="J192"/>
  <c r="J182"/>
  <c r="J172"/>
  <c r="BK170"/>
  <c r="BK160"/>
  <c r="J145"/>
  <c r="J128"/>
  <c r="BK207"/>
  <c r="BK197"/>
  <c r="BK174"/>
  <c r="J173"/>
  <c r="BK172"/>
  <c r="J162"/>
  <c r="J160"/>
  <c r="BK158"/>
  <c r="J157"/>
  <c r="BK145"/>
  <c r="J137"/>
  <c r="J134"/>
  <c r="BK209"/>
  <c r="J199"/>
  <c r="J188"/>
  <c r="J185"/>
  <c r="BK143"/>
  <c r="BK129"/>
  <c r="BK199"/>
  <c r="BK185"/>
  <c r="J171"/>
  <c r="J158"/>
  <c r="BK140"/>
  <c r="J133"/>
  <c r="BK128"/>
  <c i="4" r="BK136"/>
  <c r="BK128"/>
  <c r="J142"/>
  <c r="BK135"/>
  <c r="J127"/>
  <c r="BK143"/>
  <c r="J137"/>
  <c r="J135"/>
  <c r="J144"/>
  <c r="J128"/>
  <c i="5" r="J168"/>
  <c r="J150"/>
  <c r="J142"/>
  <c r="J125"/>
  <c r="J162"/>
  <c r="BK150"/>
  <c r="J130"/>
  <c r="BK167"/>
  <c r="J148"/>
  <c r="BK132"/>
  <c r="BK146"/>
  <c r="BK141"/>
  <c r="J132"/>
  <c i="6" r="BK143"/>
  <c r="J127"/>
  <c r="J140"/>
  <c r="BK135"/>
  <c r="J136"/>
  <c r="J126"/>
  <c r="J142"/>
  <c r="BK132"/>
  <c i="7" r="BK167"/>
  <c r="J154"/>
  <c r="J142"/>
  <c r="J129"/>
  <c r="BK160"/>
  <c r="BK139"/>
  <c r="J126"/>
  <c r="J170"/>
  <c r="BK132"/>
  <c r="J160"/>
  <c r="BK145"/>
  <c r="BK135"/>
  <c r="BK125"/>
  <c i="8" r="BK143"/>
  <c r="BK136"/>
  <c r="BK127"/>
  <c r="BK122"/>
  <c r="J143"/>
  <c r="J128"/>
  <c r="BK149"/>
  <c r="BK134"/>
  <c i="9" r="J153"/>
  <c r="BK144"/>
  <c r="J141"/>
  <c r="BK139"/>
  <c r="BK136"/>
  <c r="BK134"/>
  <c r="BK126"/>
  <c r="BK149"/>
  <c r="J139"/>
  <c r="BK123"/>
  <c r="J149"/>
  <c r="BK143"/>
  <c r="J128"/>
  <c r="J123"/>
  <c r="BK145"/>
  <c r="J131"/>
  <c i="10" r="BK144"/>
  <c r="BK136"/>
  <c r="J122"/>
  <c r="BK142"/>
  <c r="J128"/>
  <c r="J149"/>
  <c r="J136"/>
  <c r="BK126"/>
  <c i="11" r="J128"/>
  <c r="BK151"/>
  <c r="J144"/>
  <c r="BK128"/>
  <c i="12" r="BK142"/>
  <c r="J134"/>
  <c r="BK151"/>
  <c r="BK143"/>
  <c r="J131"/>
  <c r="BK126"/>
  <c r="BK153"/>
  <c r="J136"/>
  <c r="J145"/>
  <c r="BK139"/>
  <c r="J123"/>
  <c i="13" r="BK145"/>
  <c r="BK134"/>
  <c r="J122"/>
  <c r="J144"/>
  <c r="BK141"/>
  <c r="BK131"/>
  <c r="J139"/>
  <c r="J128"/>
  <c r="J145"/>
  <c i="14" r="J145"/>
  <c r="J131"/>
  <c r="J149"/>
  <c r="BK141"/>
  <c r="J143"/>
  <c r="J139"/>
  <c r="J126"/>
  <c r="BK122"/>
  <c r="BK145"/>
  <c r="BK128"/>
  <c i="15" r="BK149"/>
  <c r="BK141"/>
  <c r="BK128"/>
  <c r="BK122"/>
  <c r="J141"/>
  <c r="J126"/>
  <c r="BK151"/>
  <c r="J127"/>
  <c r="BK144"/>
  <c i="16" r="J145"/>
  <c r="J156"/>
  <c r="J149"/>
  <c r="BK133"/>
  <c r="J125"/>
  <c r="BK145"/>
  <c r="BK125"/>
  <c r="J144"/>
  <c r="J130"/>
  <c i="17" r="J135"/>
  <c r="J125"/>
  <c r="BK121"/>
  <c r="BK133"/>
  <c r="BK128"/>
  <c r="J124"/>
  <c r="BK135"/>
  <c r="J123"/>
  <c r="J131"/>
  <c i="18" r="J130"/>
  <c r="J121"/>
  <c r="J128"/>
  <c r="BK121"/>
  <c r="BK123"/>
  <c i="2" r="J131"/>
  <c r="BK128"/>
  <c r="BK124"/>
  <c r="BK141"/>
  <c r="BK140"/>
  <c r="J137"/>
  <c r="BK133"/>
  <c r="BK129"/>
  <c r="J124"/>
  <c i="1" r="AS94"/>
  <c i="3" r="J151"/>
  <c r="BK133"/>
  <c r="J206"/>
  <c r="BK192"/>
  <c r="BK155"/>
  <c r="J140"/>
  <c r="J136"/>
  <c r="J132"/>
  <c r="BK206"/>
  <c r="J197"/>
  <c r="BK186"/>
  <c r="BK171"/>
  <c r="BK142"/>
  <c r="J207"/>
  <c r="BK194"/>
  <c r="J179"/>
  <c r="BK162"/>
  <c r="BK151"/>
  <c r="BK137"/>
  <c r="J129"/>
  <c i="4" r="BK148"/>
  <c r="J148"/>
  <c r="J143"/>
  <c r="J140"/>
  <c r="BK132"/>
  <c r="J126"/>
  <c r="BK140"/>
  <c i="5" r="BK169"/>
  <c r="BK159"/>
  <c r="BK148"/>
  <c r="J141"/>
  <c r="BK130"/>
  <c r="J159"/>
  <c r="J144"/>
  <c r="BK127"/>
  <c r="BK168"/>
  <c r="J149"/>
  <c r="J131"/>
  <c r="BK156"/>
  <c r="BK139"/>
  <c i="6" r="J148"/>
  <c r="J129"/>
  <c r="BK144"/>
  <c r="BK136"/>
  <c r="BK142"/>
  <c r="BK129"/>
  <c r="BK123"/>
  <c r="J135"/>
  <c i="7" r="BK177"/>
  <c r="BK165"/>
  <c r="J152"/>
  <c r="J132"/>
  <c r="BK166"/>
  <c r="BK162"/>
  <c r="BK153"/>
  <c r="J135"/>
  <c r="J125"/>
  <c r="J162"/>
  <c r="BK146"/>
  <c r="BK124"/>
  <c r="J155"/>
  <c r="J141"/>
  <c r="BK126"/>
  <c r="J124"/>
  <c i="8" r="BK142"/>
  <c r="J131"/>
  <c r="J125"/>
  <c r="BK144"/>
  <c r="BK131"/>
  <c r="J127"/>
  <c r="BK145"/>
  <c r="BK126"/>
  <c i="9" r="BK127"/>
  <c r="BK153"/>
  <c r="J143"/>
  <c r="J134"/>
  <c r="BK122"/>
  <c r="J144"/>
  <c r="J136"/>
  <c r="J127"/>
  <c r="BK141"/>
  <c i="10" r="BK153"/>
  <c r="BK143"/>
  <c r="J134"/>
  <c r="BK145"/>
  <c r="J131"/>
  <c r="BK123"/>
  <c r="J144"/>
  <c r="BK122"/>
  <c r="BK151"/>
  <c r="BK149"/>
  <c r="J142"/>
  <c r="J139"/>
  <c r="J127"/>
  <c r="J126"/>
  <c i="11" r="J149"/>
  <c r="J143"/>
  <c r="BK139"/>
  <c r="BK131"/>
  <c r="J126"/>
  <c r="BK153"/>
  <c r="BK144"/>
  <c r="BK141"/>
  <c r="BK123"/>
  <c r="J131"/>
  <c r="BK122"/>
  <c r="BK143"/>
  <c r="J136"/>
  <c r="J123"/>
  <c i="12" r="J149"/>
  <c r="J141"/>
  <c r="BK131"/>
  <c r="BK149"/>
  <c r="J139"/>
  <c r="BK128"/>
  <c r="BK123"/>
  <c r="BK145"/>
  <c r="J143"/>
  <c r="J142"/>
  <c r="J127"/>
  <c r="J122"/>
  <c i="13" r="J143"/>
  <c r="BK127"/>
  <c r="J153"/>
  <c r="BK143"/>
  <c r="BK136"/>
  <c r="J123"/>
  <c r="BK142"/>
  <c r="J131"/>
  <c r="BK151"/>
  <c r="BK126"/>
  <c i="14" r="BK149"/>
  <c r="J141"/>
  <c r="BK126"/>
  <c r="J142"/>
  <c r="J136"/>
  <c r="J128"/>
  <c r="BK151"/>
  <c r="J134"/>
  <c r="J122"/>
  <c i="15" r="BK142"/>
  <c r="BK136"/>
  <c r="BK126"/>
  <c r="J145"/>
  <c r="J134"/>
  <c r="J122"/>
  <c r="BK131"/>
  <c r="J151"/>
  <c r="J143"/>
  <c i="16" r="BK159"/>
  <c r="J128"/>
  <c r="J154"/>
  <c r="BK139"/>
  <c r="BK129"/>
  <c r="J159"/>
  <c r="BK154"/>
  <c r="BK126"/>
  <c r="BK149"/>
  <c r="J133"/>
  <c r="J127"/>
  <c i="17" r="J127"/>
  <c r="BK131"/>
  <c r="BK125"/>
  <c r="BK120"/>
  <c r="J128"/>
  <c r="J119"/>
  <c r="BK126"/>
  <c r="BK123"/>
  <c i="18" r="J125"/>
  <c r="BK126"/>
  <c r="BK128"/>
  <c r="J126"/>
  <c i="3" r="BK134"/>
  <c i="4" r="J138"/>
  <c r="BK145"/>
  <c r="BK137"/>
  <c i="5" r="J165"/>
  <c r="J156"/>
  <c r="BK143"/>
  <c r="J133"/>
  <c r="J167"/>
  <c r="BK152"/>
  <c r="BK149"/>
  <c r="BK131"/>
  <c r="BK173"/>
  <c r="J143"/>
  <c r="J127"/>
  <c r="BK151"/>
  <c r="BK144"/>
  <c r="BK133"/>
  <c i="6" r="J144"/>
  <c r="BK126"/>
  <c r="J138"/>
  <c r="BK127"/>
  <c r="BK140"/>
  <c r="BK128"/>
  <c r="J143"/>
  <c r="J128"/>
  <c i="7" r="BK173"/>
  <c r="J159"/>
  <c r="J146"/>
  <c r="BK141"/>
  <c r="J165"/>
  <c r="BK155"/>
  <c r="BK137"/>
  <c r="J177"/>
  <c r="BK159"/>
  <c r="J134"/>
  <c r="J164"/>
  <c r="J139"/>
  <c i="8" r="J144"/>
  <c r="J139"/>
  <c r="BK128"/>
  <c r="BK121"/>
  <c r="J142"/>
  <c r="J122"/>
  <c r="BK141"/>
  <c r="BK125"/>
  <c i="9" r="J151"/>
  <c r="J142"/>
  <c i="10" r="J153"/>
  <c r="BK141"/>
  <c r="BK134"/>
  <c r="J123"/>
  <c i="11" r="BK145"/>
  <c r="J141"/>
  <c r="BK136"/>
  <c r="BK134"/>
  <c r="J122"/>
  <c r="J151"/>
  <c r="J142"/>
  <c r="BK126"/>
  <c r="J153"/>
  <c r="J127"/>
  <c i="13" r="J151"/>
  <c r="BK122"/>
  <c r="BK139"/>
  <c r="BK123"/>
  <c i="14" r="BK143"/>
  <c r="BK136"/>
  <c r="J153"/>
  <c r="J127"/>
  <c i="15" r="BK127"/>
  <c r="J149"/>
  <c r="J139"/>
  <c r="BK123"/>
  <c r="BK134"/>
  <c r="BK145"/>
  <c r="J136"/>
  <c i="16" r="J138"/>
  <c r="J122"/>
  <c r="BK150"/>
  <c r="BK138"/>
  <c r="BK128"/>
  <c r="BK144"/>
  <c r="BK156"/>
  <c r="J139"/>
  <c r="J129"/>
  <c i="17" r="J129"/>
  <c r="BK122"/>
  <c i="18" r="J122"/>
  <c i="4" l="1" r="R122"/>
  <c r="BK134"/>
  <c r="J134"/>
  <c r="J98"/>
  <c r="R141"/>
  <c i="5" r="BK124"/>
  <c r="J124"/>
  <c r="J97"/>
  <c r="BK147"/>
  <c r="J147"/>
  <c r="J99"/>
  <c r="BK155"/>
  <c r="J155"/>
  <c r="J100"/>
  <c i="6" r="R122"/>
  <c r="T134"/>
  <c r="BK141"/>
  <c r="J141"/>
  <c r="J100"/>
  <c i="2" r="BK132"/>
  <c r="J132"/>
  <c r="J98"/>
  <c r="T132"/>
  <c r="T122"/>
  <c r="T121"/>
  <c r="R139"/>
  <c i="3" r="BK124"/>
  <c r="J124"/>
  <c r="J97"/>
  <c r="T124"/>
  <c r="T161"/>
  <c r="R178"/>
  <c r="R204"/>
  <c i="4" r="BK122"/>
  <c r="J122"/>
  <c r="J97"/>
  <c r="P134"/>
  <c r="BK141"/>
  <c r="J141"/>
  <c r="J100"/>
  <c i="5" r="T124"/>
  <c r="P147"/>
  <c r="T155"/>
  <c r="P166"/>
  <c i="6" r="T122"/>
  <c r="R134"/>
  <c r="P141"/>
  <c i="7" r="P123"/>
  <c r="BK136"/>
  <c r="J136"/>
  <c r="J98"/>
  <c r="R136"/>
  <c r="P144"/>
  <c r="BK158"/>
  <c r="J158"/>
  <c r="J100"/>
  <c r="T158"/>
  <c r="T163"/>
  <c i="8" r="BK120"/>
  <c r="J120"/>
  <c r="J97"/>
  <c r="R120"/>
  <c r="R140"/>
  <c i="9" r="BK121"/>
  <c r="J121"/>
  <c r="J97"/>
  <c r="T121"/>
  <c r="R140"/>
  <c r="P148"/>
  <c i="10" r="T121"/>
  <c r="P140"/>
  <c r="BK148"/>
  <c r="J148"/>
  <c r="J99"/>
  <c r="T148"/>
  <c i="11" r="P121"/>
  <c r="T148"/>
  <c i="12" r="R121"/>
  <c r="P140"/>
  <c r="BK148"/>
  <c r="J148"/>
  <c r="J99"/>
  <c r="R148"/>
  <c i="2" r="R132"/>
  <c r="R122"/>
  <c r="R121"/>
  <c r="BK139"/>
  <c r="J139"/>
  <c r="J100"/>
  <c r="P139"/>
  <c i="3" r="P124"/>
  <c r="BK161"/>
  <c r="J161"/>
  <c r="J99"/>
  <c r="R161"/>
  <c r="P178"/>
  <c r="BK204"/>
  <c r="J204"/>
  <c r="J102"/>
  <c r="P204"/>
  <c i="4" r="T122"/>
  <c r="T134"/>
  <c r="P141"/>
  <c i="5" r="P124"/>
  <c r="T147"/>
  <c r="R155"/>
  <c r="R166"/>
  <c i="6" r="P122"/>
  <c r="BK134"/>
  <c r="J134"/>
  <c r="J98"/>
  <c r="R141"/>
  <c i="7" r="T123"/>
  <c r="BK144"/>
  <c r="J144"/>
  <c r="J99"/>
  <c r="R144"/>
  <c r="P158"/>
  <c r="R158"/>
  <c r="R163"/>
  <c i="8" r="P120"/>
  <c r="BK140"/>
  <c r="J140"/>
  <c r="J98"/>
  <c r="T140"/>
  <c i="9" r="P121"/>
  <c r="BK140"/>
  <c r="J140"/>
  <c r="J98"/>
  <c r="T140"/>
  <c r="R148"/>
  <c i="10" r="BK121"/>
  <c r="J121"/>
  <c r="J97"/>
  <c r="R121"/>
  <c r="T140"/>
  <c r="R148"/>
  <c i="11" r="R121"/>
  <c r="R120"/>
  <c r="BK140"/>
  <c r="J140"/>
  <c r="J98"/>
  <c r="T140"/>
  <c r="P148"/>
  <c i="12" r="BK121"/>
  <c r="J121"/>
  <c r="J97"/>
  <c r="T121"/>
  <c r="R140"/>
  <c r="P148"/>
  <c i="13" r="BK121"/>
  <c r="J121"/>
  <c r="J97"/>
  <c r="T121"/>
  <c r="P140"/>
  <c r="T140"/>
  <c r="BK148"/>
  <c r="J148"/>
  <c r="J99"/>
  <c r="P148"/>
  <c r="T148"/>
  <c i="14" r="P121"/>
  <c r="R121"/>
  <c r="BK140"/>
  <c r="J140"/>
  <c r="J98"/>
  <c r="R140"/>
  <c r="BK148"/>
  <c r="J148"/>
  <c r="J99"/>
  <c r="T148"/>
  <c i="15" r="P121"/>
  <c r="T121"/>
  <c r="P140"/>
  <c r="R140"/>
  <c r="P148"/>
  <c r="R148"/>
  <c i="16" r="P121"/>
  <c r="R121"/>
  <c r="BK143"/>
  <c r="J143"/>
  <c r="J98"/>
  <c r="T143"/>
  <c r="P153"/>
  <c r="T153"/>
  <c i="17" r="P118"/>
  <c r="P117"/>
  <c i="1" r="AU110"/>
  <c i="17" r="T118"/>
  <c r="T117"/>
  <c i="18" r="BK120"/>
  <c r="R120"/>
  <c r="R119"/>
  <c i="2" r="P132"/>
  <c r="P122"/>
  <c r="P121"/>
  <c i="1" r="AU95"/>
  <c i="2" r="T139"/>
  <c i="3" r="R124"/>
  <c r="R123"/>
  <c r="P161"/>
  <c r="BK178"/>
  <c r="J178"/>
  <c r="J100"/>
  <c r="T178"/>
  <c r="T204"/>
  <c i="4" r="P122"/>
  <c r="P121"/>
  <c i="1" r="AU97"/>
  <c i="4" r="R134"/>
  <c r="T141"/>
  <c i="5" r="R124"/>
  <c r="R147"/>
  <c r="P155"/>
  <c r="BK166"/>
  <c r="J166"/>
  <c r="J102"/>
  <c r="T166"/>
  <c i="6" r="BK122"/>
  <c r="J122"/>
  <c r="J97"/>
  <c r="P134"/>
  <c r="T141"/>
  <c i="7" r="BK123"/>
  <c r="J123"/>
  <c r="J97"/>
  <c r="R123"/>
  <c r="R122"/>
  <c r="P136"/>
  <c r="T136"/>
  <c r="T144"/>
  <c r="BK163"/>
  <c r="J163"/>
  <c r="J101"/>
  <c r="P163"/>
  <c i="8" r="T120"/>
  <c r="T119"/>
  <c r="P140"/>
  <c i="9" r="R121"/>
  <c r="R120"/>
  <c r="P140"/>
  <c r="BK148"/>
  <c r="J148"/>
  <c r="J99"/>
  <c r="T148"/>
  <c i="10" r="P121"/>
  <c r="P120"/>
  <c i="1" r="AU103"/>
  <c i="10" r="BK140"/>
  <c r="J140"/>
  <c r="J98"/>
  <c r="R140"/>
  <c r="P148"/>
  <c i="11" r="BK121"/>
  <c r="J121"/>
  <c r="J97"/>
  <c r="T121"/>
  <c r="T120"/>
  <c r="P140"/>
  <c r="R140"/>
  <c r="BK148"/>
  <c r="J148"/>
  <c r="J99"/>
  <c r="R148"/>
  <c i="12" r="P121"/>
  <c r="P120"/>
  <c i="1" r="AU105"/>
  <c i="12" r="BK140"/>
  <c r="J140"/>
  <c r="J98"/>
  <c r="T140"/>
  <c r="T148"/>
  <c i="13" r="P121"/>
  <c r="P120"/>
  <c i="1" r="AU106"/>
  <c i="13" r="R121"/>
  <c r="BK140"/>
  <c r="J140"/>
  <c r="J98"/>
  <c r="R140"/>
  <c r="R148"/>
  <c i="14" r="BK121"/>
  <c r="J121"/>
  <c r="J97"/>
  <c r="T121"/>
  <c r="P140"/>
  <c r="T140"/>
  <c r="P148"/>
  <c r="R148"/>
  <c i="15" r="BK121"/>
  <c r="J121"/>
  <c r="J97"/>
  <c r="R121"/>
  <c r="R120"/>
  <c r="BK140"/>
  <c r="J140"/>
  <c r="J98"/>
  <c r="T140"/>
  <c r="BK148"/>
  <c r="J148"/>
  <c r="J99"/>
  <c r="T148"/>
  <c i="16" r="BK121"/>
  <c r="J121"/>
  <c r="J97"/>
  <c r="T121"/>
  <c r="T120"/>
  <c r="P143"/>
  <c r="R143"/>
  <c r="BK153"/>
  <c r="J153"/>
  <c r="J99"/>
  <c r="R153"/>
  <c i="17" r="BK118"/>
  <c r="J118"/>
  <c r="J97"/>
  <c r="R118"/>
  <c r="R117"/>
  <c i="18" r="P120"/>
  <c r="P119"/>
  <c i="1" r="AU111"/>
  <c i="18" r="T120"/>
  <c r="T119"/>
  <c i="4" r="BK139"/>
  <c r="J139"/>
  <c r="J99"/>
  <c i="6" r="BK147"/>
  <c r="J147"/>
  <c r="J101"/>
  <c i="3" r="BK159"/>
  <c r="J159"/>
  <c r="J98"/>
  <c r="BK202"/>
  <c r="J202"/>
  <c r="J101"/>
  <c i="5" r="BK164"/>
  <c r="J164"/>
  <c r="J101"/>
  <c r="BK172"/>
  <c r="J172"/>
  <c r="J103"/>
  <c i="9" r="BK152"/>
  <c r="J152"/>
  <c r="J100"/>
  <c i="2" r="BK142"/>
  <c r="J142"/>
  <c r="J101"/>
  <c i="3" r="BK210"/>
  <c r="J210"/>
  <c r="J103"/>
  <c i="4" r="BK147"/>
  <c r="J147"/>
  <c r="J101"/>
  <c i="5" r="BK145"/>
  <c r="J145"/>
  <c r="J98"/>
  <c i="10" r="BK152"/>
  <c r="J152"/>
  <c r="J100"/>
  <c i="12" r="BK152"/>
  <c r="J152"/>
  <c r="J100"/>
  <c i="13" r="BK152"/>
  <c r="J152"/>
  <c r="J100"/>
  <c i="14" r="BK152"/>
  <c r="J152"/>
  <c r="J100"/>
  <c i="15" r="BK152"/>
  <c r="J152"/>
  <c r="J100"/>
  <c i="2" r="BK136"/>
  <c r="J136"/>
  <c r="J99"/>
  <c i="6" r="BK139"/>
  <c r="J139"/>
  <c r="J99"/>
  <c i="7" r="BK176"/>
  <c r="J176"/>
  <c r="J102"/>
  <c i="8" r="BK148"/>
  <c r="J148"/>
  <c r="J99"/>
  <c i="11" r="BK152"/>
  <c r="J152"/>
  <c r="J100"/>
  <c i="16" r="BK158"/>
  <c r="J158"/>
  <c r="J100"/>
  <c i="18" r="BK129"/>
  <c r="J129"/>
  <c r="J99"/>
  <c r="E85"/>
  <c r="F115"/>
  <c r="F116"/>
  <c r="BE128"/>
  <c r="J92"/>
  <c r="J113"/>
  <c r="BE121"/>
  <c r="BE122"/>
  <c r="BE123"/>
  <c r="BE125"/>
  <c r="BE130"/>
  <c r="J91"/>
  <c r="BE126"/>
  <c i="17" r="J92"/>
  <c r="J111"/>
  <c r="BE121"/>
  <c r="BE128"/>
  <c r="BE129"/>
  <c r="E85"/>
  <c r="F91"/>
  <c r="BE119"/>
  <c r="BE120"/>
  <c r="BE124"/>
  <c r="J91"/>
  <c r="BE131"/>
  <c r="BE135"/>
  <c r="F92"/>
  <c r="BE122"/>
  <c r="BE123"/>
  <c r="BE125"/>
  <c r="BE126"/>
  <c r="BE127"/>
  <c r="BE133"/>
  <c i="16" r="F92"/>
  <c r="F116"/>
  <c r="J117"/>
  <c r="BE126"/>
  <c r="BE127"/>
  <c r="BE136"/>
  <c r="BE145"/>
  <c r="BE129"/>
  <c r="J91"/>
  <c r="E85"/>
  <c r="J89"/>
  <c r="BE122"/>
  <c r="BE125"/>
  <c r="BE128"/>
  <c r="BE130"/>
  <c r="BE133"/>
  <c r="BE138"/>
  <c r="BE139"/>
  <c r="BE144"/>
  <c r="BE146"/>
  <c r="BE149"/>
  <c r="BE150"/>
  <c r="BE154"/>
  <c r="BE155"/>
  <c r="BE156"/>
  <c r="BE159"/>
  <c i="15" r="E85"/>
  <c r="J89"/>
  <c r="J92"/>
  <c r="F117"/>
  <c r="BE123"/>
  <c r="BE127"/>
  <c r="BE131"/>
  <c r="BE136"/>
  <c r="BE143"/>
  <c r="BE122"/>
  <c r="BE139"/>
  <c r="BE141"/>
  <c r="BE142"/>
  <c r="BE145"/>
  <c r="J91"/>
  <c r="BE126"/>
  <c r="BE128"/>
  <c r="BE134"/>
  <c r="BE144"/>
  <c r="BE151"/>
  <c r="F91"/>
  <c r="BE149"/>
  <c r="BE153"/>
  <c i="14" r="J92"/>
  <c r="J116"/>
  <c r="BE123"/>
  <c r="BE131"/>
  <c r="BE139"/>
  <c r="BE141"/>
  <c r="BE142"/>
  <c r="J89"/>
  <c r="F116"/>
  <c r="BE128"/>
  <c r="BE143"/>
  <c r="BE145"/>
  <c r="BE151"/>
  <c r="E85"/>
  <c r="F92"/>
  <c r="BE122"/>
  <c r="BE126"/>
  <c r="BE127"/>
  <c r="BE136"/>
  <c r="BE144"/>
  <c r="BE153"/>
  <c r="BE134"/>
  <c r="BE149"/>
  <c i="13" r="J92"/>
  <c r="J116"/>
  <c r="BE131"/>
  <c r="BE134"/>
  <c r="BE141"/>
  <c r="BE142"/>
  <c r="BE149"/>
  <c r="BE153"/>
  <c r="F91"/>
  <c r="F92"/>
  <c r="BE145"/>
  <c r="J89"/>
  <c r="E110"/>
  <c r="BE126"/>
  <c r="BE139"/>
  <c r="BE144"/>
  <c r="BE151"/>
  <c r="BE122"/>
  <c r="BE123"/>
  <c r="BE127"/>
  <c r="BE128"/>
  <c r="BE136"/>
  <c r="BE143"/>
  <c i="12" r="F92"/>
  <c r="F116"/>
  <c r="BE131"/>
  <c r="BE142"/>
  <c r="BE145"/>
  <c r="BE151"/>
  <c r="J91"/>
  <c r="E110"/>
  <c r="BE123"/>
  <c r="BE127"/>
  <c r="BE134"/>
  <c r="BE141"/>
  <c r="BE149"/>
  <c r="J89"/>
  <c r="BE136"/>
  <c r="J92"/>
  <c r="BE122"/>
  <c r="BE126"/>
  <c r="BE128"/>
  <c r="BE139"/>
  <c r="BE143"/>
  <c r="BE144"/>
  <c r="BE153"/>
  <c i="11" r="E85"/>
  <c r="J91"/>
  <c r="J92"/>
  <c r="J114"/>
  <c r="BE136"/>
  <c r="BE141"/>
  <c r="F91"/>
  <c r="F92"/>
  <c r="BE123"/>
  <c r="BE128"/>
  <c r="BE134"/>
  <c r="BE139"/>
  <c r="BE143"/>
  <c r="BE145"/>
  <c r="BE149"/>
  <c r="BE127"/>
  <c r="BE131"/>
  <c r="BE144"/>
  <c r="BE151"/>
  <c r="BE153"/>
  <c r="BE122"/>
  <c r="BE126"/>
  <c r="BE142"/>
  <c i="10" r="E85"/>
  <c r="J92"/>
  <c r="F116"/>
  <c r="BE128"/>
  <c r="BE139"/>
  <c r="BE144"/>
  <c r="BE145"/>
  <c r="J114"/>
  <c r="F117"/>
  <c r="BE134"/>
  <c r="BE136"/>
  <c r="BE143"/>
  <c r="J116"/>
  <c r="BE126"/>
  <c r="BE131"/>
  <c r="BE142"/>
  <c r="BE149"/>
  <c r="BE153"/>
  <c r="BE122"/>
  <c r="BE123"/>
  <c r="BE127"/>
  <c r="BE141"/>
  <c r="BE151"/>
  <c i="9" r="J91"/>
  <c r="BE126"/>
  <c r="BE131"/>
  <c r="BE134"/>
  <c r="BE136"/>
  <c r="BE143"/>
  <c r="BE149"/>
  <c r="BE153"/>
  <c r="E85"/>
  <c r="J89"/>
  <c r="J92"/>
  <c r="F116"/>
  <c r="BE122"/>
  <c r="BE139"/>
  <c r="F92"/>
  <c r="BE123"/>
  <c r="BE141"/>
  <c r="BE144"/>
  <c r="BE127"/>
  <c r="BE128"/>
  <c r="BE142"/>
  <c r="BE145"/>
  <c r="BE151"/>
  <c i="8" r="F91"/>
  <c i="7" r="BK122"/>
  <c r="J122"/>
  <c i="8" r="J91"/>
  <c r="F116"/>
  <c r="BE122"/>
  <c r="BE131"/>
  <c r="BE139"/>
  <c r="BE142"/>
  <c r="BE145"/>
  <c r="E85"/>
  <c r="J89"/>
  <c r="BE121"/>
  <c r="BE127"/>
  <c r="BE128"/>
  <c r="BE136"/>
  <c r="BE141"/>
  <c r="BE143"/>
  <c r="J92"/>
  <c r="BE125"/>
  <c r="BE126"/>
  <c r="BE134"/>
  <c r="BE144"/>
  <c r="BE149"/>
  <c i="1" r="AW101"/>
  <c i="7" r="F91"/>
  <c r="E112"/>
  <c r="BE129"/>
  <c r="BE132"/>
  <c r="BE155"/>
  <c r="BE160"/>
  <c r="BE165"/>
  <c r="BE173"/>
  <c r="J91"/>
  <c r="BE126"/>
  <c r="BE139"/>
  <c r="BE141"/>
  <c r="BE142"/>
  <c r="BE152"/>
  <c r="BE166"/>
  <c r="BE177"/>
  <c r="J89"/>
  <c r="J92"/>
  <c r="F119"/>
  <c r="BE125"/>
  <c r="BE167"/>
  <c r="BE124"/>
  <c r="BE134"/>
  <c r="BE135"/>
  <c r="BE137"/>
  <c r="BE145"/>
  <c r="BE146"/>
  <c r="BE153"/>
  <c r="BE154"/>
  <c r="BE159"/>
  <c r="BE162"/>
  <c r="BE164"/>
  <c r="BE170"/>
  <c i="6" r="J89"/>
  <c r="J92"/>
  <c r="BE123"/>
  <c r="BE126"/>
  <c r="BE135"/>
  <c r="BE136"/>
  <c r="BE140"/>
  <c r="BE148"/>
  <c r="F92"/>
  <c r="E111"/>
  <c r="J117"/>
  <c r="BE143"/>
  <c r="BE144"/>
  <c i="5" r="BK123"/>
  <c r="J123"/>
  <c i="6" r="F117"/>
  <c r="BE128"/>
  <c r="BE138"/>
  <c r="BE142"/>
  <c r="BE145"/>
  <c r="BE127"/>
  <c r="BE129"/>
  <c r="BE132"/>
  <c r="BE137"/>
  <c i="5" r="E85"/>
  <c r="F91"/>
  <c r="F92"/>
  <c r="J117"/>
  <c r="BE130"/>
  <c r="BE133"/>
  <c r="BE142"/>
  <c r="BE148"/>
  <c r="BE149"/>
  <c r="BE165"/>
  <c r="BE168"/>
  <c r="J119"/>
  <c r="J120"/>
  <c r="BE143"/>
  <c r="BE150"/>
  <c r="BE156"/>
  <c r="BE159"/>
  <c r="BE162"/>
  <c r="BE127"/>
  <c r="BE139"/>
  <c r="BE141"/>
  <c r="BE144"/>
  <c r="BE146"/>
  <c r="BE152"/>
  <c r="BE167"/>
  <c r="BE125"/>
  <c r="BE131"/>
  <c r="BE132"/>
  <c r="BE136"/>
  <c r="BE151"/>
  <c r="BE169"/>
  <c r="BE171"/>
  <c r="BE173"/>
  <c i="4" r="E85"/>
  <c r="J91"/>
  <c r="F118"/>
  <c r="J118"/>
  <c r="BE126"/>
  <c r="BE128"/>
  <c r="BE132"/>
  <c r="BE138"/>
  <c r="BE140"/>
  <c r="BE148"/>
  <c r="J89"/>
  <c r="BE129"/>
  <c r="BE135"/>
  <c r="BE144"/>
  <c r="BE145"/>
  <c r="BE127"/>
  <c r="BE136"/>
  <c r="F91"/>
  <c r="BE123"/>
  <c r="BE137"/>
  <c r="BE142"/>
  <c r="BE143"/>
  <c i="3" r="E85"/>
  <c r="F91"/>
  <c r="F120"/>
  <c r="BE158"/>
  <c r="BE171"/>
  <c r="BE203"/>
  <c r="BE205"/>
  <c r="J89"/>
  <c r="J92"/>
  <c r="BE125"/>
  <c r="BE132"/>
  <c r="BE133"/>
  <c r="BE136"/>
  <c r="BE151"/>
  <c r="BE157"/>
  <c r="BE160"/>
  <c r="BE162"/>
  <c r="BE172"/>
  <c r="BE196"/>
  <c r="BE197"/>
  <c r="J91"/>
  <c r="BE137"/>
  <c r="BE140"/>
  <c r="BE145"/>
  <c r="BE169"/>
  <c r="BE170"/>
  <c r="BE186"/>
  <c r="BE188"/>
  <c r="BE194"/>
  <c r="BE199"/>
  <c r="BE209"/>
  <c r="BE128"/>
  <c r="BE129"/>
  <c r="BE134"/>
  <c r="BE135"/>
  <c r="BE142"/>
  <c r="BE143"/>
  <c r="BE155"/>
  <c r="BE173"/>
  <c r="BE174"/>
  <c r="BE179"/>
  <c r="BE182"/>
  <c r="BE185"/>
  <c r="BE192"/>
  <c r="BE206"/>
  <c r="BE207"/>
  <c r="BE211"/>
  <c i="2" r="BE143"/>
  <c r="J89"/>
  <c r="J91"/>
  <c r="J92"/>
  <c r="BE126"/>
  <c r="BE128"/>
  <c r="BE129"/>
  <c r="BE131"/>
  <c r="BE133"/>
  <c r="BE135"/>
  <c r="BE137"/>
  <c r="BE140"/>
  <c r="BE141"/>
  <c r="E85"/>
  <c r="F91"/>
  <c r="F92"/>
  <c r="BE123"/>
  <c r="BE124"/>
  <c r="BE127"/>
  <c r="BE130"/>
  <c r="F35"/>
  <c i="1" r="BB95"/>
  <c i="2" r="J34"/>
  <c i="1" r="AW95"/>
  <c i="2" r="F37"/>
  <c i="1" r="BD95"/>
  <c i="3" r="F34"/>
  <c i="1" r="BA96"/>
  <c i="3" r="F35"/>
  <c i="1" r="BB96"/>
  <c i="4" r="F37"/>
  <c i="1" r="BD97"/>
  <c i="4" r="F35"/>
  <c i="1" r="BB97"/>
  <c i="5" r="F34"/>
  <c i="1" r="BA98"/>
  <c i="5" r="F37"/>
  <c i="1" r="BD98"/>
  <c i="6" r="F35"/>
  <c i="1" r="BB99"/>
  <c i="7" r="F34"/>
  <c i="1" r="BA100"/>
  <c i="7" r="F36"/>
  <c i="1" r="BC100"/>
  <c i="8" r="F36"/>
  <c i="1" r="BC101"/>
  <c i="9" r="F35"/>
  <c i="1" r="BB102"/>
  <c i="10" r="J34"/>
  <c i="1" r="AW103"/>
  <c i="10" r="F34"/>
  <c i="1" r="BA103"/>
  <c i="11" r="J34"/>
  <c i="1" r="AW104"/>
  <c i="11" r="F35"/>
  <c i="1" r="BB104"/>
  <c i="12" r="F35"/>
  <c i="1" r="BB105"/>
  <c i="12" r="F34"/>
  <c i="1" r="BA105"/>
  <c i="13" r="J34"/>
  <c i="1" r="AW106"/>
  <c i="13" r="F34"/>
  <c i="1" r="BA106"/>
  <c i="14" r="F36"/>
  <c i="1" r="BC107"/>
  <c i="14" r="F35"/>
  <c i="1" r="BB107"/>
  <c i="15" r="F35"/>
  <c i="1" r="BB108"/>
  <c i="15" r="F36"/>
  <c i="1" r="BC108"/>
  <c i="16" r="J34"/>
  <c i="1" r="AW109"/>
  <c i="17" r="J34"/>
  <c i="1" r="AW110"/>
  <c i="17" r="F34"/>
  <c i="1" r="BA110"/>
  <c i="18" r="J34"/>
  <c i="1" r="AW111"/>
  <c i="18" r="F36"/>
  <c i="1" r="BC111"/>
  <c i="2" r="F34"/>
  <c i="1" r="BA95"/>
  <c i="2" r="F36"/>
  <c i="1" r="BC95"/>
  <c i="3" r="J34"/>
  <c i="1" r="AW96"/>
  <c i="3" r="F37"/>
  <c i="1" r="BD96"/>
  <c i="4" r="J34"/>
  <c i="1" r="AW97"/>
  <c i="5" r="J34"/>
  <c i="1" r="AW98"/>
  <c i="6" r="J34"/>
  <c i="1" r="AW99"/>
  <c i="6" r="F37"/>
  <c i="1" r="BD99"/>
  <c i="7" r="F35"/>
  <c i="1" r="BB100"/>
  <c i="7" r="F37"/>
  <c i="1" r="BD100"/>
  <c i="8" r="F34"/>
  <c i="1" r="BA101"/>
  <c i="9" r="F37"/>
  <c i="1" r="BD102"/>
  <c i="9" r="F36"/>
  <c i="1" r="BC102"/>
  <c i="10" r="F36"/>
  <c i="1" r="BC103"/>
  <c i="10" r="F35"/>
  <c i="1" r="BB103"/>
  <c i="11" r="F34"/>
  <c i="1" r="BA104"/>
  <c i="12" r="F37"/>
  <c i="1" r="BD105"/>
  <c i="12" r="J34"/>
  <c i="1" r="AW105"/>
  <c i="13" r="F36"/>
  <c i="1" r="BC106"/>
  <c i="13" r="F35"/>
  <c i="1" r="BB106"/>
  <c i="14" r="J34"/>
  <c i="1" r="AW107"/>
  <c i="15" r="F37"/>
  <c i="1" r="BD108"/>
  <c i="15" r="F34"/>
  <c i="1" r="BA108"/>
  <c i="16" r="F35"/>
  <c i="1" r="BB109"/>
  <c i="16" r="F34"/>
  <c i="1" r="BA109"/>
  <c i="17" r="F36"/>
  <c i="1" r="BC110"/>
  <c i="17" r="F37"/>
  <c i="1" r="BD110"/>
  <c i="18" r="F35"/>
  <c i="1" r="BB111"/>
  <c i="3" r="F36"/>
  <c i="1" r="BC96"/>
  <c i="4" r="F36"/>
  <c i="1" r="BC97"/>
  <c i="4" r="F34"/>
  <c i="1" r="BA97"/>
  <c i="5" r="F36"/>
  <c i="1" r="BC98"/>
  <c i="5" r="F35"/>
  <c i="1" r="BB98"/>
  <c i="6" r="F34"/>
  <c i="1" r="BA99"/>
  <c i="5" r="J30"/>
  <c i="6" r="F36"/>
  <c i="1" r="BC99"/>
  <c i="7" r="J34"/>
  <c i="1" r="AW100"/>
  <c i="8" r="F35"/>
  <c i="1" r="BB101"/>
  <c i="7" r="J30"/>
  <c i="8" r="F37"/>
  <c i="1" r="BD101"/>
  <c i="9" r="J34"/>
  <c i="1" r="AW102"/>
  <c i="9" r="F34"/>
  <c i="1" r="BA102"/>
  <c i="10" r="F37"/>
  <c i="1" r="BD103"/>
  <c i="11" r="F37"/>
  <c i="1" r="BD104"/>
  <c i="11" r="F36"/>
  <c i="1" r="BC104"/>
  <c i="12" r="F36"/>
  <c i="1" r="BC105"/>
  <c i="13" r="F37"/>
  <c i="1" r="BD106"/>
  <c i="14" r="F34"/>
  <c i="1" r="BA107"/>
  <c i="14" r="F37"/>
  <c i="1" r="BD107"/>
  <c i="15" r="J34"/>
  <c i="1" r="AW108"/>
  <c i="16" r="F37"/>
  <c i="1" r="BD109"/>
  <c i="16" r="F36"/>
  <c i="1" r="BC109"/>
  <c i="17" r="F35"/>
  <c i="1" r="BB110"/>
  <c i="18" r="F37"/>
  <c i="1" r="BD111"/>
  <c i="18" r="F34"/>
  <c i="1" r="BA111"/>
  <c i="16" l="1" r="P120"/>
  <c i="1" r="AU109"/>
  <c i="15" r="T120"/>
  <c i="14" r="R120"/>
  <c i="13" r="T120"/>
  <c i="10" r="R120"/>
  <c i="9" r="P120"/>
  <c i="1" r="AU102"/>
  <c i="8" r="P119"/>
  <c i="1" r="AU101"/>
  <c i="4" r="T121"/>
  <c i="3" r="P123"/>
  <c i="1" r="AU96"/>
  <c i="14" r="T120"/>
  <c i="13" r="R120"/>
  <c i="5" r="R123"/>
  <c i="16" r="R120"/>
  <c i="15" r="P120"/>
  <c i="1" r="AU108"/>
  <c i="14" r="P120"/>
  <c i="1" r="AU107"/>
  <c i="12" r="T120"/>
  <c i="7" r="T122"/>
  <c i="6" r="P121"/>
  <c i="1" r="AU99"/>
  <c i="5" r="P123"/>
  <c i="1" r="AU98"/>
  <c i="12" r="R120"/>
  <c i="11" r="P120"/>
  <c i="1" r="AU104"/>
  <c i="10" r="T120"/>
  <c i="9" r="T120"/>
  <c i="8" r="R119"/>
  <c i="7" r="P122"/>
  <c i="1" r="AU100"/>
  <c i="6" r="T121"/>
  <c i="5" r="T123"/>
  <c i="3" r="T123"/>
  <c i="6" r="R121"/>
  <c i="4" r="R121"/>
  <c i="18" r="BK124"/>
  <c r="J124"/>
  <c r="J98"/>
  <c i="2" r="BK122"/>
  <c r="BK121"/>
  <c r="J121"/>
  <c r="J96"/>
  <c i="4" r="BK121"/>
  <c r="J121"/>
  <c r="J96"/>
  <c i="10" r="BK120"/>
  <c r="J120"/>
  <c i="3" r="BK123"/>
  <c r="J123"/>
  <c r="J96"/>
  <c i="6" r="BK121"/>
  <c r="J121"/>
  <c r="J96"/>
  <c i="9" r="BK120"/>
  <c r="J120"/>
  <c r="J96"/>
  <c i="11" r="BK120"/>
  <c r="J120"/>
  <c r="J96"/>
  <c i="14" r="BK120"/>
  <c r="J120"/>
  <c i="15" r="BK120"/>
  <c r="J120"/>
  <c r="J96"/>
  <c i="16" r="BK120"/>
  <c r="J120"/>
  <c r="J96"/>
  <c i="17" r="BK117"/>
  <c r="J117"/>
  <c r="J96"/>
  <c i="18" r="J120"/>
  <c r="J97"/>
  <c i="8" r="BK119"/>
  <c r="J119"/>
  <c r="J96"/>
  <c i="12" r="BK120"/>
  <c r="J120"/>
  <c i="13" r="BK120"/>
  <c r="J120"/>
  <c r="J96"/>
  <c i="1" r="AG100"/>
  <c i="7" r="J96"/>
  <c i="1" r="AG98"/>
  <c i="5" r="J96"/>
  <c i="2" r="F33"/>
  <c i="1" r="AZ95"/>
  <c i="4" r="J33"/>
  <c i="1" r="AV97"/>
  <c r="AT97"/>
  <c i="6" r="F33"/>
  <c i="1" r="AZ99"/>
  <c i="7" r="F33"/>
  <c i="1" r="AZ100"/>
  <c i="9" r="F33"/>
  <c i="1" r="AZ102"/>
  <c i="10" r="F33"/>
  <c i="1" r="AZ103"/>
  <c i="11" r="F33"/>
  <c i="1" r="AZ104"/>
  <c i="12" r="F33"/>
  <c i="1" r="AZ105"/>
  <c i="13" r="F33"/>
  <c i="1" r="AZ106"/>
  <c i="14" r="J33"/>
  <c i="1" r="AV107"/>
  <c r="AT107"/>
  <c i="15" r="F33"/>
  <c i="1" r="AZ108"/>
  <c i="16" r="J33"/>
  <c i="1" r="AV109"/>
  <c r="AT109"/>
  <c i="18" r="J33"/>
  <c i="1" r="AV111"/>
  <c r="AT111"/>
  <c r="BA94"/>
  <c r="W30"/>
  <c r="BD94"/>
  <c r="W33"/>
  <c i="14" r="J30"/>
  <c i="1" r="AG107"/>
  <c i="2" r="J33"/>
  <c i="1" r="AV95"/>
  <c r="AT95"/>
  <c i="3" r="F33"/>
  <c i="1" r="AZ96"/>
  <c i="5" r="J33"/>
  <c i="1" r="AV98"/>
  <c r="AT98"/>
  <c r="AN98"/>
  <c i="7" r="J33"/>
  <c i="1" r="AV100"/>
  <c r="AT100"/>
  <c r="AN100"/>
  <c i="8" r="J33"/>
  <c i="1" r="AV101"/>
  <c r="AT101"/>
  <c i="10" r="J33"/>
  <c i="1" r="AV103"/>
  <c r="AT103"/>
  <c i="11" r="J33"/>
  <c i="1" r="AV104"/>
  <c r="AT104"/>
  <c i="12" r="J33"/>
  <c i="1" r="AV105"/>
  <c r="AT105"/>
  <c i="12" r="J30"/>
  <c i="1" r="AG105"/>
  <c i="4" r="F33"/>
  <c i="1" r="AZ97"/>
  <c i="14" r="F33"/>
  <c i="1" r="AZ107"/>
  <c i="16" r="F33"/>
  <c i="1" r="AZ109"/>
  <c i="17" r="F33"/>
  <c i="1" r="AZ110"/>
  <c i="18" r="F33"/>
  <c i="1" r="AZ111"/>
  <c r="BB94"/>
  <c r="AX94"/>
  <c r="BC94"/>
  <c r="W32"/>
  <c i="10" r="J30"/>
  <c i="1" r="AG103"/>
  <c i="3" r="J33"/>
  <c i="1" r="AV96"/>
  <c r="AT96"/>
  <c i="5" r="F33"/>
  <c i="1" r="AZ98"/>
  <c i="6" r="J33"/>
  <c i="1" r="AV99"/>
  <c r="AT99"/>
  <c i="8" r="F33"/>
  <c i="1" r="AZ101"/>
  <c i="9" r="J33"/>
  <c i="1" r="AV102"/>
  <c r="AT102"/>
  <c i="13" r="J33"/>
  <c i="1" r="AV106"/>
  <c r="AT106"/>
  <c i="15" r="J33"/>
  <c i="1" r="AV108"/>
  <c r="AT108"/>
  <c i="17" r="J33"/>
  <c i="1" r="AV110"/>
  <c r="AT110"/>
  <c i="18" l="1" r="BK119"/>
  <c r="J119"/>
  <c r="J96"/>
  <c i="12" r="J96"/>
  <c i="14" r="J96"/>
  <c i="2" r="J122"/>
  <c r="J97"/>
  <c i="10" r="J96"/>
  <c i="14" r="J39"/>
  <c i="12" r="J39"/>
  <c i="10" r="J39"/>
  <c i="7" r="J39"/>
  <c i="5" r="J39"/>
  <c i="1" r="AN107"/>
  <c r="AN103"/>
  <c r="AN105"/>
  <c r="AU94"/>
  <c i="6" r="J30"/>
  <c i="1" r="AG99"/>
  <c i="16" r="J30"/>
  <c i="1" r="AG109"/>
  <c i="2" r="J30"/>
  <c i="1" r="AG95"/>
  <c i="8" r="J30"/>
  <c i="1" r="AG101"/>
  <c r="AY94"/>
  <c r="W31"/>
  <c i="3" r="J30"/>
  <c i="1" r="AG96"/>
  <c i="11" r="J30"/>
  <c i="1" r="AG104"/>
  <c i="17" r="J30"/>
  <c i="1" r="AG110"/>
  <c i="15" r="J30"/>
  <c i="1" r="AG108"/>
  <c r="AW94"/>
  <c r="AK30"/>
  <c i="9" r="J30"/>
  <c i="1" r="AG102"/>
  <c i="4" r="J30"/>
  <c i="1" r="AG97"/>
  <c i="13" r="J30"/>
  <c i="1" r="AG106"/>
  <c r="AZ94"/>
  <c r="W29"/>
  <c i="6" l="1" r="J39"/>
  <c i="3" r="J39"/>
  <c i="11" r="J39"/>
  <c i="16" r="J39"/>
  <c i="17" r="J39"/>
  <c i="15" r="J39"/>
  <c i="13" r="J39"/>
  <c i="2" r="J39"/>
  <c i="8" r="J39"/>
  <c i="4" r="J39"/>
  <c i="9" r="J39"/>
  <c i="1" r="AN97"/>
  <c r="AN109"/>
  <c r="AN95"/>
  <c r="AN101"/>
  <c r="AN104"/>
  <c r="AN96"/>
  <c r="AN99"/>
  <c r="AN102"/>
  <c r="AN106"/>
  <c r="AN108"/>
  <c r="AN110"/>
  <c i="18" r="J30"/>
  <c i="1" r="AG111"/>
  <c r="AG94"/>
  <c r="AK26"/>
  <c r="AV94"/>
  <c r="AK29"/>
  <c r="AK35"/>
  <c i="18" l="1" r="J39"/>
  <c i="1" r="AN111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<sst xmlns="http://schemas.openxmlformats.org/spreadsheetml/2006/main">
  <si>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</si>
  <si>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</si>
  <si>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</si>
  <si>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</si>
  <si>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</si>
  <si>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{9026b5fe-8eb2-47df-ba63-b6b170d2a30e}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</si>
  <si>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</si>
  <si>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</si>
  <si>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</si>
  <si>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</si>
  <si>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</si>
  <si>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</si>
  <si>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</si>
  <si>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</si>
  <si>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213274,223556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</si>
  <si>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</si>
  <si>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</si>
  <si>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Hloučela, Hamry - posouzení stability koryta, návrh úprav a stabilizačních objektů</t>
  </si>
  <si>
    <t>KSO:</t>
  </si>
  <si>
    <t>CC-CZ:</t>
  </si>
  <si>
    <t>Místo:</t>
  </si>
  <si>
    <t>Hamry</t>
  </si>
  <si>
    <t>Datum:</t>
  </si>
  <si>
    <t>28. 3. 2023</t>
  </si>
  <si>
    <t>Zadavatel:</t>
  </si>
  <si>
    <t>IČ:</t>
  </si>
  <si>
    <t>70890013</t>
  </si>
  <si>
    <t>Povodí Moravy, s.p.</t>
  </si>
  <si>
    <t>DIČ:</t>
  </si>
  <si>
    <t>CZ70890013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</si>
  <si>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</si>
  <si>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</si>
  <si>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</si>
  <si>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</si>
  <si>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</si>
  <si>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</si>
  <si>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</si>
  <si>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</si>
  <si>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</si>
  <si>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</si>
  <si>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</si>
  <si>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</si>
  <si>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</si>
  <si>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</si>
  <si>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</si>
  <si>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</si>
  <si>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</si>
  <si>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</si>
  <si>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</si>
  <si>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</si>
  <si>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</si>
  <si>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</si>
  <si>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</si>
  <si>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</si>
  <si>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</si>
  <si>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</si>
  <si>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</si>
  <si>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</si>
  <si>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</si>
  <si>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</si>
  <si>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</si>
  <si>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</si>
  <si>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</si>
  <si>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</si>
  <si>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</si>
  <si>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</si>
  <si>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</si>
  <si>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</si>
  <si>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</si>
  <si>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</si>
  <si>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</si>
  <si>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</si>
  <si>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</si>
  <si>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</si>
  <si>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</si>
  <si>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</si>
  <si>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</si>
  <si>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</si>
  <si>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</si>
  <si>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</si>
  <si>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</si>
  <si>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</si>
  <si>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VRN</t>
  </si>
  <si>
    <t>Ostatní náklady</t>
  </si>
  <si>
    <t>STA</t>
  </si>
  <si>
    <t>1</t>
  </si>
  <si>
    <t>{22522729-5298-411d-ab2f-2910c57ca5fb}</t>
  </si>
  <si>
    <t>2</t>
  </si>
  <si>
    <t>SO 01</t>
  </si>
  <si>
    <t>Úprava koryta v m 0,00-64,50</t>
  </si>
  <si>
    <t>{234eed2b-ff65-4e8e-926a-b72e9f23c5ab}</t>
  </si>
  <si>
    <t>SO 02</t>
  </si>
  <si>
    <t>Úprava PB opěrné stěny v m 64,50-635,70</t>
  </si>
  <si>
    <t>{69a0b209-f98b-4f28-9ce8-ecb12e01d5c7}</t>
  </si>
  <si>
    <t>SO 03</t>
  </si>
  <si>
    <t>Oprava LB opevnění v m 64,50-271,20</t>
  </si>
  <si>
    <t>{2ad02aab-2292-4c8b-9892-704520dad822}</t>
  </si>
  <si>
    <t>SO 04</t>
  </si>
  <si>
    <t>Úprava LB opěrné stěny v m 271,20-617,60</t>
  </si>
  <si>
    <t>{d0542103-3718-430f-acec-88c78f7edb33}</t>
  </si>
  <si>
    <t>SO 05</t>
  </si>
  <si>
    <t>Úprava LB opěrné stěny v m 617,60-690,50</t>
  </si>
  <si>
    <t>{f432e87e-52bb-429f-be66-39bd9b0ad183}</t>
  </si>
  <si>
    <t>SO 06.1</t>
  </si>
  <si>
    <t>Stabilizační práh I - m 18,40</t>
  </si>
  <si>
    <t>{85d076f1-8329-42d1-bdb1-b14f28ead6e9}</t>
  </si>
  <si>
    <t>SO 06.2</t>
  </si>
  <si>
    <t>Stabilizační práh II - m 218,20</t>
  </si>
  <si>
    <t>{bed01ec4-6edb-4a5b-b6c0-c1b02a69270c}</t>
  </si>
  <si>
    <t>SO 06.3</t>
  </si>
  <si>
    <t>Stabilizační práh III - m 332,60</t>
  </si>
  <si>
    <t>{1c8700e9-0d64-4169-8153-edf347df0307}</t>
  </si>
  <si>
    <t>SO 06.4</t>
  </si>
  <si>
    <t>Stabilizační práh IV - m 421,30</t>
  </si>
  <si>
    <t>{fca42d9e-25f6-47c0-a20a-2935ed7b95f3}</t>
  </si>
  <si>
    <t>SO 06.5</t>
  </si>
  <si>
    <t>Stabilizační práh V - m 516,60</t>
  </si>
  <si>
    <t>{b3680675-f810-4b13-a2f9-2095cac70039}</t>
  </si>
  <si>
    <t>SO 06.6</t>
  </si>
  <si>
    <t>Stabilizační práh VI - m 550,80</t>
  </si>
  <si>
    <t>{bf4d3c73-e32e-4d5e-a22e-83df18f223fb}</t>
  </si>
  <si>
    <t>SO 06.7</t>
  </si>
  <si>
    <t>Stabilizační práh VII - m 601,10</t>
  </si>
  <si>
    <t>{02189c93-c32d-4f4c-aece-d8b61831fde8}</t>
  </si>
  <si>
    <t>SO 06.8</t>
  </si>
  <si>
    <t>Úprava stávajícího stabilizačního prahu - m 113,50</t>
  </si>
  <si>
    <t>{be74c0f1-9062-43f9-a0ce-f862a5e5ae50}</t>
  </si>
  <si>
    <t>SO 06.9</t>
  </si>
  <si>
    <t>Zřízení kynety a bermy v m 550,80 – 601,10</t>
  </si>
  <si>
    <t>{30787e90-4de1-47fa-acd4-19b540aeba91}</t>
  </si>
  <si>
    <t>SO 07</t>
  </si>
  <si>
    <t>Odstranění stromových a keřových porostů</t>
  </si>
  <si>
    <t>{22ca0df5-f971-45ce-9809-a6b30193c36c}</t>
  </si>
  <si>
    <t>SO 08</t>
  </si>
  <si>
    <t>Oprava spár opěrných stěn</t>
  </si>
  <si>
    <t>{1c6be765-b5c9-42bc-833f-224bf71c2d84}</t>
  </si>
  <si>
    <t>KRYCÍ LIST SOUPISU PRACÍ</t>
  </si>
  <si>
    <t>Objekt:</t>
  </si>
  <si>
    <t>VRN - Ostatní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</si>
  <si>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</si>
  <si>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</si>
  <si>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</si>
  <si>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</si>
  <si>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</si>
  <si>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</si>
  <si>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</si>
  <si>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</si>
  <si>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</si>
  <si>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</si>
  <si>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</si>
  <si>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</si>
  <si>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</si>
  <si>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</si>
  <si>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</si>
  <si>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</si>
  <si>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</si>
  <si>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</si>
  <si>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</si>
  <si>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</si>
  <si>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</si>
  <si>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</si>
  <si>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</si>
  <si>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Vedlejší rozpočtové náklady</t>
  </si>
  <si>
    <t>5</t>
  </si>
  <si>
    <t>ROZPOCET</t>
  </si>
  <si>
    <t>K</t>
  </si>
  <si>
    <t>08 VRN</t>
  </si>
  <si>
    <t>Vytyčení inženýrských sítí a zařízení, včetně zajištění případné aktualizace vyjádření správců sítí, která pozbudou platnosti a případné protokolární zpětné předání jejich správcům.</t>
  </si>
  <si>
    <t>kpl</t>
  </si>
  <si>
    <t>512</t>
  </si>
  <si>
    <t>960553681</t>
  </si>
  <si>
    <t>09 VRN</t>
  </si>
  <si>
    <t>Projednání a zajištění zvláštního užívání komunikací a veřejných ploch, včetně zajištění dopravního značení, a to v rozsahu nezbytném pro řádné a bezpečné provádění stavby.</t>
  </si>
  <si>
    <t>4</t>
  </si>
  <si>
    <t>-193465766</t>
  </si>
  <si>
    <t>P</t>
  </si>
  <si>
    <t>Poznámka k položce:_x000d_
Projednání a zajištění (zvláštního) užívání komunikací a veřejných ploch včetně zajištění dopravního značení a to v rozsahu nezbytném pro řádné a bezpečné provádění stavby. (rozhodnutí, písemný protokol o jednání, zápis v SD...)</t>
  </si>
  <si>
    <t>3</t>
  </si>
  <si>
    <t>11 VRN</t>
  </si>
  <si>
    <t>Aktualizace plánu bezpečnosti práce a ochrany zdraví při práci oprávněnou osobou</t>
  </si>
  <si>
    <t>-1256184115</t>
  </si>
  <si>
    <t>13 VRN</t>
  </si>
  <si>
    <t>Zpracování havarijního plánu včetně jeho aktualizací a zajištění provedení opatření z něj vyplývajících</t>
  </si>
  <si>
    <t>-1820797445</t>
  </si>
  <si>
    <t>14 VRN</t>
  </si>
  <si>
    <t xml:space="preserve">Zpracování povodňového plánu včetně jeho aktualizací a zajištění provedení opatření z něj vyplývajících </t>
  </si>
  <si>
    <t>-571235482</t>
  </si>
  <si>
    <t>6</t>
  </si>
  <si>
    <t>30 VRN</t>
  </si>
  <si>
    <t>Průběžné denní čištění a údržba dotčených komunikací v průběhu stavby</t>
  </si>
  <si>
    <t>1024</t>
  </si>
  <si>
    <t>1749907159</t>
  </si>
  <si>
    <t>7</t>
  </si>
  <si>
    <t>39 VRN</t>
  </si>
  <si>
    <t>Pasportizace stávajících staveb, přilehlých objektů a komunikací, které budou určeny investorem před realizací stavebních prací.</t>
  </si>
  <si>
    <t>-2095105492</t>
  </si>
  <si>
    <t>8</t>
  </si>
  <si>
    <t>40 VRN</t>
  </si>
  <si>
    <t>Uvedení stavbou dotčených pozemků a komunikací do původního stavu a jejich protokolární předání zpět jejich vlastníkům</t>
  </si>
  <si>
    <t>-1559569370</t>
  </si>
  <si>
    <t>VRN1</t>
  </si>
  <si>
    <t>Průzkumné, geodetické a projektové práce</t>
  </si>
  <si>
    <t>9</t>
  </si>
  <si>
    <t>012002000</t>
  </si>
  <si>
    <t>Geodetické práce</t>
  </si>
  <si>
    <t>547807423</t>
  </si>
  <si>
    <t>Poznámka k položce:_x000d_
geodetické vytyčení prostoru staveniště v terénu před zahájením stavebních prací (vytyčení hranic trvalého a dočasného záboru), zajištění průbežné geodetické činnosti oprávněnou osobou, včetně zaměření dokončené stavby</t>
  </si>
  <si>
    <t>10</t>
  </si>
  <si>
    <t>013254000</t>
  </si>
  <si>
    <t>Dokumentace skutečného provedení stavby</t>
  </si>
  <si>
    <t>-69074416</t>
  </si>
  <si>
    <t>VRN2</t>
  </si>
  <si>
    <t>Příprava staveniště</t>
  </si>
  <si>
    <t>11</t>
  </si>
  <si>
    <t>021203000</t>
  </si>
  <si>
    <t>Stěhování přírodních hodnot - odlov a záchranný transfer ryb a vodních živočichů</t>
  </si>
  <si>
    <t>1482542482</t>
  </si>
  <si>
    <t>Poznámka k položce:_x000d_
záchranný transfer živočichů</t>
  </si>
  <si>
    <t>VRN3</t>
  </si>
  <si>
    <t>Zařízení staveniště</t>
  </si>
  <si>
    <t>12</t>
  </si>
  <si>
    <t>030001000</t>
  </si>
  <si>
    <t>13</t>
  </si>
  <si>
    <t>034303000</t>
  </si>
  <si>
    <t>Dopravní značení na staveništi</t>
  </si>
  <si>
    <t>1112767050</t>
  </si>
  <si>
    <t>VRN4</t>
  </si>
  <si>
    <t>Inženýrská činnost</t>
  </si>
  <si>
    <t>14</t>
  </si>
  <si>
    <t>041903001</t>
  </si>
  <si>
    <t>Inženýrská činnost dozory dozor jiné osoby - dohled biologa</t>
  </si>
  <si>
    <t>-763066339</t>
  </si>
  <si>
    <t>SO 01 - Úprava koryta v m 0,00-64,50</t>
  </si>
  <si>
    <t>1 - Zemní práce</t>
  </si>
  <si>
    <t>2 - Zakládání</t>
  </si>
  <si>
    <t>3 - Svislé a kompletní konstrukce</t>
  </si>
  <si>
    <t>4 - Vodorovné konstrukce</t>
  </si>
  <si>
    <t>96 - Bourání konstrukcí</t>
  </si>
  <si>
    <t>997 - Přesun sutě</t>
  </si>
  <si>
    <t>998 - Přesun hmot</t>
  </si>
  <si>
    <t>Zemní práce</t>
  </si>
  <si>
    <t>114203202</t>
  </si>
  <si>
    <t>Očištění lomového kamene od malty</t>
  </si>
  <si>
    <t>m3</t>
  </si>
  <si>
    <t>VV</t>
  </si>
  <si>
    <t>98,85*00,3</t>
  </si>
  <si>
    <t>Součet</t>
  </si>
  <si>
    <t>115001105</t>
  </si>
  <si>
    <t>Převedení vody potrubím o průměru do DN 600 mm</t>
  </si>
  <si>
    <t>m</t>
  </si>
  <si>
    <t>115101201</t>
  </si>
  <si>
    <t>Čerpání vody na výšku do 10 m, přítok do 500 l/min</t>
  </si>
  <si>
    <t>h</t>
  </si>
  <si>
    <t>30*8</t>
  </si>
  <si>
    <t>115101301</t>
  </si>
  <si>
    <t>Pohotovost čerp.soupravy, výška 10 m, přítok 500 l</t>
  </si>
  <si>
    <t>den</t>
  </si>
  <si>
    <t>124253101</t>
  </si>
  <si>
    <t>Vykopávky pro koryta vodotečí strojně v hornině třídy těžitelnosti I skupiny 3 přes 100 do 1 000 m3</t>
  </si>
  <si>
    <t>124353101</t>
  </si>
  <si>
    <t>Vykopávky pro koryta vodotečí strojně v hornině třídy těžitelnosti II skupiny 4 přes 100 do 1 000 m3</t>
  </si>
  <si>
    <t>131351104</t>
  </si>
  <si>
    <t>Hloubení nezapažených jam a zářezů strojně s urovnáním dna do předepsaného profilu a spádu v hornině třídy těžitelnosti II skupiny 4 přes 100 do 500 m3</t>
  </si>
  <si>
    <t>18</t>
  </si>
  <si>
    <t>131451103</t>
  </si>
  <si>
    <t>Hloubení nezapažených jam a zářezů strojně s urovnáním dna do předepsaného profilu a spádu v hornině třídy těžitelnosti II skupiny 5 přes 50 do 100 m3</t>
  </si>
  <si>
    <t>22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</si>
  <si>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</si>
  <si>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</si>
  <si>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26</t>
  </si>
  <si>
    <t>39,89+81,69-37,666-22,68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</si>
  <si>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</si>
  <si>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</si>
  <si>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1468704295</t>
  </si>
  <si>
    <t>61,234*9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</si>
  <si>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</si>
  <si>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</si>
  <si>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-443830513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</si>
  <si>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</si>
  <si>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</si>
  <si>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-817750639</t>
  </si>
  <si>
    <t>101,306*9</t>
  </si>
  <si>
    <t>171151103</t>
  </si>
  <si>
    <t>Uložení sypanin do násypů strojně s rozprostřením sypaniny ve vrstvách a s hrubým urovnáním zhutněných z hornin soudržných jakékoliv třídy těžitelnosti</t>
  </si>
  <si>
    <t>-581222688</t>
  </si>
  <si>
    <t>viz. kubaturový list č.1 SO01 :</t>
  </si>
  <si>
    <t>7,27</t>
  </si>
  <si>
    <t>výkop lože dlažby, příloha C.3.1, D.1.1.b.3 :</t>
  </si>
  <si>
    <t>0,68*44,7</t>
  </si>
  <si>
    <t>171151112</t>
  </si>
  <si>
    <t>Uložení sypanin do násypů strojně s rozprostřením sypaniny ve vrstvách a s hrubým urovnáním zhutněných z hornin nesoudržných kamenitých</t>
  </si>
  <si>
    <t>32</t>
  </si>
  <si>
    <t xml:space="preserve">uložení hor. 5 do dna (kameny) : </t>
  </si>
  <si>
    <t>29,116</t>
  </si>
  <si>
    <t>171201231</t>
  </si>
  <si>
    <t>Poplatek za uložení stavebního odpadu na recyklační skládce (skládkovné) zeminy a kamení zatříděného do Katalogu odpadů pod kódem 17 05 04</t>
  </si>
  <si>
    <t>t</t>
  </si>
  <si>
    <t>30</t>
  </si>
  <si>
    <t>162,54*1,8</t>
  </si>
  <si>
    <t>16</t>
  </si>
  <si>
    <t>174151101</t>
  </si>
  <si>
    <t>Zásyp sypaninou z jakékoliv horniny strojně s uložením výkopku ve vrstvách se zhutněním jam, šachet, rýh nebo kolem objektů v těchto vykopávkách</t>
  </si>
  <si>
    <t>34</t>
  </si>
  <si>
    <t>17</t>
  </si>
  <si>
    <t>182151111</t>
  </si>
  <si>
    <t>Svahování trvalých svahů do projektovaných profilů strojně s potřebným přemístěním výkopku při svahování v zářezech v hornině třídy těžitelnosti I, skupiny 1 až 3</t>
  </si>
  <si>
    <t>m2</t>
  </si>
  <si>
    <t>36</t>
  </si>
  <si>
    <t>Zakládání</t>
  </si>
  <si>
    <t>211531111</t>
  </si>
  <si>
    <t>Výplň odvodňovacích žeber kam. hrubě drcen. 63 mm</t>
  </si>
  <si>
    <t>40</t>
  </si>
  <si>
    <t>Svislé a kompletní konstrukce</t>
  </si>
  <si>
    <t>19</t>
  </si>
  <si>
    <t>321213345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</si>
  <si>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s vyspárováním, na cementovou maltu</t>
  </si>
  <si>
    <t>42</t>
  </si>
  <si>
    <t xml:space="preserve">přílohy C.3.1, D.1.1.b.2, D.1.1.b.3 : </t>
  </si>
  <si>
    <t xml:space="preserve">opěrná stěna : </t>
  </si>
  <si>
    <t>0,735*7+0,819*(47,60-7)+1,6*0,3*1,3</t>
  </si>
  <si>
    <t xml:space="preserve">zavazovací křídlo : </t>
  </si>
  <si>
    <t>1,7*0,3*1,3</t>
  </si>
  <si>
    <t>20</t>
  </si>
  <si>
    <t>321311115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</si>
  <si>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 mrazovými cykly tř. C 25/30</t>
  </si>
  <si>
    <t>44</t>
  </si>
  <si>
    <t>321321116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</si>
  <si>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</si>
  <si>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46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</si>
  <si>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</si>
  <si>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</si>
  <si>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48</t>
  </si>
  <si>
    <t>23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</si>
  <si>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</si>
  <si>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</si>
  <si>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50</t>
  </si>
  <si>
    <t>24</t>
  </si>
  <si>
    <t>321357110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</si>
  <si>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bednění ztracené ploch rovinných, válcově zakřivených jinak zakřivených než válcově</t>
  </si>
  <si>
    <t>52</t>
  </si>
  <si>
    <t>25</t>
  </si>
  <si>
    <t>321368211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</si>
  <si>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</si>
  <si>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>54</t>
  </si>
  <si>
    <t>27,832*120/1000</t>
  </si>
  <si>
    <t>9*120/1000</t>
  </si>
  <si>
    <t>Vodorovné konstrukce</t>
  </si>
  <si>
    <t>451314213</t>
  </si>
  <si>
    <t>Podklad pod dlažbu z betonu prostého bez zvýšených nároků na prostředí tř. C 25/30 tl. přes 150 do 200 mm</t>
  </si>
  <si>
    <t>68</t>
  </si>
  <si>
    <t>73,457*1,23</t>
  </si>
  <si>
    <t>27</t>
  </si>
  <si>
    <t>451571223</t>
  </si>
  <si>
    <t>Podklad pod dlažbu ze štěrkopísku tl. do 20 cm</t>
  </si>
  <si>
    <t>70</t>
  </si>
  <si>
    <t>73,457*1,25</t>
  </si>
  <si>
    <t>28</t>
  </si>
  <si>
    <t>457971122</t>
  </si>
  <si>
    <t>Zřízení vrstvy z geotextilie s přesahem bez připevnění k podkladu, s potřebným dočasným zatěžováním včetně zakotvení okraje o sklonu přes 10° do 35°, šířky geotextilie přes 3 do 7,5 m</t>
  </si>
  <si>
    <t>-1224748816</t>
  </si>
  <si>
    <t>29</t>
  </si>
  <si>
    <t>M</t>
  </si>
  <si>
    <t>69311200</t>
  </si>
  <si>
    <t>geotextilie netkaná separační, ochranná, filtrační, drenážní PES(70%)+PP(30%) 350g/m2</t>
  </si>
  <si>
    <t>-1359784245</t>
  </si>
  <si>
    <t>18,8*1,08 'Přepočtené koeficientem množství</t>
  </si>
  <si>
    <t>462511370</t>
  </si>
  <si>
    <t>Zához z kamene bez proštěrk. z terénu do 500 kg</t>
  </si>
  <si>
    <t>74</t>
  </si>
  <si>
    <t>Poznámka k položce:_x000d_
Včetně úpravy jednotlivých velkých kamenů hmotnosti přes 500 kg dodatečným rozpojením na místě uložení.</t>
  </si>
  <si>
    <t>32,6*0,4</t>
  </si>
  <si>
    <t>31</t>
  </si>
  <si>
    <t>462519003</t>
  </si>
  <si>
    <t>Příplatek-urovnání ploch záhozu, kameny do 500 kg</t>
  </si>
  <si>
    <t>76</t>
  </si>
  <si>
    <t>Poznámka k položce:_x000d_
32,60 - interpolace plochyopevnění z přílohy C.3.1</t>
  </si>
  <si>
    <t>463211111</t>
  </si>
  <si>
    <t>Rovnanina z lomového kamene s vyklínováním spár</t>
  </si>
  <si>
    <t>78</t>
  </si>
  <si>
    <t>Poznámka k položce:_x000d_
2,3 - průžezová plocha rovnaniny</t>
  </si>
  <si>
    <t>33</t>
  </si>
  <si>
    <t>463212191</t>
  </si>
  <si>
    <t>Příplatek za vypracování líce rovnaniny z lom.kam.</t>
  </si>
  <si>
    <t>80</t>
  </si>
  <si>
    <t>465513127</t>
  </si>
  <si>
    <t>Dlažba z kamene na MC, s vyspárov. MCs, tl. 20 cm</t>
  </si>
  <si>
    <t>82</t>
  </si>
  <si>
    <t>Poznámka k položce:_x000d_
14,90 - plocha dlažba pod stabilizačním prahem v m 64,50 měřená interpolací z přílohy C.3.1</t>
  </si>
  <si>
    <t>35</t>
  </si>
  <si>
    <t>84</t>
  </si>
  <si>
    <t>18,8*1,1</t>
  </si>
  <si>
    <t>96</t>
  </si>
  <si>
    <t>Bourání konstrukcí</t>
  </si>
  <si>
    <t>966025112</t>
  </si>
  <si>
    <t>Bourání konstrukcí LTM ve vodních tocích s přemístěním suti na hromady na vzdálenost do 20 m nebo s naložením na dopravní prostředek strojně ze zdiva kamenného, pro jakýkoliv druh kamene na maltu cementovou</t>
  </si>
  <si>
    <t>86</t>
  </si>
  <si>
    <t>997</t>
  </si>
  <si>
    <t>Přesun sutě</t>
  </si>
  <si>
    <t>37</t>
  </si>
  <si>
    <t>997321211</t>
  </si>
  <si>
    <t>Svislá doprava suti a vybouraných hmot s naložením do dopravního zařízení a s vyprázdněním dopravního zařízení na hromadu nebo do dopravního prostředku na výšku do 4 m</t>
  </si>
  <si>
    <t>90</t>
  </si>
  <si>
    <t>38</t>
  </si>
  <si>
    <t>997321511</t>
  </si>
  <si>
    <t>Vodorovná doprava suti a vybouraných hmot bez naložení, s vyložením a hrubým urovnáním po suchu, na vzdálenost do 1 km</t>
  </si>
  <si>
    <t>92</t>
  </si>
  <si>
    <t>39</t>
  </si>
  <si>
    <t>997321519</t>
  </si>
  <si>
    <t>Vodorovná doprava suti a vybouraných hmot bez naložení, s vyložením a hrubým urovnáním po suchu, na vzdálenost Příplatek k cenám za každý další i započatý 1 km přes 1 km</t>
  </si>
  <si>
    <t>94</t>
  </si>
  <si>
    <t>297,105*18</t>
  </si>
  <si>
    <t>997013871</t>
  </si>
  <si>
    <t>Poplatek za uložení stavebního odpadu na recyklační skládce (skládkovné) směsného stavebního a demoličního zatříděného do Katalogu odpadů pod kódem 17 09 04</t>
  </si>
  <si>
    <t>998</t>
  </si>
  <si>
    <t>Přesun hmot</t>
  </si>
  <si>
    <t>41</t>
  </si>
  <si>
    <t>998332011</t>
  </si>
  <si>
    <t>Přesun hmot, úpravy toků a kanálů, hráze ostatní</t>
  </si>
  <si>
    <t>88</t>
  </si>
  <si>
    <t>SO 02 - Úprava PB opěrné stěny v m 64,50-635,70</t>
  </si>
  <si>
    <t>43,527*9</t>
  </si>
  <si>
    <t>43,527*1,8</t>
  </si>
  <si>
    <t>321212345</t>
  </si>
  <si>
    <t>Oprava zdiva nadzákladového z lomového kamene vodních staveb přehrad, jezů a plavebních komor, spodní stavby vodních elektráren, jader přehrad, odběrných věží a výpustných zařízení, opěrných zdí, šachet, šachtic a ostatních konstrukcí objemu opravovaných míst do 3 m3 jednotlivě, na maltu cementovou včetně dodání kamene z kamene lomařsky upraveného s vyspárováním cementovou maltou, zdiva obkladního</t>
  </si>
  <si>
    <t>321311116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</si>
  <si>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 mrazovými cykly tř. C 30/37</t>
  </si>
  <si>
    <t>976479342</t>
  </si>
  <si>
    <t>-969987857</t>
  </si>
  <si>
    <t>-828142984</t>
  </si>
  <si>
    <t>-1546910806</t>
  </si>
  <si>
    <t>378,685*18</t>
  </si>
  <si>
    <t>SO 03 - Oprava LB opevnění v m 64,50-271,20</t>
  </si>
  <si>
    <t>Poznámka k položce:_x000d_
kámen bude použit do konstrukce dlažby</t>
  </si>
  <si>
    <t>124353100</t>
  </si>
  <si>
    <t>Vykopávky pro koryta vodotečí strojně v hornině třídy těžitelnosti II skupiny 4 do 100 m3</t>
  </si>
  <si>
    <t>89,71+247,08-113,245-26,88</t>
  </si>
  <si>
    <t>196,665*9</t>
  </si>
  <si>
    <t>196,665*1,8</t>
  </si>
  <si>
    <t>181951114</t>
  </si>
  <si>
    <t>Úprava pláně vyrovnáním výškových rozdílů strojně v hornině třídy těžitelnosti II, skupiny 4 a 5 se zhutněním</t>
  </si>
  <si>
    <t>182151112</t>
  </si>
  <si>
    <t>Svahování trvalých svahů do projektovaných profilů strojně s potřebným přemístěním výkopku při svahování v zářezech v hornině třídy těžitelnosti II, skupiny 4 a 5</t>
  </si>
  <si>
    <t>49,416*120/1000</t>
  </si>
  <si>
    <t>276,229*1,23</t>
  </si>
  <si>
    <t>276,229*1,25</t>
  </si>
  <si>
    <t>465511521</t>
  </si>
  <si>
    <t>Dlažba z lomového kamene upraveného vodorovná nebo plocha ve sklonu do 1:2 s dodáním hmot do cementové malty, s vyplněním spár a s vyspárováním cementovou maltou v ploše přes 20 m2, tl. 200 mm</t>
  </si>
  <si>
    <t>Poznámka k položce:_x000d_
pouze pokládka a spárování</t>
  </si>
  <si>
    <t>56</t>
  </si>
  <si>
    <t>58</t>
  </si>
  <si>
    <t>60</t>
  </si>
  <si>
    <t>501,572*18</t>
  </si>
  <si>
    <t>62</t>
  </si>
  <si>
    <t>SO 04 - Úprava LB opěrné stěny v m 271,20-617,60</t>
  </si>
  <si>
    <t>10*8</t>
  </si>
  <si>
    <t>14,919*9</t>
  </si>
  <si>
    <t>14,919*1,8</t>
  </si>
  <si>
    <t>131299293</t>
  </si>
  <si>
    <t>-725321345</t>
  </si>
  <si>
    <t>2075303386</t>
  </si>
  <si>
    <t>-575911918</t>
  </si>
  <si>
    <t>129,795*18</t>
  </si>
  <si>
    <t>SO 05 - Úprava LB opěrné stěny v m 617,60-690,50</t>
  </si>
  <si>
    <t>8 - Trubní vedení</t>
  </si>
  <si>
    <t>131251103</t>
  </si>
  <si>
    <t>Hloubení nezapažených jam a zářezů strojně s urovnáním dna do předepsaného profilu a spádu v hornině třídy těžitelnosti I skupiny 3 přes 50 do 100 m3</t>
  </si>
  <si>
    <t>131451204</t>
  </si>
  <si>
    <t>Hloubení zapažených jam a zářezů strojně s urovnáním dna do předepsaného profilu a spádu v hornině třídy těžitelnosti II skupiny 5 přes 100 do 500 m3</t>
  </si>
  <si>
    <t>85,893+200,417-122,01</t>
  </si>
  <si>
    <t>164,3*9</t>
  </si>
  <si>
    <t>164,3*1,8</t>
  </si>
  <si>
    <t>181951112</t>
  </si>
  <si>
    <t>Úprava pláně vyrovnáním výškových rozdílů strojně v hornině třídy těžitelnosti I, skupiny 1 až 3 se zhutněním</t>
  </si>
  <si>
    <t>211971121</t>
  </si>
  <si>
    <t>Zřízení opláštění výplně z geotextilie odvodňovacích žeber nebo trativodů v rýze nebo zářezu se stěnami svislými nebo šikmými o sklonu přes 1:2 při rozvinuté šířce opláštění do 2,5 m</t>
  </si>
  <si>
    <t>-1394777389</t>
  </si>
  <si>
    <t>51,8*1,4</t>
  </si>
  <si>
    <t>69311069</t>
  </si>
  <si>
    <t>geotextilie netkaná separační, ochranná, filtrační, drenážní PP 350g/m2</t>
  </si>
  <si>
    <t>-355139077</t>
  </si>
  <si>
    <t>72,52*1,1845 'Přepočtené koeficientem množství</t>
  </si>
  <si>
    <t>214500111</t>
  </si>
  <si>
    <t>Zřízení výplně rýhy, potr. DN 200, štěrk do 30 cm</t>
  </si>
  <si>
    <t>399530653</t>
  </si>
  <si>
    <t>58344121</t>
  </si>
  <si>
    <t>štěrkodrť frakce 0/8</t>
  </si>
  <si>
    <t>-1650039719</t>
  </si>
  <si>
    <t>0,14*51,8*2,2</t>
  </si>
  <si>
    <t xml:space="preserve">základový pas opěrné stěny, přílohy C.3.5, D.1.1.b.2, D.1.1.b.7 : </t>
  </si>
  <si>
    <t>1,4*1*(38,4+13,4)*1,20</t>
  </si>
  <si>
    <t>podkladní beton zborcené plochy, příloha D.1.1.b.7 :</t>
  </si>
  <si>
    <t>0,51*13,40</t>
  </si>
  <si>
    <t>21,504*120/1000</t>
  </si>
  <si>
    <t>451572111</t>
  </si>
  <si>
    <t>Lože pod potrubí z kameniva těženého 0 - 4 mm, kraj Olomoucký</t>
  </si>
  <si>
    <t>Trubní vedení</t>
  </si>
  <si>
    <t>871238111</t>
  </si>
  <si>
    <t>Kladení drenážního potrubí z plastických hmot do připravené rýhy z tvrdého PVC, průměru přes 150 do 200 mm</t>
  </si>
  <si>
    <t>871313121</t>
  </si>
  <si>
    <t>Montáž trub z plastu, gumový kroužek, DN 160</t>
  </si>
  <si>
    <t>877350320</t>
  </si>
  <si>
    <t>Montáž tvarovek na kanalizačním plastovém potrubí z polypropylenu PP hladkého plnostěnného odboček DN 200</t>
  </si>
  <si>
    <t>kus</t>
  </si>
  <si>
    <t>28611225</t>
  </si>
  <si>
    <t>trubka drenážní flexibilní celoperforovaná PVC-U SN 4 DN 160 pro meliorace, dočasné nebo odlehčovací drenáže</t>
  </si>
  <si>
    <t>-487484874</t>
  </si>
  <si>
    <t>51,8*1,01</t>
  </si>
  <si>
    <t>28611164</t>
  </si>
  <si>
    <t>trubka kanalizační PVC DN 160x1000mm SN8</t>
  </si>
  <si>
    <t>380265994</t>
  </si>
  <si>
    <t>8*1,015</t>
  </si>
  <si>
    <t>28611424R</t>
  </si>
  <si>
    <t>odbočka kanalizační plastová PVC s hrdlem KG 110/110/87°</t>
  </si>
  <si>
    <t>645106934</t>
  </si>
  <si>
    <t>SO 06.1 - Stabilizační práh I - m 18,40</t>
  </si>
  <si>
    <t>4*8</t>
  </si>
  <si>
    <t>131351103</t>
  </si>
  <si>
    <t>Hloubení nezapažených jam a zářezů strojně s urovnáním dna do předepsaného profilu a spádu v hornině třídy těžitelnosti II skupiny 4 přes 50 do 100 m3</t>
  </si>
  <si>
    <t>(1,2045+2,92-2,26)*0,5</t>
  </si>
  <si>
    <t>0,93225*9</t>
  </si>
  <si>
    <t>0,932*1,8</t>
  </si>
  <si>
    <t>0,78*120/1000</t>
  </si>
  <si>
    <t>SO 06.2 - Stabilizační práh II - m 218,20</t>
  </si>
  <si>
    <t>(6,6675-0,80)*0,5</t>
  </si>
  <si>
    <t>2,93375*9</t>
  </si>
  <si>
    <t>2,934*1,8</t>
  </si>
  <si>
    <t>(6,6675-0,8)*0,5</t>
  </si>
  <si>
    <t>0,69*120/1000</t>
  </si>
  <si>
    <t>SO 06.3 - Stabilizační práh III - m 332,60</t>
  </si>
  <si>
    <t>(7,644-1,0665)*0,5</t>
  </si>
  <si>
    <t>3,28875*9</t>
  </si>
  <si>
    <t>3,289*1,8</t>
  </si>
  <si>
    <t>0,813*120/1000</t>
  </si>
  <si>
    <t>SO 06.4 - Stabilizační práh IV - m 421,30</t>
  </si>
  <si>
    <t>(6,5514-1,253)*0,5</t>
  </si>
  <si>
    <t>2,6492*9</t>
  </si>
  <si>
    <t>2,649*1,8</t>
  </si>
  <si>
    <t>0,753*120/1000</t>
  </si>
  <si>
    <t>SO 06.5 - Stabilizační práh V - m 516,60</t>
  </si>
  <si>
    <t>(7,32-1,4)*0,5</t>
  </si>
  <si>
    <t>2,96*9</t>
  </si>
  <si>
    <t>2,96*1,8</t>
  </si>
  <si>
    <t>0,843*120/1000</t>
  </si>
  <si>
    <t>SO 06.6 - Stabilizační práh VI - m 550,80</t>
  </si>
  <si>
    <t>(9,333-1,785)*0,5</t>
  </si>
  <si>
    <t>3,774*9</t>
  </si>
  <si>
    <t>3,774*1,8</t>
  </si>
  <si>
    <t>1,08*120/1000</t>
  </si>
  <si>
    <t>SO 06.7 - Stabilizační práh VII - m 601,10</t>
  </si>
  <si>
    <t>131451203</t>
  </si>
  <si>
    <t>Hloubení zapažených jam a zářezů strojně s urovnáním dna do předepsaného profilu a spádu v hornině třídy těžitelnosti II skupiny 5 přes 50 do 100 m3</t>
  </si>
  <si>
    <t>(8,784-1,68)*0,5</t>
  </si>
  <si>
    <t>3,552*9</t>
  </si>
  <si>
    <t>3,552*1,8</t>
  </si>
  <si>
    <t>1,014*120/1000</t>
  </si>
  <si>
    <t>SO 06.8 - Úprava stávajícího stabilizačního prahu - m 113,50</t>
  </si>
  <si>
    <t>(7,98-1,2825)*0,5</t>
  </si>
  <si>
    <t>3,34875*9</t>
  </si>
  <si>
    <t>3,349*1,8</t>
  </si>
  <si>
    <t>0,828*120/1000</t>
  </si>
  <si>
    <t>SO 06.9 - Zřízení kynety a bermy v m 550,80 – 601,10</t>
  </si>
  <si>
    <t>20*8</t>
  </si>
  <si>
    <t>124253100</t>
  </si>
  <si>
    <t>Vykopávky pro koryta vodotečí strojně v hornině třídy těžitelnosti I skupiny 3 do 100 m3</t>
  </si>
  <si>
    <t>131351203</t>
  </si>
  <si>
    <t>Hloubení zapažených jam a zářezů strojně s urovnáním dna do předepsaného profilu a spádu v hornině třídy těžitelnosti II skupiny 4 přes 50 do 100 m3</t>
  </si>
  <si>
    <t>23,895*2+55,955*2-15,77</t>
  </si>
  <si>
    <t>143,93*9</t>
  </si>
  <si>
    <t>143,93*1,8</t>
  </si>
  <si>
    <t>129001101R</t>
  </si>
  <si>
    <t>Příplatek k cenám za těžení a manipulaci se zeminou pod mostem</t>
  </si>
  <si>
    <t>manipulace pod mostem m 570,00 :</t>
  </si>
  <si>
    <t>0,5*(3,24+1,2+2,63+1,01)*6,49</t>
  </si>
  <si>
    <t>0,7*2*(57,2+51,9)</t>
  </si>
  <si>
    <t>22,911*120/1000</t>
  </si>
  <si>
    <t>SO 07 - Odstranění stromových a keřových porostů</t>
  </si>
  <si>
    <t>111251203</t>
  </si>
  <si>
    <t>Odstranění křovin a stromů s odstraněním kořenů strojně průměru kmene do 100 mm v rovině nebo ve svahu sklonu terénu přes 1:5, při celkové ploše přes 500 m2</t>
  </si>
  <si>
    <t>112155311</t>
  </si>
  <si>
    <t>Štěpkování s naložením na dopravní prostředek a odvozem do 20 km keřového porostu středně hustého</t>
  </si>
  <si>
    <t>-182196238</t>
  </si>
  <si>
    <t>112251101</t>
  </si>
  <si>
    <t>Odstranění pařezů strojně s jejich vykopáním nebo vytrháním průměru přes 100 do 300 mm</t>
  </si>
  <si>
    <t>112251102</t>
  </si>
  <si>
    <t>Odstranění pařezů strojně s jejich vykopáním nebo vytrháním průměru přes 300 do 500 mm</t>
  </si>
  <si>
    <t>112251103</t>
  </si>
  <si>
    <t>Odstranění pařezů strojně s jejich vykopáním nebo vytrháním průměru přes 500 do 700 mm</t>
  </si>
  <si>
    <t>112251104</t>
  </si>
  <si>
    <t>Odstranění pařezů strojně s jejich vykopáním nebo vytrháním průměru přes 700 do 900 mm</t>
  </si>
  <si>
    <t>162201421</t>
  </si>
  <si>
    <t>Vodorovné přemístění větví, kmenů nebo pařezů s naložením, složením a dopravou do 1000 m pařezů kmenů, průměru přes 100 do 300 mm</t>
  </si>
  <si>
    <t>162201422</t>
  </si>
  <si>
    <t>Vodorovné přemístění větví, kmenů nebo pařezů s naložením, složením a dopravou do 1000 m pařezů kmenů, průměru přes 300 do 500 mm</t>
  </si>
  <si>
    <t>162201423</t>
  </si>
  <si>
    <t>Vodorovné přemístění větví, kmenů nebo pařezů s naložením, složením a dopravou do 1000 m pařezů kmenů, průměru přes 500 do 700 mm</t>
  </si>
  <si>
    <t>162201424</t>
  </si>
  <si>
    <t>Vodorovné přemístění větví, kmenů nebo pařezů s naložením, složením a dopravou do 1000 m pařezů kmenů, průměru přes 700 do 900 mm</t>
  </si>
  <si>
    <t>162301971</t>
  </si>
  <si>
    <t>Vodorovné přemístění větví, kmenů nebo pařezů s naložením, složením a dopravou Příplatek k cenám za každých dalších i započatých 1000 m přes 1000 m pařezů kmenů, průměru přes 100 do 300 mm</t>
  </si>
  <si>
    <t>1869344185</t>
  </si>
  <si>
    <t>6*4</t>
  </si>
  <si>
    <t>162301972</t>
  </si>
  <si>
    <t>Vodorovné přemístění větví, kmenů nebo pařezů s naložením, složením a dopravou Příplatek k cenám za každých dalších i započatých 1000 m přes 1000 m pařezů kmenů, průměru přes 300 do 500 mm</t>
  </si>
  <si>
    <t>76439528</t>
  </si>
  <si>
    <t>15*4</t>
  </si>
  <si>
    <t>162301973</t>
  </si>
  <si>
    <t>Vodorovné přemístění větví, kmenů nebo pařezů s naložením, složením a dopravou Příplatek k cenám za každých dalších i započatých 1000 m přes 1000 m pařezů kmenů, průměru přes 500 do 700 mm</t>
  </si>
  <si>
    <t>929323011</t>
  </si>
  <si>
    <t>4*4</t>
  </si>
  <si>
    <t>162301974</t>
  </si>
  <si>
    <t>Vodorovné přemístění větví, kmenů nebo pařezů s naložením, složením a dopravou Příplatek k cenám za každých dalších i započatých 1000 m přes 1000 m pařezů kmenů, průměru přes 700 do 900 mm</t>
  </si>
  <si>
    <t>156047337</t>
  </si>
  <si>
    <t>1*4</t>
  </si>
  <si>
    <t>SO 08 - Oprava spár opěrných stěn</t>
  </si>
  <si>
    <t xml:space="preserve">    998 - Přesun hmot</t>
  </si>
  <si>
    <t>628635512</t>
  </si>
  <si>
    <t>Vyplnění spár dosavadních konstrukcí zdiva cementovou maltou s vyčištěním spár hloubky do 70 mm, zdiva z lomového kamene s vyspárováním</t>
  </si>
  <si>
    <t>938903113</t>
  </si>
  <si>
    <t>Dokončovací práce na dosavadních konstrukcích vysekání spár s očištěním zdiva nebo dlažby, s naložením suti na dopravní prostředek nebo s odklizením na hromady do vzdálenosti 50 m při hloubce spáry do 70 mm ve zdivu z lomového kamene</t>
  </si>
  <si>
    <t>985131111</t>
  </si>
  <si>
    <t>Očištění ploch stěn, rubu kleneb a podlah tlakovou vodou</t>
  </si>
  <si>
    <t>979082319</t>
  </si>
  <si>
    <t>Příplatek k vodor.dopravě po suchu, dalších 1000 m</t>
  </si>
  <si>
    <t>18*8,094</t>
  </si>
  <si>
    <t>997013861</t>
  </si>
  <si>
    <t>Poplatek za uložení stavebního odpadu na recyklační skládce (skládkovné) z prostého betonu zatříděného do Katalogu odpadů pod kódem 17 01 01</t>
  </si>
  <si>
    <t>Přesun hmot pro úpravy vodních toků a kanály, hráze rybníků apod. dopravní vzdálenost do 500 m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</si>
</sst>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styles" Target="styles.xml" /><Relationship Id="rId20" Type="http://schemas.openxmlformats.org/officeDocument/2006/relationships/theme" Target="theme/theme1.xml" /><Relationship Id="rId21" Type="http://schemas.openxmlformats.org/officeDocument/2006/relationships/calcChain" Target="calcChain.xml" /><Relationship Id="rId2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50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51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52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53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52</v>
      </c>
      <c r="AI60" s="42"/>
      <c r="AJ60" s="42"/>
      <c r="AK60" s="42"/>
      <c r="AL60" s="42"/>
      <c r="AM60" s="64" t="s">
        <v>53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54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55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52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53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52</v>
      </c>
      <c r="AI75" s="42"/>
      <c r="AJ75" s="42"/>
      <c r="AK75" s="42"/>
      <c r="AL75" s="42"/>
      <c r="AM75" s="64" t="s">
        <v>53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56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213274,223556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Hloučela, Hamry - posouzení stability koryta, návrh úprav a stabilizačních objektů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Hamry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28. 3. 2023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Povodí Moravy, s.p.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57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58</v>
      </c>
      <c r="D92" s="94"/>
      <c r="E92" s="94"/>
      <c r="F92" s="94"/>
      <c r="G92" s="94"/>
      <c r="H92" s="95"/>
      <c r="I92" s="96" t="s">
        <v>59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60</v>
      </c>
      <c r="AH92" s="94"/>
      <c r="AI92" s="94"/>
      <c r="AJ92" s="94"/>
      <c r="AK92" s="94"/>
      <c r="AL92" s="94"/>
      <c r="AM92" s="94"/>
      <c r="AN92" s="96" t="s">
        <v>61</v>
      </c>
      <c r="AO92" s="94"/>
      <c r="AP92" s="98"/>
      <c r="AQ92" s="99" t="s">
        <v>62</v>
      </c>
      <c r="AR92" s="44"/>
      <c r="AS92" s="100" t="s">
        <v>63</v>
      </c>
      <c r="AT92" s="101" t="s">
        <v>64</v>
      </c>
      <c r="AU92" s="101" t="s">
        <v>65</v>
      </c>
      <c r="AV92" s="101" t="s">
        <v>66</v>
      </c>
      <c r="AW92" s="101" t="s">
        <v>67</v>
      </c>
      <c r="AX92" s="101" t="s">
        <v>68</v>
      </c>
      <c r="AY92" s="101" t="s">
        <v>69</v>
      </c>
      <c r="AZ92" s="101" t="s">
        <v>70</v>
      </c>
      <c r="BA92" s="101" t="s">
        <v>71</v>
      </c>
      <c r="BB92" s="101" t="s">
        <v>72</v>
      </c>
      <c r="BC92" s="101" t="s">
        <v>73</v>
      </c>
      <c r="BD92" s="102" t="s">
        <v>74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75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ROUND(SUM(AG95:AG111),2)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ROUND(SUM(AS95:AS111),2)</f>
        <v>0</v>
      </c>
      <c r="AT94" s="114">
        <f>ROUND(SUM(AV94:AW94),2)</f>
        <v>0</v>
      </c>
      <c r="AU94" s="115">
        <f>ROUND(SUM(AU95:AU111),5)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ROUND(SUM(AZ95:AZ111),2)</f>
        <v>0</v>
      </c>
      <c r="BA94" s="114">
        <f>ROUND(SUM(BA95:BA111),2)</f>
        <v>0</v>
      </c>
      <c r="BB94" s="114">
        <f>ROUND(SUM(BB95:BB111),2)</f>
        <v>0</v>
      </c>
      <c r="BC94" s="114">
        <f>ROUND(SUM(BC95:BC111),2)</f>
        <v>0</v>
      </c>
      <c r="BD94" s="116">
        <f>ROUND(SUM(BD95:BD111),2)</f>
        <v>0</v>
      </c>
      <c r="BE94" s="6"/>
      <c r="BS94" s="117" t="s">
        <v>76</v>
      </c>
      <c r="BT94" s="117" t="s">
        <v>77</v>
      </c>
      <c r="BU94" s="118" t="s">
        <v>78</v>
      </c>
      <c r="BV94" s="117" t="s">
        <v>79</v>
      </c>
      <c r="BW94" s="117" t="s">
        <v>5</v>
      </c>
      <c r="BX94" s="117" t="s">
        <v>80</v>
      </c>
      <c r="CL94" s="117" t="s">
        <v>1</v>
      </c>
    </row>
    <row r="95" s="7" customFormat="1" ht="16.5" customHeight="1">
      <c r="A95" s="119" t="s">
        <v>81</v>
      </c>
      <c r="B95" s="120"/>
      <c r="C95" s="121"/>
      <c r="D95" s="122" t="s">
        <v>82</v>
      </c>
      <c r="E95" s="122"/>
      <c r="F95" s="122"/>
      <c r="G95" s="122"/>
      <c r="H95" s="122"/>
      <c r="I95" s="123"/>
      <c r="J95" s="122" t="s">
        <v>83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'VRN - Ostatní náklady'!J30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84</v>
      </c>
      <c r="AR95" s="126"/>
      <c r="AS95" s="127">
        <v>0</v>
      </c>
      <c r="AT95" s="128">
        <f>ROUND(SUM(AV95:AW95),2)</f>
        <v>0</v>
      </c>
      <c r="AU95" s="129">
        <f>'VRN - Ostatní náklady'!P121</f>
        <v>0</v>
      </c>
      <c r="AV95" s="128">
        <f>'VRN - Ostatní náklady'!J33</f>
        <v>0</v>
      </c>
      <c r="AW95" s="128">
        <f>'VRN - Ostatní náklady'!J34</f>
        <v>0</v>
      </c>
      <c r="AX95" s="128">
        <f>'VRN - Ostatní náklady'!J35</f>
        <v>0</v>
      </c>
      <c r="AY95" s="128">
        <f>'VRN - Ostatní náklady'!J36</f>
        <v>0</v>
      </c>
      <c r="AZ95" s="128">
        <f>'VRN - Ostatní náklady'!F33</f>
        <v>0</v>
      </c>
      <c r="BA95" s="128">
        <f>'VRN - Ostatní náklady'!F34</f>
        <v>0</v>
      </c>
      <c r="BB95" s="128">
        <f>'VRN - Ostatní náklady'!F35</f>
        <v>0</v>
      </c>
      <c r="BC95" s="128">
        <f>'VRN - Ostatní náklady'!F36</f>
        <v>0</v>
      </c>
      <c r="BD95" s="130">
        <f>'VRN - Ostatní náklady'!F37</f>
        <v>0</v>
      </c>
      <c r="BE95" s="7"/>
      <c r="BT95" s="131" t="s">
        <v>85</v>
      </c>
      <c r="BV95" s="131" t="s">
        <v>79</v>
      </c>
      <c r="BW95" s="131" t="s">
        <v>86</v>
      </c>
      <c r="BX95" s="131" t="s">
        <v>5</v>
      </c>
      <c r="CL95" s="131" t="s">
        <v>1</v>
      </c>
      <c r="CM95" s="131" t="s">
        <v>87</v>
      </c>
    </row>
    <row r="96" s="7" customFormat="1" ht="16.5" customHeight="1">
      <c r="A96" s="119" t="s">
        <v>81</v>
      </c>
      <c r="B96" s="120"/>
      <c r="C96" s="121"/>
      <c r="D96" s="122" t="s">
        <v>88</v>
      </c>
      <c r="E96" s="122"/>
      <c r="F96" s="122"/>
      <c r="G96" s="122"/>
      <c r="H96" s="122"/>
      <c r="I96" s="123"/>
      <c r="J96" s="122" t="s">
        <v>89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01 - Úprava koryta v m...'!J30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84</v>
      </c>
      <c r="AR96" s="126"/>
      <c r="AS96" s="127">
        <v>0</v>
      </c>
      <c r="AT96" s="128">
        <f>ROUND(SUM(AV96:AW96),2)</f>
        <v>0</v>
      </c>
      <c r="AU96" s="129">
        <f>'SO 01 - Úprava koryta v m...'!P123</f>
        <v>0</v>
      </c>
      <c r="AV96" s="128">
        <f>'SO 01 - Úprava koryta v m...'!J33</f>
        <v>0</v>
      </c>
      <c r="AW96" s="128">
        <f>'SO 01 - Úprava koryta v m...'!J34</f>
        <v>0</v>
      </c>
      <c r="AX96" s="128">
        <f>'SO 01 - Úprava koryta v m...'!J35</f>
        <v>0</v>
      </c>
      <c r="AY96" s="128">
        <f>'SO 01 - Úprava koryta v m...'!J36</f>
        <v>0</v>
      </c>
      <c r="AZ96" s="128">
        <f>'SO 01 - Úprava koryta v m...'!F33</f>
        <v>0</v>
      </c>
      <c r="BA96" s="128">
        <f>'SO 01 - Úprava koryta v m...'!F34</f>
        <v>0</v>
      </c>
      <c r="BB96" s="128">
        <f>'SO 01 - Úprava koryta v m...'!F35</f>
        <v>0</v>
      </c>
      <c r="BC96" s="128">
        <f>'SO 01 - Úprava koryta v m...'!F36</f>
        <v>0</v>
      </c>
      <c r="BD96" s="130">
        <f>'SO 01 - Úprava koryta v m...'!F37</f>
        <v>0</v>
      </c>
      <c r="BE96" s="7"/>
      <c r="BT96" s="131" t="s">
        <v>85</v>
      </c>
      <c r="BV96" s="131" t="s">
        <v>79</v>
      </c>
      <c r="BW96" s="131" t="s">
        <v>90</v>
      </c>
      <c r="BX96" s="131" t="s">
        <v>5</v>
      </c>
      <c r="CL96" s="131" t="s">
        <v>1</v>
      </c>
      <c r="CM96" s="131" t="s">
        <v>87</v>
      </c>
    </row>
    <row r="97" s="7" customFormat="1" ht="24.75" customHeight="1">
      <c r="A97" s="119" t="s">
        <v>81</v>
      </c>
      <c r="B97" s="120"/>
      <c r="C97" s="121"/>
      <c r="D97" s="122" t="s">
        <v>91</v>
      </c>
      <c r="E97" s="122"/>
      <c r="F97" s="122"/>
      <c r="G97" s="122"/>
      <c r="H97" s="122"/>
      <c r="I97" s="123"/>
      <c r="J97" s="122" t="s">
        <v>92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 02 - Úprava PB opěrné 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84</v>
      </c>
      <c r="AR97" s="126"/>
      <c r="AS97" s="127">
        <v>0</v>
      </c>
      <c r="AT97" s="128">
        <f>ROUND(SUM(AV97:AW97),2)</f>
        <v>0</v>
      </c>
      <c r="AU97" s="129">
        <f>'SO 02 - Úprava PB opěrné ...'!P121</f>
        <v>0</v>
      </c>
      <c r="AV97" s="128">
        <f>'SO 02 - Úprava PB opěrné ...'!J33</f>
        <v>0</v>
      </c>
      <c r="AW97" s="128">
        <f>'SO 02 - Úprava PB opěrné ...'!J34</f>
        <v>0</v>
      </c>
      <c r="AX97" s="128">
        <f>'SO 02 - Úprava PB opěrné ...'!J35</f>
        <v>0</v>
      </c>
      <c r="AY97" s="128">
        <f>'SO 02 - Úprava PB opěrné ...'!J36</f>
        <v>0</v>
      </c>
      <c r="AZ97" s="128">
        <f>'SO 02 - Úprava PB opěrné ...'!F33</f>
        <v>0</v>
      </c>
      <c r="BA97" s="128">
        <f>'SO 02 - Úprava PB opěrné ...'!F34</f>
        <v>0</v>
      </c>
      <c r="BB97" s="128">
        <f>'SO 02 - Úprava PB opěrné ...'!F35</f>
        <v>0</v>
      </c>
      <c r="BC97" s="128">
        <f>'SO 02 - Úprava PB opěrné ...'!F36</f>
        <v>0</v>
      </c>
      <c r="BD97" s="130">
        <f>'SO 02 - Úprava PB opěrné ...'!F37</f>
        <v>0</v>
      </c>
      <c r="BE97" s="7"/>
      <c r="BT97" s="131" t="s">
        <v>85</v>
      </c>
      <c r="BV97" s="131" t="s">
        <v>79</v>
      </c>
      <c r="BW97" s="131" t="s">
        <v>93</v>
      </c>
      <c r="BX97" s="131" t="s">
        <v>5</v>
      </c>
      <c r="CL97" s="131" t="s">
        <v>1</v>
      </c>
      <c r="CM97" s="131" t="s">
        <v>87</v>
      </c>
    </row>
    <row r="98" s="7" customFormat="1" ht="16.5" customHeight="1">
      <c r="A98" s="119" t="s">
        <v>81</v>
      </c>
      <c r="B98" s="120"/>
      <c r="C98" s="121"/>
      <c r="D98" s="122" t="s">
        <v>94</v>
      </c>
      <c r="E98" s="122"/>
      <c r="F98" s="122"/>
      <c r="G98" s="122"/>
      <c r="H98" s="122"/>
      <c r="I98" s="123"/>
      <c r="J98" s="122" t="s">
        <v>95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'SO 03 - Oprava LB opevněn...'!J30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84</v>
      </c>
      <c r="AR98" s="126"/>
      <c r="AS98" s="127">
        <v>0</v>
      </c>
      <c r="AT98" s="128">
        <f>ROUND(SUM(AV98:AW98),2)</f>
        <v>0</v>
      </c>
      <c r="AU98" s="129">
        <f>'SO 03 - Oprava LB opevněn...'!P123</f>
        <v>0</v>
      </c>
      <c r="AV98" s="128">
        <f>'SO 03 - Oprava LB opevněn...'!J33</f>
        <v>0</v>
      </c>
      <c r="AW98" s="128">
        <f>'SO 03 - Oprava LB opevněn...'!J34</f>
        <v>0</v>
      </c>
      <c r="AX98" s="128">
        <f>'SO 03 - Oprava LB opevněn...'!J35</f>
        <v>0</v>
      </c>
      <c r="AY98" s="128">
        <f>'SO 03 - Oprava LB opevněn...'!J36</f>
        <v>0</v>
      </c>
      <c r="AZ98" s="128">
        <f>'SO 03 - Oprava LB opevněn...'!F33</f>
        <v>0</v>
      </c>
      <c r="BA98" s="128">
        <f>'SO 03 - Oprava LB opevněn...'!F34</f>
        <v>0</v>
      </c>
      <c r="BB98" s="128">
        <f>'SO 03 - Oprava LB opevněn...'!F35</f>
        <v>0</v>
      </c>
      <c r="BC98" s="128">
        <f>'SO 03 - Oprava LB opevněn...'!F36</f>
        <v>0</v>
      </c>
      <c r="BD98" s="130">
        <f>'SO 03 - Oprava LB opevněn...'!F37</f>
        <v>0</v>
      </c>
      <c r="BE98" s="7"/>
      <c r="BT98" s="131" t="s">
        <v>85</v>
      </c>
      <c r="BV98" s="131" t="s">
        <v>79</v>
      </c>
      <c r="BW98" s="131" t="s">
        <v>96</v>
      </c>
      <c r="BX98" s="131" t="s">
        <v>5</v>
      </c>
      <c r="CL98" s="131" t="s">
        <v>1</v>
      </c>
      <c r="CM98" s="131" t="s">
        <v>87</v>
      </c>
    </row>
    <row r="99" s="7" customFormat="1" ht="24.75" customHeight="1">
      <c r="A99" s="119" t="s">
        <v>81</v>
      </c>
      <c r="B99" s="120"/>
      <c r="C99" s="121"/>
      <c r="D99" s="122" t="s">
        <v>97</v>
      </c>
      <c r="E99" s="122"/>
      <c r="F99" s="122"/>
      <c r="G99" s="122"/>
      <c r="H99" s="122"/>
      <c r="I99" s="123"/>
      <c r="J99" s="122" t="s">
        <v>98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'SO 04 - Úprava LB opěrné ...'!J30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84</v>
      </c>
      <c r="AR99" s="126"/>
      <c r="AS99" s="127">
        <v>0</v>
      </c>
      <c r="AT99" s="128">
        <f>ROUND(SUM(AV99:AW99),2)</f>
        <v>0</v>
      </c>
      <c r="AU99" s="129">
        <f>'SO 04 - Úprava LB opěrné ...'!P121</f>
        <v>0</v>
      </c>
      <c r="AV99" s="128">
        <f>'SO 04 - Úprava LB opěrné ...'!J33</f>
        <v>0</v>
      </c>
      <c r="AW99" s="128">
        <f>'SO 04 - Úprava LB opěrné ...'!J34</f>
        <v>0</v>
      </c>
      <c r="AX99" s="128">
        <f>'SO 04 - Úprava LB opěrné ...'!J35</f>
        <v>0</v>
      </c>
      <c r="AY99" s="128">
        <f>'SO 04 - Úprava LB opěrné ...'!J36</f>
        <v>0</v>
      </c>
      <c r="AZ99" s="128">
        <f>'SO 04 - Úprava LB opěrné ...'!F33</f>
        <v>0</v>
      </c>
      <c r="BA99" s="128">
        <f>'SO 04 - Úprava LB opěrné ...'!F34</f>
        <v>0</v>
      </c>
      <c r="BB99" s="128">
        <f>'SO 04 - Úprava LB opěrné ...'!F35</f>
        <v>0</v>
      </c>
      <c r="BC99" s="128">
        <f>'SO 04 - Úprava LB opěrné ...'!F36</f>
        <v>0</v>
      </c>
      <c r="BD99" s="130">
        <f>'SO 04 - Úprava LB opěrné ...'!F37</f>
        <v>0</v>
      </c>
      <c r="BE99" s="7"/>
      <c r="BT99" s="131" t="s">
        <v>85</v>
      </c>
      <c r="BV99" s="131" t="s">
        <v>79</v>
      </c>
      <c r="BW99" s="131" t="s">
        <v>99</v>
      </c>
      <c r="BX99" s="131" t="s">
        <v>5</v>
      </c>
      <c r="CL99" s="131" t="s">
        <v>1</v>
      </c>
      <c r="CM99" s="131" t="s">
        <v>87</v>
      </c>
    </row>
    <row r="100" s="7" customFormat="1" ht="24.75" customHeight="1">
      <c r="A100" s="119" t="s">
        <v>81</v>
      </c>
      <c r="B100" s="120"/>
      <c r="C100" s="121"/>
      <c r="D100" s="122" t="s">
        <v>100</v>
      </c>
      <c r="E100" s="122"/>
      <c r="F100" s="122"/>
      <c r="G100" s="122"/>
      <c r="H100" s="122"/>
      <c r="I100" s="123"/>
      <c r="J100" s="122" t="s">
        <v>101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'SO 05 - Úprava LB opěrné ...'!J30</f>
        <v>0</v>
      </c>
      <c r="AH100" s="123"/>
      <c r="AI100" s="123"/>
      <c r="AJ100" s="123"/>
      <c r="AK100" s="123"/>
      <c r="AL100" s="123"/>
      <c r="AM100" s="123"/>
      <c r="AN100" s="124">
        <f>SUM(AG100,AT100)</f>
        <v>0</v>
      </c>
      <c r="AO100" s="123"/>
      <c r="AP100" s="123"/>
      <c r="AQ100" s="125" t="s">
        <v>84</v>
      </c>
      <c r="AR100" s="126"/>
      <c r="AS100" s="127">
        <v>0</v>
      </c>
      <c r="AT100" s="128">
        <f>ROUND(SUM(AV100:AW100),2)</f>
        <v>0</v>
      </c>
      <c r="AU100" s="129">
        <f>'SO 05 - Úprava LB opěrné ...'!P122</f>
        <v>0</v>
      </c>
      <c r="AV100" s="128">
        <f>'SO 05 - Úprava LB opěrné ...'!J33</f>
        <v>0</v>
      </c>
      <c r="AW100" s="128">
        <f>'SO 05 - Úprava LB opěrné ...'!J34</f>
        <v>0</v>
      </c>
      <c r="AX100" s="128">
        <f>'SO 05 - Úprava LB opěrné ...'!J35</f>
        <v>0</v>
      </c>
      <c r="AY100" s="128">
        <f>'SO 05 - Úprava LB opěrné ...'!J36</f>
        <v>0</v>
      </c>
      <c r="AZ100" s="128">
        <f>'SO 05 - Úprava LB opěrné ...'!F33</f>
        <v>0</v>
      </c>
      <c r="BA100" s="128">
        <f>'SO 05 - Úprava LB opěrné ...'!F34</f>
        <v>0</v>
      </c>
      <c r="BB100" s="128">
        <f>'SO 05 - Úprava LB opěrné ...'!F35</f>
        <v>0</v>
      </c>
      <c r="BC100" s="128">
        <f>'SO 05 - Úprava LB opěrné ...'!F36</f>
        <v>0</v>
      </c>
      <c r="BD100" s="130">
        <f>'SO 05 - Úprava LB opěrné ...'!F37</f>
        <v>0</v>
      </c>
      <c r="BE100" s="7"/>
      <c r="BT100" s="131" t="s">
        <v>85</v>
      </c>
      <c r="BV100" s="131" t="s">
        <v>79</v>
      </c>
      <c r="BW100" s="131" t="s">
        <v>102</v>
      </c>
      <c r="BX100" s="131" t="s">
        <v>5</v>
      </c>
      <c r="CL100" s="131" t="s">
        <v>1</v>
      </c>
      <c r="CM100" s="131" t="s">
        <v>87</v>
      </c>
    </row>
    <row r="101" s="7" customFormat="1" ht="24.75" customHeight="1">
      <c r="A101" s="119" t="s">
        <v>81</v>
      </c>
      <c r="B101" s="120"/>
      <c r="C101" s="121"/>
      <c r="D101" s="122" t="s">
        <v>103</v>
      </c>
      <c r="E101" s="122"/>
      <c r="F101" s="122"/>
      <c r="G101" s="122"/>
      <c r="H101" s="122"/>
      <c r="I101" s="123"/>
      <c r="J101" s="122" t="s">
        <v>104</v>
      </c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  <c r="AA101" s="122"/>
      <c r="AB101" s="122"/>
      <c r="AC101" s="122"/>
      <c r="AD101" s="122"/>
      <c r="AE101" s="122"/>
      <c r="AF101" s="122"/>
      <c r="AG101" s="124">
        <f>'SO 06.1 - Stabilizační pr...'!J30</f>
        <v>0</v>
      </c>
      <c r="AH101" s="123"/>
      <c r="AI101" s="123"/>
      <c r="AJ101" s="123"/>
      <c r="AK101" s="123"/>
      <c r="AL101" s="123"/>
      <c r="AM101" s="123"/>
      <c r="AN101" s="124">
        <f>SUM(AG101,AT101)</f>
        <v>0</v>
      </c>
      <c r="AO101" s="123"/>
      <c r="AP101" s="123"/>
      <c r="AQ101" s="125" t="s">
        <v>84</v>
      </c>
      <c r="AR101" s="126"/>
      <c r="AS101" s="127">
        <v>0</v>
      </c>
      <c r="AT101" s="128">
        <f>ROUND(SUM(AV101:AW101),2)</f>
        <v>0</v>
      </c>
      <c r="AU101" s="129">
        <f>'SO 06.1 - Stabilizační pr...'!P119</f>
        <v>0</v>
      </c>
      <c r="AV101" s="128">
        <f>'SO 06.1 - Stabilizační pr...'!J33</f>
        <v>0</v>
      </c>
      <c r="AW101" s="128">
        <f>'SO 06.1 - Stabilizační pr...'!J34</f>
        <v>0</v>
      </c>
      <c r="AX101" s="128">
        <f>'SO 06.1 - Stabilizační pr...'!J35</f>
        <v>0</v>
      </c>
      <c r="AY101" s="128">
        <f>'SO 06.1 - Stabilizační pr...'!J36</f>
        <v>0</v>
      </c>
      <c r="AZ101" s="128">
        <f>'SO 06.1 - Stabilizační pr...'!F33</f>
        <v>0</v>
      </c>
      <c r="BA101" s="128">
        <f>'SO 06.1 - Stabilizační pr...'!F34</f>
        <v>0</v>
      </c>
      <c r="BB101" s="128">
        <f>'SO 06.1 - Stabilizační pr...'!F35</f>
        <v>0</v>
      </c>
      <c r="BC101" s="128">
        <f>'SO 06.1 - Stabilizační pr...'!F36</f>
        <v>0</v>
      </c>
      <c r="BD101" s="130">
        <f>'SO 06.1 - Stabilizační pr...'!F37</f>
        <v>0</v>
      </c>
      <c r="BE101" s="7"/>
      <c r="BT101" s="131" t="s">
        <v>85</v>
      </c>
      <c r="BV101" s="131" t="s">
        <v>79</v>
      </c>
      <c r="BW101" s="131" t="s">
        <v>105</v>
      </c>
      <c r="BX101" s="131" t="s">
        <v>5</v>
      </c>
      <c r="CL101" s="131" t="s">
        <v>1</v>
      </c>
      <c r="CM101" s="131" t="s">
        <v>87</v>
      </c>
    </row>
    <row r="102" s="7" customFormat="1" ht="24.75" customHeight="1">
      <c r="A102" s="119" t="s">
        <v>81</v>
      </c>
      <c r="B102" s="120"/>
      <c r="C102" s="121"/>
      <c r="D102" s="122" t="s">
        <v>106</v>
      </c>
      <c r="E102" s="122"/>
      <c r="F102" s="122"/>
      <c r="G102" s="122"/>
      <c r="H102" s="122"/>
      <c r="I102" s="123"/>
      <c r="J102" s="122" t="s">
        <v>107</v>
      </c>
      <c r="K102" s="122"/>
      <c r="L102" s="122"/>
      <c r="M102" s="122"/>
      <c r="N102" s="122"/>
      <c r="O102" s="122"/>
      <c r="P102" s="122"/>
      <c r="Q102" s="122"/>
      <c r="R102" s="122"/>
      <c r="S102" s="122"/>
      <c r="T102" s="122"/>
      <c r="U102" s="122"/>
      <c r="V102" s="122"/>
      <c r="W102" s="122"/>
      <c r="X102" s="122"/>
      <c r="Y102" s="122"/>
      <c r="Z102" s="122"/>
      <c r="AA102" s="122"/>
      <c r="AB102" s="122"/>
      <c r="AC102" s="122"/>
      <c r="AD102" s="122"/>
      <c r="AE102" s="122"/>
      <c r="AF102" s="122"/>
      <c r="AG102" s="124">
        <f>'SO 06.2 - Stabilizační pr...'!J30</f>
        <v>0</v>
      </c>
      <c r="AH102" s="123"/>
      <c r="AI102" s="123"/>
      <c r="AJ102" s="123"/>
      <c r="AK102" s="123"/>
      <c r="AL102" s="123"/>
      <c r="AM102" s="123"/>
      <c r="AN102" s="124">
        <f>SUM(AG102,AT102)</f>
        <v>0</v>
      </c>
      <c r="AO102" s="123"/>
      <c r="AP102" s="123"/>
      <c r="AQ102" s="125" t="s">
        <v>84</v>
      </c>
      <c r="AR102" s="126"/>
      <c r="AS102" s="127">
        <v>0</v>
      </c>
      <c r="AT102" s="128">
        <f>ROUND(SUM(AV102:AW102),2)</f>
        <v>0</v>
      </c>
      <c r="AU102" s="129">
        <f>'SO 06.2 - Stabilizační pr...'!P120</f>
        <v>0</v>
      </c>
      <c r="AV102" s="128">
        <f>'SO 06.2 - Stabilizační pr...'!J33</f>
        <v>0</v>
      </c>
      <c r="AW102" s="128">
        <f>'SO 06.2 - Stabilizační pr...'!J34</f>
        <v>0</v>
      </c>
      <c r="AX102" s="128">
        <f>'SO 06.2 - Stabilizační pr...'!J35</f>
        <v>0</v>
      </c>
      <c r="AY102" s="128">
        <f>'SO 06.2 - Stabilizační pr...'!J36</f>
        <v>0</v>
      </c>
      <c r="AZ102" s="128">
        <f>'SO 06.2 - Stabilizační pr...'!F33</f>
        <v>0</v>
      </c>
      <c r="BA102" s="128">
        <f>'SO 06.2 - Stabilizační pr...'!F34</f>
        <v>0</v>
      </c>
      <c r="BB102" s="128">
        <f>'SO 06.2 - Stabilizační pr...'!F35</f>
        <v>0</v>
      </c>
      <c r="BC102" s="128">
        <f>'SO 06.2 - Stabilizační pr...'!F36</f>
        <v>0</v>
      </c>
      <c r="BD102" s="130">
        <f>'SO 06.2 - Stabilizační pr...'!F37</f>
        <v>0</v>
      </c>
      <c r="BE102" s="7"/>
      <c r="BT102" s="131" t="s">
        <v>85</v>
      </c>
      <c r="BV102" s="131" t="s">
        <v>79</v>
      </c>
      <c r="BW102" s="131" t="s">
        <v>108</v>
      </c>
      <c r="BX102" s="131" t="s">
        <v>5</v>
      </c>
      <c r="CL102" s="131" t="s">
        <v>1</v>
      </c>
      <c r="CM102" s="131" t="s">
        <v>87</v>
      </c>
    </row>
    <row r="103" s="7" customFormat="1" ht="24.75" customHeight="1">
      <c r="A103" s="119" t="s">
        <v>81</v>
      </c>
      <c r="B103" s="120"/>
      <c r="C103" s="121"/>
      <c r="D103" s="122" t="s">
        <v>109</v>
      </c>
      <c r="E103" s="122"/>
      <c r="F103" s="122"/>
      <c r="G103" s="122"/>
      <c r="H103" s="122"/>
      <c r="I103" s="123"/>
      <c r="J103" s="122" t="s">
        <v>110</v>
      </c>
      <c r="K103" s="122"/>
      <c r="L103" s="122"/>
      <c r="M103" s="122"/>
      <c r="N103" s="122"/>
      <c r="O103" s="122"/>
      <c r="P103" s="122"/>
      <c r="Q103" s="122"/>
      <c r="R103" s="122"/>
      <c r="S103" s="122"/>
      <c r="T103" s="122"/>
      <c r="U103" s="122"/>
      <c r="V103" s="122"/>
      <c r="W103" s="122"/>
      <c r="X103" s="122"/>
      <c r="Y103" s="122"/>
      <c r="Z103" s="122"/>
      <c r="AA103" s="122"/>
      <c r="AB103" s="122"/>
      <c r="AC103" s="122"/>
      <c r="AD103" s="122"/>
      <c r="AE103" s="122"/>
      <c r="AF103" s="122"/>
      <c r="AG103" s="124">
        <f>'SO 06.3 - Stabilizační pr...'!J30</f>
        <v>0</v>
      </c>
      <c r="AH103" s="123"/>
      <c r="AI103" s="123"/>
      <c r="AJ103" s="123"/>
      <c r="AK103" s="123"/>
      <c r="AL103" s="123"/>
      <c r="AM103" s="123"/>
      <c r="AN103" s="124">
        <f>SUM(AG103,AT103)</f>
        <v>0</v>
      </c>
      <c r="AO103" s="123"/>
      <c r="AP103" s="123"/>
      <c r="AQ103" s="125" t="s">
        <v>84</v>
      </c>
      <c r="AR103" s="126"/>
      <c r="AS103" s="127">
        <v>0</v>
      </c>
      <c r="AT103" s="128">
        <f>ROUND(SUM(AV103:AW103),2)</f>
        <v>0</v>
      </c>
      <c r="AU103" s="129">
        <f>'SO 06.3 - Stabilizační pr...'!P120</f>
        <v>0</v>
      </c>
      <c r="AV103" s="128">
        <f>'SO 06.3 - Stabilizační pr...'!J33</f>
        <v>0</v>
      </c>
      <c r="AW103" s="128">
        <f>'SO 06.3 - Stabilizační pr...'!J34</f>
        <v>0</v>
      </c>
      <c r="AX103" s="128">
        <f>'SO 06.3 - Stabilizační pr...'!J35</f>
        <v>0</v>
      </c>
      <c r="AY103" s="128">
        <f>'SO 06.3 - Stabilizační pr...'!J36</f>
        <v>0</v>
      </c>
      <c r="AZ103" s="128">
        <f>'SO 06.3 - Stabilizační pr...'!F33</f>
        <v>0</v>
      </c>
      <c r="BA103" s="128">
        <f>'SO 06.3 - Stabilizační pr...'!F34</f>
        <v>0</v>
      </c>
      <c r="BB103" s="128">
        <f>'SO 06.3 - Stabilizační pr...'!F35</f>
        <v>0</v>
      </c>
      <c r="BC103" s="128">
        <f>'SO 06.3 - Stabilizační pr...'!F36</f>
        <v>0</v>
      </c>
      <c r="BD103" s="130">
        <f>'SO 06.3 - Stabilizační pr...'!F37</f>
        <v>0</v>
      </c>
      <c r="BE103" s="7"/>
      <c r="BT103" s="131" t="s">
        <v>85</v>
      </c>
      <c r="BV103" s="131" t="s">
        <v>79</v>
      </c>
      <c r="BW103" s="131" t="s">
        <v>111</v>
      </c>
      <c r="BX103" s="131" t="s">
        <v>5</v>
      </c>
      <c r="CL103" s="131" t="s">
        <v>1</v>
      </c>
      <c r="CM103" s="131" t="s">
        <v>87</v>
      </c>
    </row>
    <row r="104" s="7" customFormat="1" ht="24.75" customHeight="1">
      <c r="A104" s="119" t="s">
        <v>81</v>
      </c>
      <c r="B104" s="120"/>
      <c r="C104" s="121"/>
      <c r="D104" s="122" t="s">
        <v>112</v>
      </c>
      <c r="E104" s="122"/>
      <c r="F104" s="122"/>
      <c r="G104" s="122"/>
      <c r="H104" s="122"/>
      <c r="I104" s="123"/>
      <c r="J104" s="122" t="s">
        <v>113</v>
      </c>
      <c r="K104" s="122"/>
      <c r="L104" s="122"/>
      <c r="M104" s="122"/>
      <c r="N104" s="122"/>
      <c r="O104" s="122"/>
      <c r="P104" s="122"/>
      <c r="Q104" s="122"/>
      <c r="R104" s="122"/>
      <c r="S104" s="122"/>
      <c r="T104" s="122"/>
      <c r="U104" s="122"/>
      <c r="V104" s="122"/>
      <c r="W104" s="122"/>
      <c r="X104" s="122"/>
      <c r="Y104" s="122"/>
      <c r="Z104" s="122"/>
      <c r="AA104" s="122"/>
      <c r="AB104" s="122"/>
      <c r="AC104" s="122"/>
      <c r="AD104" s="122"/>
      <c r="AE104" s="122"/>
      <c r="AF104" s="122"/>
      <c r="AG104" s="124">
        <f>'SO 06.4 - Stabilizační pr...'!J30</f>
        <v>0</v>
      </c>
      <c r="AH104" s="123"/>
      <c r="AI104" s="123"/>
      <c r="AJ104" s="123"/>
      <c r="AK104" s="123"/>
      <c r="AL104" s="123"/>
      <c r="AM104" s="123"/>
      <c r="AN104" s="124">
        <f>SUM(AG104,AT104)</f>
        <v>0</v>
      </c>
      <c r="AO104" s="123"/>
      <c r="AP104" s="123"/>
      <c r="AQ104" s="125" t="s">
        <v>84</v>
      </c>
      <c r="AR104" s="126"/>
      <c r="AS104" s="127">
        <v>0</v>
      </c>
      <c r="AT104" s="128">
        <f>ROUND(SUM(AV104:AW104),2)</f>
        <v>0</v>
      </c>
      <c r="AU104" s="129">
        <f>'SO 06.4 - Stabilizační pr...'!P120</f>
        <v>0</v>
      </c>
      <c r="AV104" s="128">
        <f>'SO 06.4 - Stabilizační pr...'!J33</f>
        <v>0</v>
      </c>
      <c r="AW104" s="128">
        <f>'SO 06.4 - Stabilizační pr...'!J34</f>
        <v>0</v>
      </c>
      <c r="AX104" s="128">
        <f>'SO 06.4 - Stabilizační pr...'!J35</f>
        <v>0</v>
      </c>
      <c r="AY104" s="128">
        <f>'SO 06.4 - Stabilizační pr...'!J36</f>
        <v>0</v>
      </c>
      <c r="AZ104" s="128">
        <f>'SO 06.4 - Stabilizační pr...'!F33</f>
        <v>0</v>
      </c>
      <c r="BA104" s="128">
        <f>'SO 06.4 - Stabilizační pr...'!F34</f>
        <v>0</v>
      </c>
      <c r="BB104" s="128">
        <f>'SO 06.4 - Stabilizační pr...'!F35</f>
        <v>0</v>
      </c>
      <c r="BC104" s="128">
        <f>'SO 06.4 - Stabilizační pr...'!F36</f>
        <v>0</v>
      </c>
      <c r="BD104" s="130">
        <f>'SO 06.4 - Stabilizační pr...'!F37</f>
        <v>0</v>
      </c>
      <c r="BE104" s="7"/>
      <c r="BT104" s="131" t="s">
        <v>85</v>
      </c>
      <c r="BV104" s="131" t="s">
        <v>79</v>
      </c>
      <c r="BW104" s="131" t="s">
        <v>114</v>
      </c>
      <c r="BX104" s="131" t="s">
        <v>5</v>
      </c>
      <c r="CL104" s="131" t="s">
        <v>1</v>
      </c>
      <c r="CM104" s="131" t="s">
        <v>87</v>
      </c>
    </row>
    <row r="105" s="7" customFormat="1" ht="24.75" customHeight="1">
      <c r="A105" s="119" t="s">
        <v>81</v>
      </c>
      <c r="B105" s="120"/>
      <c r="C105" s="121"/>
      <c r="D105" s="122" t="s">
        <v>115</v>
      </c>
      <c r="E105" s="122"/>
      <c r="F105" s="122"/>
      <c r="G105" s="122"/>
      <c r="H105" s="122"/>
      <c r="I105" s="123"/>
      <c r="J105" s="122" t="s">
        <v>116</v>
      </c>
      <c r="K105" s="122"/>
      <c r="L105" s="122"/>
      <c r="M105" s="122"/>
      <c r="N105" s="122"/>
      <c r="O105" s="122"/>
      <c r="P105" s="122"/>
      <c r="Q105" s="122"/>
      <c r="R105" s="122"/>
      <c r="S105" s="122"/>
      <c r="T105" s="122"/>
      <c r="U105" s="122"/>
      <c r="V105" s="122"/>
      <c r="W105" s="122"/>
      <c r="X105" s="122"/>
      <c r="Y105" s="122"/>
      <c r="Z105" s="122"/>
      <c r="AA105" s="122"/>
      <c r="AB105" s="122"/>
      <c r="AC105" s="122"/>
      <c r="AD105" s="122"/>
      <c r="AE105" s="122"/>
      <c r="AF105" s="122"/>
      <c r="AG105" s="124">
        <f>'SO 06.5 - Stabilizační pr...'!J30</f>
        <v>0</v>
      </c>
      <c r="AH105" s="123"/>
      <c r="AI105" s="123"/>
      <c r="AJ105" s="123"/>
      <c r="AK105" s="123"/>
      <c r="AL105" s="123"/>
      <c r="AM105" s="123"/>
      <c r="AN105" s="124">
        <f>SUM(AG105,AT105)</f>
        <v>0</v>
      </c>
      <c r="AO105" s="123"/>
      <c r="AP105" s="123"/>
      <c r="AQ105" s="125" t="s">
        <v>84</v>
      </c>
      <c r="AR105" s="126"/>
      <c r="AS105" s="127">
        <v>0</v>
      </c>
      <c r="AT105" s="128">
        <f>ROUND(SUM(AV105:AW105),2)</f>
        <v>0</v>
      </c>
      <c r="AU105" s="129">
        <f>'SO 06.5 - Stabilizační pr...'!P120</f>
        <v>0</v>
      </c>
      <c r="AV105" s="128">
        <f>'SO 06.5 - Stabilizační pr...'!J33</f>
        <v>0</v>
      </c>
      <c r="AW105" s="128">
        <f>'SO 06.5 - Stabilizační pr...'!J34</f>
        <v>0</v>
      </c>
      <c r="AX105" s="128">
        <f>'SO 06.5 - Stabilizační pr...'!J35</f>
        <v>0</v>
      </c>
      <c r="AY105" s="128">
        <f>'SO 06.5 - Stabilizační pr...'!J36</f>
        <v>0</v>
      </c>
      <c r="AZ105" s="128">
        <f>'SO 06.5 - Stabilizační pr...'!F33</f>
        <v>0</v>
      </c>
      <c r="BA105" s="128">
        <f>'SO 06.5 - Stabilizační pr...'!F34</f>
        <v>0</v>
      </c>
      <c r="BB105" s="128">
        <f>'SO 06.5 - Stabilizační pr...'!F35</f>
        <v>0</v>
      </c>
      <c r="BC105" s="128">
        <f>'SO 06.5 - Stabilizační pr...'!F36</f>
        <v>0</v>
      </c>
      <c r="BD105" s="130">
        <f>'SO 06.5 - Stabilizační pr...'!F37</f>
        <v>0</v>
      </c>
      <c r="BE105" s="7"/>
      <c r="BT105" s="131" t="s">
        <v>85</v>
      </c>
      <c r="BV105" s="131" t="s">
        <v>79</v>
      </c>
      <c r="BW105" s="131" t="s">
        <v>117</v>
      </c>
      <c r="BX105" s="131" t="s">
        <v>5</v>
      </c>
      <c r="CL105" s="131" t="s">
        <v>1</v>
      </c>
      <c r="CM105" s="131" t="s">
        <v>87</v>
      </c>
    </row>
    <row r="106" s="7" customFormat="1" ht="24.75" customHeight="1">
      <c r="A106" s="119" t="s">
        <v>81</v>
      </c>
      <c r="B106" s="120"/>
      <c r="C106" s="121"/>
      <c r="D106" s="122" t="s">
        <v>118</v>
      </c>
      <c r="E106" s="122"/>
      <c r="F106" s="122"/>
      <c r="G106" s="122"/>
      <c r="H106" s="122"/>
      <c r="I106" s="123"/>
      <c r="J106" s="122" t="s">
        <v>119</v>
      </c>
      <c r="K106" s="122"/>
      <c r="L106" s="122"/>
      <c r="M106" s="122"/>
      <c r="N106" s="122"/>
      <c r="O106" s="122"/>
      <c r="P106" s="122"/>
      <c r="Q106" s="122"/>
      <c r="R106" s="122"/>
      <c r="S106" s="122"/>
      <c r="T106" s="122"/>
      <c r="U106" s="122"/>
      <c r="V106" s="122"/>
      <c r="W106" s="122"/>
      <c r="X106" s="122"/>
      <c r="Y106" s="122"/>
      <c r="Z106" s="122"/>
      <c r="AA106" s="122"/>
      <c r="AB106" s="122"/>
      <c r="AC106" s="122"/>
      <c r="AD106" s="122"/>
      <c r="AE106" s="122"/>
      <c r="AF106" s="122"/>
      <c r="AG106" s="124">
        <f>'SO 06.6 - Stabilizační pr...'!J30</f>
        <v>0</v>
      </c>
      <c r="AH106" s="123"/>
      <c r="AI106" s="123"/>
      <c r="AJ106" s="123"/>
      <c r="AK106" s="123"/>
      <c r="AL106" s="123"/>
      <c r="AM106" s="123"/>
      <c r="AN106" s="124">
        <f>SUM(AG106,AT106)</f>
        <v>0</v>
      </c>
      <c r="AO106" s="123"/>
      <c r="AP106" s="123"/>
      <c r="AQ106" s="125" t="s">
        <v>84</v>
      </c>
      <c r="AR106" s="126"/>
      <c r="AS106" s="127">
        <v>0</v>
      </c>
      <c r="AT106" s="128">
        <f>ROUND(SUM(AV106:AW106),2)</f>
        <v>0</v>
      </c>
      <c r="AU106" s="129">
        <f>'SO 06.6 - Stabilizační pr...'!P120</f>
        <v>0</v>
      </c>
      <c r="AV106" s="128">
        <f>'SO 06.6 - Stabilizační pr...'!J33</f>
        <v>0</v>
      </c>
      <c r="AW106" s="128">
        <f>'SO 06.6 - Stabilizační pr...'!J34</f>
        <v>0</v>
      </c>
      <c r="AX106" s="128">
        <f>'SO 06.6 - Stabilizační pr...'!J35</f>
        <v>0</v>
      </c>
      <c r="AY106" s="128">
        <f>'SO 06.6 - Stabilizační pr...'!J36</f>
        <v>0</v>
      </c>
      <c r="AZ106" s="128">
        <f>'SO 06.6 - Stabilizační pr...'!F33</f>
        <v>0</v>
      </c>
      <c r="BA106" s="128">
        <f>'SO 06.6 - Stabilizační pr...'!F34</f>
        <v>0</v>
      </c>
      <c r="BB106" s="128">
        <f>'SO 06.6 - Stabilizační pr...'!F35</f>
        <v>0</v>
      </c>
      <c r="BC106" s="128">
        <f>'SO 06.6 - Stabilizační pr...'!F36</f>
        <v>0</v>
      </c>
      <c r="BD106" s="130">
        <f>'SO 06.6 - Stabilizační pr...'!F37</f>
        <v>0</v>
      </c>
      <c r="BE106" s="7"/>
      <c r="BT106" s="131" t="s">
        <v>85</v>
      </c>
      <c r="BV106" s="131" t="s">
        <v>79</v>
      </c>
      <c r="BW106" s="131" t="s">
        <v>120</v>
      </c>
      <c r="BX106" s="131" t="s">
        <v>5</v>
      </c>
      <c r="CL106" s="131" t="s">
        <v>1</v>
      </c>
      <c r="CM106" s="131" t="s">
        <v>87</v>
      </c>
    </row>
    <row r="107" s="7" customFormat="1" ht="24.75" customHeight="1">
      <c r="A107" s="119" t="s">
        <v>81</v>
      </c>
      <c r="B107" s="120"/>
      <c r="C107" s="121"/>
      <c r="D107" s="122" t="s">
        <v>121</v>
      </c>
      <c r="E107" s="122"/>
      <c r="F107" s="122"/>
      <c r="G107" s="122"/>
      <c r="H107" s="122"/>
      <c r="I107" s="123"/>
      <c r="J107" s="122" t="s">
        <v>122</v>
      </c>
      <c r="K107" s="122"/>
      <c r="L107" s="122"/>
      <c r="M107" s="122"/>
      <c r="N107" s="122"/>
      <c r="O107" s="122"/>
      <c r="P107" s="122"/>
      <c r="Q107" s="122"/>
      <c r="R107" s="122"/>
      <c r="S107" s="122"/>
      <c r="T107" s="122"/>
      <c r="U107" s="122"/>
      <c r="V107" s="122"/>
      <c r="W107" s="122"/>
      <c r="X107" s="122"/>
      <c r="Y107" s="122"/>
      <c r="Z107" s="122"/>
      <c r="AA107" s="122"/>
      <c r="AB107" s="122"/>
      <c r="AC107" s="122"/>
      <c r="AD107" s="122"/>
      <c r="AE107" s="122"/>
      <c r="AF107" s="122"/>
      <c r="AG107" s="124">
        <f>'SO 06.7 - Stabilizační pr...'!J30</f>
        <v>0</v>
      </c>
      <c r="AH107" s="123"/>
      <c r="AI107" s="123"/>
      <c r="AJ107" s="123"/>
      <c r="AK107" s="123"/>
      <c r="AL107" s="123"/>
      <c r="AM107" s="123"/>
      <c r="AN107" s="124">
        <f>SUM(AG107,AT107)</f>
        <v>0</v>
      </c>
      <c r="AO107" s="123"/>
      <c r="AP107" s="123"/>
      <c r="AQ107" s="125" t="s">
        <v>84</v>
      </c>
      <c r="AR107" s="126"/>
      <c r="AS107" s="127">
        <v>0</v>
      </c>
      <c r="AT107" s="128">
        <f>ROUND(SUM(AV107:AW107),2)</f>
        <v>0</v>
      </c>
      <c r="AU107" s="129">
        <f>'SO 06.7 - Stabilizační pr...'!P120</f>
        <v>0</v>
      </c>
      <c r="AV107" s="128">
        <f>'SO 06.7 - Stabilizační pr...'!J33</f>
        <v>0</v>
      </c>
      <c r="AW107" s="128">
        <f>'SO 06.7 - Stabilizační pr...'!J34</f>
        <v>0</v>
      </c>
      <c r="AX107" s="128">
        <f>'SO 06.7 - Stabilizační pr...'!J35</f>
        <v>0</v>
      </c>
      <c r="AY107" s="128">
        <f>'SO 06.7 - Stabilizační pr...'!J36</f>
        <v>0</v>
      </c>
      <c r="AZ107" s="128">
        <f>'SO 06.7 - Stabilizační pr...'!F33</f>
        <v>0</v>
      </c>
      <c r="BA107" s="128">
        <f>'SO 06.7 - Stabilizační pr...'!F34</f>
        <v>0</v>
      </c>
      <c r="BB107" s="128">
        <f>'SO 06.7 - Stabilizační pr...'!F35</f>
        <v>0</v>
      </c>
      <c r="BC107" s="128">
        <f>'SO 06.7 - Stabilizační pr...'!F36</f>
        <v>0</v>
      </c>
      <c r="BD107" s="130">
        <f>'SO 06.7 - Stabilizační pr...'!F37</f>
        <v>0</v>
      </c>
      <c r="BE107" s="7"/>
      <c r="BT107" s="131" t="s">
        <v>85</v>
      </c>
      <c r="BV107" s="131" t="s">
        <v>79</v>
      </c>
      <c r="BW107" s="131" t="s">
        <v>123</v>
      </c>
      <c r="BX107" s="131" t="s">
        <v>5</v>
      </c>
      <c r="CL107" s="131" t="s">
        <v>1</v>
      </c>
      <c r="CM107" s="131" t="s">
        <v>87</v>
      </c>
    </row>
    <row r="108" s="7" customFormat="1" ht="24.75" customHeight="1">
      <c r="A108" s="119" t="s">
        <v>81</v>
      </c>
      <c r="B108" s="120"/>
      <c r="C108" s="121"/>
      <c r="D108" s="122" t="s">
        <v>124</v>
      </c>
      <c r="E108" s="122"/>
      <c r="F108" s="122"/>
      <c r="G108" s="122"/>
      <c r="H108" s="122"/>
      <c r="I108" s="123"/>
      <c r="J108" s="122" t="s">
        <v>125</v>
      </c>
      <c r="K108" s="122"/>
      <c r="L108" s="122"/>
      <c r="M108" s="122"/>
      <c r="N108" s="122"/>
      <c r="O108" s="122"/>
      <c r="P108" s="122"/>
      <c r="Q108" s="122"/>
      <c r="R108" s="122"/>
      <c r="S108" s="122"/>
      <c r="T108" s="122"/>
      <c r="U108" s="122"/>
      <c r="V108" s="122"/>
      <c r="W108" s="122"/>
      <c r="X108" s="122"/>
      <c r="Y108" s="122"/>
      <c r="Z108" s="122"/>
      <c r="AA108" s="122"/>
      <c r="AB108" s="122"/>
      <c r="AC108" s="122"/>
      <c r="AD108" s="122"/>
      <c r="AE108" s="122"/>
      <c r="AF108" s="122"/>
      <c r="AG108" s="124">
        <f>'SO 06.8 - Úprava stávajíc...'!J30</f>
        <v>0</v>
      </c>
      <c r="AH108" s="123"/>
      <c r="AI108" s="123"/>
      <c r="AJ108" s="123"/>
      <c r="AK108" s="123"/>
      <c r="AL108" s="123"/>
      <c r="AM108" s="123"/>
      <c r="AN108" s="124">
        <f>SUM(AG108,AT108)</f>
        <v>0</v>
      </c>
      <c r="AO108" s="123"/>
      <c r="AP108" s="123"/>
      <c r="AQ108" s="125" t="s">
        <v>84</v>
      </c>
      <c r="AR108" s="126"/>
      <c r="AS108" s="127">
        <v>0</v>
      </c>
      <c r="AT108" s="128">
        <f>ROUND(SUM(AV108:AW108),2)</f>
        <v>0</v>
      </c>
      <c r="AU108" s="129">
        <f>'SO 06.8 - Úprava stávajíc...'!P120</f>
        <v>0</v>
      </c>
      <c r="AV108" s="128">
        <f>'SO 06.8 - Úprava stávajíc...'!J33</f>
        <v>0</v>
      </c>
      <c r="AW108" s="128">
        <f>'SO 06.8 - Úprava stávajíc...'!J34</f>
        <v>0</v>
      </c>
      <c r="AX108" s="128">
        <f>'SO 06.8 - Úprava stávajíc...'!J35</f>
        <v>0</v>
      </c>
      <c r="AY108" s="128">
        <f>'SO 06.8 - Úprava stávajíc...'!J36</f>
        <v>0</v>
      </c>
      <c r="AZ108" s="128">
        <f>'SO 06.8 - Úprava stávajíc...'!F33</f>
        <v>0</v>
      </c>
      <c r="BA108" s="128">
        <f>'SO 06.8 - Úprava stávajíc...'!F34</f>
        <v>0</v>
      </c>
      <c r="BB108" s="128">
        <f>'SO 06.8 - Úprava stávajíc...'!F35</f>
        <v>0</v>
      </c>
      <c r="BC108" s="128">
        <f>'SO 06.8 - Úprava stávajíc...'!F36</f>
        <v>0</v>
      </c>
      <c r="BD108" s="130">
        <f>'SO 06.8 - Úprava stávajíc...'!F37</f>
        <v>0</v>
      </c>
      <c r="BE108" s="7"/>
      <c r="BT108" s="131" t="s">
        <v>85</v>
      </c>
      <c r="BV108" s="131" t="s">
        <v>79</v>
      </c>
      <c r="BW108" s="131" t="s">
        <v>126</v>
      </c>
      <c r="BX108" s="131" t="s">
        <v>5</v>
      </c>
      <c r="CL108" s="131" t="s">
        <v>1</v>
      </c>
      <c r="CM108" s="131" t="s">
        <v>87</v>
      </c>
    </row>
    <row r="109" s="7" customFormat="1" ht="24.75" customHeight="1">
      <c r="A109" s="119" t="s">
        <v>81</v>
      </c>
      <c r="B109" s="120"/>
      <c r="C109" s="121"/>
      <c r="D109" s="122" t="s">
        <v>127</v>
      </c>
      <c r="E109" s="122"/>
      <c r="F109" s="122"/>
      <c r="G109" s="122"/>
      <c r="H109" s="122"/>
      <c r="I109" s="123"/>
      <c r="J109" s="122" t="s">
        <v>128</v>
      </c>
      <c r="K109" s="122"/>
      <c r="L109" s="122"/>
      <c r="M109" s="122"/>
      <c r="N109" s="122"/>
      <c r="O109" s="122"/>
      <c r="P109" s="122"/>
      <c r="Q109" s="122"/>
      <c r="R109" s="122"/>
      <c r="S109" s="122"/>
      <c r="T109" s="122"/>
      <c r="U109" s="122"/>
      <c r="V109" s="122"/>
      <c r="W109" s="122"/>
      <c r="X109" s="122"/>
      <c r="Y109" s="122"/>
      <c r="Z109" s="122"/>
      <c r="AA109" s="122"/>
      <c r="AB109" s="122"/>
      <c r="AC109" s="122"/>
      <c r="AD109" s="122"/>
      <c r="AE109" s="122"/>
      <c r="AF109" s="122"/>
      <c r="AG109" s="124">
        <f>'SO 06.9 - Zřízení kynety ...'!J30</f>
        <v>0</v>
      </c>
      <c r="AH109" s="123"/>
      <c r="AI109" s="123"/>
      <c r="AJ109" s="123"/>
      <c r="AK109" s="123"/>
      <c r="AL109" s="123"/>
      <c r="AM109" s="123"/>
      <c r="AN109" s="124">
        <f>SUM(AG109,AT109)</f>
        <v>0</v>
      </c>
      <c r="AO109" s="123"/>
      <c r="AP109" s="123"/>
      <c r="AQ109" s="125" t="s">
        <v>84</v>
      </c>
      <c r="AR109" s="126"/>
      <c r="AS109" s="127">
        <v>0</v>
      </c>
      <c r="AT109" s="128">
        <f>ROUND(SUM(AV109:AW109),2)</f>
        <v>0</v>
      </c>
      <c r="AU109" s="129">
        <f>'SO 06.9 - Zřízení kynety ...'!P120</f>
        <v>0</v>
      </c>
      <c r="AV109" s="128">
        <f>'SO 06.9 - Zřízení kynety ...'!J33</f>
        <v>0</v>
      </c>
      <c r="AW109" s="128">
        <f>'SO 06.9 - Zřízení kynety ...'!J34</f>
        <v>0</v>
      </c>
      <c r="AX109" s="128">
        <f>'SO 06.9 - Zřízení kynety ...'!J35</f>
        <v>0</v>
      </c>
      <c r="AY109" s="128">
        <f>'SO 06.9 - Zřízení kynety ...'!J36</f>
        <v>0</v>
      </c>
      <c r="AZ109" s="128">
        <f>'SO 06.9 - Zřízení kynety ...'!F33</f>
        <v>0</v>
      </c>
      <c r="BA109" s="128">
        <f>'SO 06.9 - Zřízení kynety ...'!F34</f>
        <v>0</v>
      </c>
      <c r="BB109" s="128">
        <f>'SO 06.9 - Zřízení kynety ...'!F35</f>
        <v>0</v>
      </c>
      <c r="BC109" s="128">
        <f>'SO 06.9 - Zřízení kynety ...'!F36</f>
        <v>0</v>
      </c>
      <c r="BD109" s="130">
        <f>'SO 06.9 - Zřízení kynety ...'!F37</f>
        <v>0</v>
      </c>
      <c r="BE109" s="7"/>
      <c r="BT109" s="131" t="s">
        <v>85</v>
      </c>
      <c r="BV109" s="131" t="s">
        <v>79</v>
      </c>
      <c r="BW109" s="131" t="s">
        <v>129</v>
      </c>
      <c r="BX109" s="131" t="s">
        <v>5</v>
      </c>
      <c r="CL109" s="131" t="s">
        <v>1</v>
      </c>
      <c r="CM109" s="131" t="s">
        <v>87</v>
      </c>
    </row>
    <row r="110" s="7" customFormat="1" ht="24.75" customHeight="1">
      <c r="A110" s="119" t="s">
        <v>81</v>
      </c>
      <c r="B110" s="120"/>
      <c r="C110" s="121"/>
      <c r="D110" s="122" t="s">
        <v>130</v>
      </c>
      <c r="E110" s="122"/>
      <c r="F110" s="122"/>
      <c r="G110" s="122"/>
      <c r="H110" s="122"/>
      <c r="I110" s="123"/>
      <c r="J110" s="122" t="s">
        <v>131</v>
      </c>
      <c r="K110" s="122"/>
      <c r="L110" s="122"/>
      <c r="M110" s="122"/>
      <c r="N110" s="122"/>
      <c r="O110" s="122"/>
      <c r="P110" s="122"/>
      <c r="Q110" s="122"/>
      <c r="R110" s="122"/>
      <c r="S110" s="122"/>
      <c r="T110" s="122"/>
      <c r="U110" s="122"/>
      <c r="V110" s="122"/>
      <c r="W110" s="122"/>
      <c r="X110" s="122"/>
      <c r="Y110" s="122"/>
      <c r="Z110" s="122"/>
      <c r="AA110" s="122"/>
      <c r="AB110" s="122"/>
      <c r="AC110" s="122"/>
      <c r="AD110" s="122"/>
      <c r="AE110" s="122"/>
      <c r="AF110" s="122"/>
      <c r="AG110" s="124">
        <f>'SO 07 - Odstranění stromo...'!J30</f>
        <v>0</v>
      </c>
      <c r="AH110" s="123"/>
      <c r="AI110" s="123"/>
      <c r="AJ110" s="123"/>
      <c r="AK110" s="123"/>
      <c r="AL110" s="123"/>
      <c r="AM110" s="123"/>
      <c r="AN110" s="124">
        <f>SUM(AG110,AT110)</f>
        <v>0</v>
      </c>
      <c r="AO110" s="123"/>
      <c r="AP110" s="123"/>
      <c r="AQ110" s="125" t="s">
        <v>84</v>
      </c>
      <c r="AR110" s="126"/>
      <c r="AS110" s="127">
        <v>0</v>
      </c>
      <c r="AT110" s="128">
        <f>ROUND(SUM(AV110:AW110),2)</f>
        <v>0</v>
      </c>
      <c r="AU110" s="129">
        <f>'SO 07 - Odstranění stromo...'!P117</f>
        <v>0</v>
      </c>
      <c r="AV110" s="128">
        <f>'SO 07 - Odstranění stromo...'!J33</f>
        <v>0</v>
      </c>
      <c r="AW110" s="128">
        <f>'SO 07 - Odstranění stromo...'!J34</f>
        <v>0</v>
      </c>
      <c r="AX110" s="128">
        <f>'SO 07 - Odstranění stromo...'!J35</f>
        <v>0</v>
      </c>
      <c r="AY110" s="128">
        <f>'SO 07 - Odstranění stromo...'!J36</f>
        <v>0</v>
      </c>
      <c r="AZ110" s="128">
        <f>'SO 07 - Odstranění stromo...'!F33</f>
        <v>0</v>
      </c>
      <c r="BA110" s="128">
        <f>'SO 07 - Odstranění stromo...'!F34</f>
        <v>0</v>
      </c>
      <c r="BB110" s="128">
        <f>'SO 07 - Odstranění stromo...'!F35</f>
        <v>0</v>
      </c>
      <c r="BC110" s="128">
        <f>'SO 07 - Odstranění stromo...'!F36</f>
        <v>0</v>
      </c>
      <c r="BD110" s="130">
        <f>'SO 07 - Odstranění stromo...'!F37</f>
        <v>0</v>
      </c>
      <c r="BE110" s="7"/>
      <c r="BT110" s="131" t="s">
        <v>85</v>
      </c>
      <c r="BV110" s="131" t="s">
        <v>79</v>
      </c>
      <c r="BW110" s="131" t="s">
        <v>132</v>
      </c>
      <c r="BX110" s="131" t="s">
        <v>5</v>
      </c>
      <c r="CL110" s="131" t="s">
        <v>1</v>
      </c>
      <c r="CM110" s="131" t="s">
        <v>87</v>
      </c>
    </row>
    <row r="111" s="7" customFormat="1" ht="16.5" customHeight="1">
      <c r="A111" s="119" t="s">
        <v>81</v>
      </c>
      <c r="B111" s="120"/>
      <c r="C111" s="121"/>
      <c r="D111" s="122" t="s">
        <v>133</v>
      </c>
      <c r="E111" s="122"/>
      <c r="F111" s="122"/>
      <c r="G111" s="122"/>
      <c r="H111" s="122"/>
      <c r="I111" s="123"/>
      <c r="J111" s="122" t="s">
        <v>134</v>
      </c>
      <c r="K111" s="122"/>
      <c r="L111" s="122"/>
      <c r="M111" s="122"/>
      <c r="N111" s="122"/>
      <c r="O111" s="122"/>
      <c r="P111" s="122"/>
      <c r="Q111" s="122"/>
      <c r="R111" s="122"/>
      <c r="S111" s="122"/>
      <c r="T111" s="122"/>
      <c r="U111" s="122"/>
      <c r="V111" s="122"/>
      <c r="W111" s="122"/>
      <c r="X111" s="122"/>
      <c r="Y111" s="122"/>
      <c r="Z111" s="122"/>
      <c r="AA111" s="122"/>
      <c r="AB111" s="122"/>
      <c r="AC111" s="122"/>
      <c r="AD111" s="122"/>
      <c r="AE111" s="122"/>
      <c r="AF111" s="122"/>
      <c r="AG111" s="124">
        <f>'SO 08 - Oprava spár opěrn...'!J30</f>
        <v>0</v>
      </c>
      <c r="AH111" s="123"/>
      <c r="AI111" s="123"/>
      <c r="AJ111" s="123"/>
      <c r="AK111" s="123"/>
      <c r="AL111" s="123"/>
      <c r="AM111" s="123"/>
      <c r="AN111" s="124">
        <f>SUM(AG111,AT111)</f>
        <v>0</v>
      </c>
      <c r="AO111" s="123"/>
      <c r="AP111" s="123"/>
      <c r="AQ111" s="125" t="s">
        <v>84</v>
      </c>
      <c r="AR111" s="126"/>
      <c r="AS111" s="132">
        <v>0</v>
      </c>
      <c r="AT111" s="133">
        <f>ROUND(SUM(AV111:AW111),2)</f>
        <v>0</v>
      </c>
      <c r="AU111" s="134">
        <f>'SO 08 - Oprava spár opěrn...'!P119</f>
        <v>0</v>
      </c>
      <c r="AV111" s="133">
        <f>'SO 08 - Oprava spár opěrn...'!J33</f>
        <v>0</v>
      </c>
      <c r="AW111" s="133">
        <f>'SO 08 - Oprava spár opěrn...'!J34</f>
        <v>0</v>
      </c>
      <c r="AX111" s="133">
        <f>'SO 08 - Oprava spár opěrn...'!J35</f>
        <v>0</v>
      </c>
      <c r="AY111" s="133">
        <f>'SO 08 - Oprava spár opěrn...'!J36</f>
        <v>0</v>
      </c>
      <c r="AZ111" s="133">
        <f>'SO 08 - Oprava spár opěrn...'!F33</f>
        <v>0</v>
      </c>
      <c r="BA111" s="133">
        <f>'SO 08 - Oprava spár opěrn...'!F34</f>
        <v>0</v>
      </c>
      <c r="BB111" s="133">
        <f>'SO 08 - Oprava spár opěrn...'!F35</f>
        <v>0</v>
      </c>
      <c r="BC111" s="133">
        <f>'SO 08 - Oprava spár opěrn...'!F36</f>
        <v>0</v>
      </c>
      <c r="BD111" s="135">
        <f>'SO 08 - Oprava spár opěrn...'!F37</f>
        <v>0</v>
      </c>
      <c r="BE111" s="7"/>
      <c r="BT111" s="131" t="s">
        <v>85</v>
      </c>
      <c r="BV111" s="131" t="s">
        <v>79</v>
      </c>
      <c r="BW111" s="131" t="s">
        <v>135</v>
      </c>
      <c r="BX111" s="131" t="s">
        <v>5</v>
      </c>
      <c r="CL111" s="131" t="s">
        <v>1</v>
      </c>
      <c r="CM111" s="131" t="s">
        <v>87</v>
      </c>
    </row>
    <row r="112" s="2" customFormat="1" ht="30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40"/>
      <c r="M112" s="40"/>
      <c r="N112" s="40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F112" s="40"/>
      <c r="AG112" s="40"/>
      <c r="AH112" s="40"/>
      <c r="AI112" s="40"/>
      <c r="AJ112" s="40"/>
      <c r="AK112" s="40"/>
      <c r="AL112" s="40"/>
      <c r="AM112" s="40"/>
      <c r="AN112" s="40"/>
      <c r="AO112" s="40"/>
      <c r="AP112" s="40"/>
      <c r="AQ112" s="40"/>
      <c r="AR112" s="44"/>
      <c r="AS112" s="38"/>
      <c r="AT112" s="38"/>
      <c r="AU112" s="38"/>
      <c r="AV112" s="38"/>
      <c r="AW112" s="38"/>
      <c r="AX112" s="38"/>
      <c r="AY112" s="38"/>
      <c r="AZ112" s="38"/>
      <c r="BA112" s="38"/>
      <c r="BB112" s="38"/>
      <c r="BC112" s="38"/>
      <c r="BD112" s="38"/>
      <c r="BE112" s="38"/>
    </row>
    <row r="113" s="2" customFormat="1" ht="6.96" customHeight="1">
      <c r="A113" s="38"/>
      <c r="B113" s="66"/>
      <c r="C113" s="67"/>
      <c r="D113" s="67"/>
      <c r="E113" s="67"/>
      <c r="F113" s="67"/>
      <c r="G113" s="67"/>
      <c r="H113" s="67"/>
      <c r="I113" s="67"/>
      <c r="J113" s="67"/>
      <c r="K113" s="67"/>
      <c r="L113" s="67"/>
      <c r="M113" s="67"/>
      <c r="N113" s="67"/>
      <c r="O113" s="67"/>
      <c r="P113" s="67"/>
      <c r="Q113" s="67"/>
      <c r="R113" s="67"/>
      <c r="S113" s="67"/>
      <c r="T113" s="67"/>
      <c r="U113" s="67"/>
      <c r="V113" s="67"/>
      <c r="W113" s="67"/>
      <c r="X113" s="67"/>
      <c r="Y113" s="67"/>
      <c r="Z113" s="67"/>
      <c r="AA113" s="67"/>
      <c r="AB113" s="67"/>
      <c r="AC113" s="67"/>
      <c r="AD113" s="67"/>
      <c r="AE113" s="67"/>
      <c r="AF113" s="67"/>
      <c r="AG113" s="67"/>
      <c r="AH113" s="67"/>
      <c r="AI113" s="67"/>
      <c r="AJ113" s="67"/>
      <c r="AK113" s="67"/>
      <c r="AL113" s="67"/>
      <c r="AM113" s="67"/>
      <c r="AN113" s="67"/>
      <c r="AO113" s="67"/>
      <c r="AP113" s="67"/>
      <c r="AQ113" s="67"/>
      <c r="AR113" s="44"/>
      <c r="AS113" s="38"/>
      <c r="AT113" s="38"/>
      <c r="AU113" s="38"/>
      <c r="AV113" s="38"/>
      <c r="AW113" s="38"/>
      <c r="AX113" s="38"/>
      <c r="AY113" s="38"/>
      <c r="AZ113" s="38"/>
      <c r="BA113" s="38"/>
      <c r="BB113" s="38"/>
      <c r="BC113" s="38"/>
      <c r="BD113" s="38"/>
      <c r="BE113" s="38"/>
    </row>
  </sheetData>
  <sheetProtection sheet="1" formatColumns="0" formatRows="0" objects="1" scenarios="1" spinCount="100000" saltValue="YxLhShssnxbInCzjQWSvOZxeGEyE4zuZZEeQvGAl6tmbryOLeyHrrQ15ivdc0aHVklaAPsNM/KZcDgZGv0Dncg==" hashValue="ClCNup3lrjTGrXXZY4h0NUyxPFHRXsblojgGGNaylZBLp9MIRqVAximyCPCCphBhZW50hnarpLPlLAgkQXBpKA==" algorithmName="SHA-512" password="CC35"/>
  <mergeCells count="106">
    <mergeCell ref="C92:G92"/>
    <mergeCell ref="D101:H101"/>
    <mergeCell ref="D98:H98"/>
    <mergeCell ref="D95:H95"/>
    <mergeCell ref="D99:H99"/>
    <mergeCell ref="D100:H100"/>
    <mergeCell ref="D96:H96"/>
    <mergeCell ref="D97:H97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L85:AJ85"/>
    <mergeCell ref="D105:H105"/>
    <mergeCell ref="J105:AF105"/>
    <mergeCell ref="D106:H106"/>
    <mergeCell ref="J106:AF106"/>
    <mergeCell ref="D107:H107"/>
    <mergeCell ref="J107:AF107"/>
    <mergeCell ref="D108:H108"/>
    <mergeCell ref="J108:AF108"/>
    <mergeCell ref="D109:H109"/>
    <mergeCell ref="J109:AF109"/>
    <mergeCell ref="D110:H110"/>
    <mergeCell ref="J110:AF110"/>
    <mergeCell ref="D111:H111"/>
    <mergeCell ref="J111:AF111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109:AP109"/>
    <mergeCell ref="AG109:AM109"/>
    <mergeCell ref="AN110:AP110"/>
    <mergeCell ref="AG110:AM110"/>
    <mergeCell ref="AN111:AP111"/>
    <mergeCell ref="AG111:AM111"/>
    <mergeCell ref="AG94:AM94"/>
    <mergeCell ref="AN94:AP94"/>
  </mergeCells>
  <hyperlinks>
    <hyperlink ref="A95" location="'VRN - Ostatní náklady'!C2" display="/"/>
    <hyperlink ref="A96" location="'SO 01 - Úprava koryta v m...'!C2" display="/"/>
    <hyperlink ref="A97" location="'SO 02 - Úprava PB opěrné ...'!C2" display="/"/>
    <hyperlink ref="A98" location="'SO 03 - Oprava LB opevněn...'!C2" display="/"/>
    <hyperlink ref="A99" location="'SO 04 - Úprava LB opěrné ...'!C2" display="/"/>
    <hyperlink ref="A100" location="'SO 05 - Úprava LB opěrné ...'!C2" display="/"/>
    <hyperlink ref="A101" location="'SO 06.1 - Stabilizační pr...'!C2" display="/"/>
    <hyperlink ref="A102" location="'SO 06.2 - Stabilizační pr...'!C2" display="/"/>
    <hyperlink ref="A103" location="'SO 06.3 - Stabilizační pr...'!C2" display="/"/>
    <hyperlink ref="A104" location="'SO 06.4 - Stabilizační pr...'!C2" display="/"/>
    <hyperlink ref="A105" location="'SO 06.5 - Stabilizační pr...'!C2" display="/"/>
    <hyperlink ref="A106" location="'SO 06.6 - Stabilizační pr...'!C2" display="/"/>
    <hyperlink ref="A107" location="'SO 06.7 - Stabilizační pr...'!C2" display="/"/>
    <hyperlink ref="A108" location="'SO 06.8 - Úprava stávajíc...'!C2" display="/"/>
    <hyperlink ref="A109" location="'SO 06.9 - Zřízení kynety ...'!C2" display="/"/>
    <hyperlink ref="A110" location="'SO 07 - Odstranění stromo...'!C2" display="/"/>
    <hyperlink ref="A111" location="'SO 08 - Oprava spár opěr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136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Hloučela, Hamry - posouzení stability koryta, návrh úprav a stabilizačních objektů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137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528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33</v>
      </c>
      <c r="G12" s="38"/>
      <c r="H12" s="38"/>
      <c r="I12" s="140" t="s">
        <v>22</v>
      </c>
      <c r="J12" s="144" t="str">
        <f>'Rekapitulace stavby'!AN8</f>
        <v>28. 3. 2023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70890013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Povodí Moravy, s.p.</v>
      </c>
      <c r="F15" s="38"/>
      <c r="G15" s="38"/>
      <c r="H15" s="38"/>
      <c r="I15" s="140" t="s">
        <v>28</v>
      </c>
      <c r="J15" s="143" t="str">
        <f>IF('Rekapitulace stavby'!AN11="","",'Rekapitulace stavby'!AN11)</f>
        <v>CZ70890013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ROUND((SUM(BE120:BE153)),  2)</f>
        <v>0</v>
      </c>
      <c r="G33" s="38"/>
      <c r="H33" s="38"/>
      <c r="I33" s="155">
        <v>0.20999999999999999</v>
      </c>
      <c r="J33" s="154">
        <f>ROUND(((SUM(BE120:BE153))*I33),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ROUND((SUM(BF120:BF153)),  2)</f>
        <v>0</v>
      </c>
      <c r="G34" s="38"/>
      <c r="H34" s="38"/>
      <c r="I34" s="155">
        <v>0.14999999999999999</v>
      </c>
      <c r="J34" s="154">
        <f>ROUND(((SUM(BF120:BF153))*I34),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ROUND((SUM(BG120:BG153)),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ROUND((SUM(BH120:BH153)),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ROUND((SUM(BI120:BI153)),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Hloučela, Hamry - posouzení stability koryta, návrh úprav a stabilizačních objektů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06.3 - Stabilizační práh III - m 332,60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28. 3. 2023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140</v>
      </c>
      <c r="D94" s="176"/>
      <c r="E94" s="176"/>
      <c r="F94" s="176"/>
      <c r="G94" s="176"/>
      <c r="H94" s="176"/>
      <c r="I94" s="176"/>
      <c r="J94" s="177" t="s">
        <v>141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142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143</v>
      </c>
    </row>
    <row r="97" s="9" customFormat="1" ht="24.96" customHeight="1">
      <c r="A97" s="9"/>
      <c r="B97" s="179"/>
      <c r="C97" s="180"/>
      <c r="D97" s="181" t="s">
        <v>233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235</v>
      </c>
      <c r="E98" s="182"/>
      <c r="F98" s="182"/>
      <c r="G98" s="182"/>
      <c r="H98" s="182"/>
      <c r="I98" s="182"/>
      <c r="J98" s="183">
        <f>J140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236</v>
      </c>
      <c r="E99" s="182"/>
      <c r="F99" s="182"/>
      <c r="G99" s="182"/>
      <c r="H99" s="182"/>
      <c r="I99" s="182"/>
      <c r="J99" s="183">
        <f>J148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239</v>
      </c>
      <c r="E100" s="182"/>
      <c r="F100" s="182"/>
      <c r="G100" s="182"/>
      <c r="H100" s="182"/>
      <c r="I100" s="182"/>
      <c r="J100" s="183">
        <f>J152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149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6.25" customHeight="1">
      <c r="A110" s="38"/>
      <c r="B110" s="39"/>
      <c r="C110" s="40"/>
      <c r="D110" s="40"/>
      <c r="E110" s="174" t="str">
        <f>E7</f>
        <v>Hloučela, Hamry - posouzení stability koryta, návrh úprav a stabilizačních objektů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137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SO 06.3 - Stabilizační práh III - m 332,60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 xml:space="preserve"> </v>
      </c>
      <c r="G114" s="40"/>
      <c r="H114" s="40"/>
      <c r="I114" s="32" t="s">
        <v>22</v>
      </c>
      <c r="J114" s="79" t="str">
        <f>IF(J12="","",J12)</f>
        <v>28. 3. 2023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>Povodí Moravy, s.p.</v>
      </c>
      <c r="G116" s="40"/>
      <c r="H116" s="40"/>
      <c r="I116" s="32" t="s">
        <v>32</v>
      </c>
      <c r="J116" s="36" t="str">
        <f>E21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30</v>
      </c>
      <c r="D117" s="40"/>
      <c r="E117" s="40"/>
      <c r="F117" s="27" t="str">
        <f>IF(E18="","",E18)</f>
        <v>Vyplň údaj</v>
      </c>
      <c r="G117" s="40"/>
      <c r="H117" s="40"/>
      <c r="I117" s="32" t="s">
        <v>35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150</v>
      </c>
      <c r="D119" s="194" t="s">
        <v>62</v>
      </c>
      <c r="E119" s="194" t="s">
        <v>58</v>
      </c>
      <c r="F119" s="194" t="s">
        <v>59</v>
      </c>
      <c r="G119" s="194" t="s">
        <v>151</v>
      </c>
      <c r="H119" s="194" t="s">
        <v>152</v>
      </c>
      <c r="I119" s="194" t="s">
        <v>153</v>
      </c>
      <c r="J119" s="195" t="s">
        <v>141</v>
      </c>
      <c r="K119" s="196" t="s">
        <v>154</v>
      </c>
      <c r="L119" s="197"/>
      <c r="M119" s="100" t="s">
        <v>1</v>
      </c>
      <c r="N119" s="101" t="s">
        <v>41</v>
      </c>
      <c r="O119" s="101" t="s">
        <v>155</v>
      </c>
      <c r="P119" s="101" t="s">
        <v>156</v>
      </c>
      <c r="Q119" s="101" t="s">
        <v>157</v>
      </c>
      <c r="R119" s="101" t="s">
        <v>158</v>
      </c>
      <c r="S119" s="101" t="s">
        <v>159</v>
      </c>
      <c r="T119" s="102" t="s">
        <v>160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161</v>
      </c>
      <c r="D120" s="40"/>
      <c r="E120" s="40"/>
      <c r="F120" s="40"/>
      <c r="G120" s="40"/>
      <c r="H120" s="40"/>
      <c r="I120" s="40"/>
      <c r="J120" s="198">
        <f>BK120</f>
        <v>0</v>
      </c>
      <c r="K120" s="40"/>
      <c r="L120" s="44"/>
      <c r="M120" s="103"/>
      <c r="N120" s="199"/>
      <c r="O120" s="104"/>
      <c r="P120" s="200">
        <f>P121+P140+P148+P152</f>
        <v>0</v>
      </c>
      <c r="Q120" s="104"/>
      <c r="R120" s="200">
        <f>R121+R140+R148+R152</f>
        <v>14.303341140000001</v>
      </c>
      <c r="S120" s="104"/>
      <c r="T120" s="201">
        <f>T121+T140+T148+T152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76</v>
      </c>
      <c r="AU120" s="17" t="s">
        <v>143</v>
      </c>
      <c r="BK120" s="202">
        <f>BK121+BK140+BK148+BK152</f>
        <v>0</v>
      </c>
    </row>
    <row r="121" s="12" customFormat="1" ht="25.92" customHeight="1">
      <c r="A121" s="12"/>
      <c r="B121" s="203"/>
      <c r="C121" s="204"/>
      <c r="D121" s="205" t="s">
        <v>76</v>
      </c>
      <c r="E121" s="206" t="s">
        <v>85</v>
      </c>
      <c r="F121" s="206" t="s">
        <v>240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SUM(P122:P139)</f>
        <v>0</v>
      </c>
      <c r="Q121" s="211"/>
      <c r="R121" s="212">
        <f>SUM(R122:R139)</f>
        <v>0.13768</v>
      </c>
      <c r="S121" s="211"/>
      <c r="T121" s="213">
        <f>SUM(T122:T139)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85</v>
      </c>
      <c r="AT121" s="215" t="s">
        <v>76</v>
      </c>
      <c r="AU121" s="215" t="s">
        <v>77</v>
      </c>
      <c r="AY121" s="214" t="s">
        <v>164</v>
      </c>
      <c r="BK121" s="216">
        <f>SUM(BK122:BK139)</f>
        <v>0</v>
      </c>
    </row>
    <row r="122" s="2" customFormat="1" ht="21.75" customHeight="1">
      <c r="A122" s="38"/>
      <c r="B122" s="39"/>
      <c r="C122" s="217" t="s">
        <v>85</v>
      </c>
      <c r="D122" s="217" t="s">
        <v>165</v>
      </c>
      <c r="E122" s="218" t="s">
        <v>247</v>
      </c>
      <c r="F122" s="219" t="s">
        <v>248</v>
      </c>
      <c r="G122" s="220" t="s">
        <v>249</v>
      </c>
      <c r="H122" s="221">
        <v>8</v>
      </c>
      <c r="I122" s="222"/>
      <c r="J122" s="223">
        <f>ROUND(I122*H122,2)</f>
        <v>0</v>
      </c>
      <c r="K122" s="224"/>
      <c r="L122" s="44"/>
      <c r="M122" s="225" t="s">
        <v>1</v>
      </c>
      <c r="N122" s="226" t="s">
        <v>42</v>
      </c>
      <c r="O122" s="91"/>
      <c r="P122" s="227">
        <f>O122*H122</f>
        <v>0</v>
      </c>
      <c r="Q122" s="227">
        <v>0.01721</v>
      </c>
      <c r="R122" s="227">
        <f>Q122*H122</f>
        <v>0.13768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173</v>
      </c>
      <c r="AT122" s="229" t="s">
        <v>165</v>
      </c>
      <c r="AU122" s="229" t="s">
        <v>85</v>
      </c>
      <c r="AY122" s="17" t="s">
        <v>164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85</v>
      </c>
      <c r="BK122" s="230">
        <f>ROUND(I122*H122,2)</f>
        <v>0</v>
      </c>
      <c r="BL122" s="17" t="s">
        <v>173</v>
      </c>
      <c r="BM122" s="229" t="s">
        <v>87</v>
      </c>
    </row>
    <row r="123" s="2" customFormat="1" ht="21.75" customHeight="1">
      <c r="A123" s="38"/>
      <c r="B123" s="39"/>
      <c r="C123" s="217" t="s">
        <v>87</v>
      </c>
      <c r="D123" s="217" t="s">
        <v>165</v>
      </c>
      <c r="E123" s="218" t="s">
        <v>250</v>
      </c>
      <c r="F123" s="219" t="s">
        <v>251</v>
      </c>
      <c r="G123" s="220" t="s">
        <v>252</v>
      </c>
      <c r="H123" s="221">
        <v>32</v>
      </c>
      <c r="I123" s="222"/>
      <c r="J123" s="223">
        <f>ROUND(I123*H123,2)</f>
        <v>0</v>
      </c>
      <c r="K123" s="224"/>
      <c r="L123" s="44"/>
      <c r="M123" s="225" t="s">
        <v>1</v>
      </c>
      <c r="N123" s="226" t="s">
        <v>42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173</v>
      </c>
      <c r="AT123" s="229" t="s">
        <v>165</v>
      </c>
      <c r="AU123" s="229" t="s">
        <v>85</v>
      </c>
      <c r="AY123" s="17" t="s">
        <v>164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85</v>
      </c>
      <c r="BK123" s="230">
        <f>ROUND(I123*H123,2)</f>
        <v>0</v>
      </c>
      <c r="BL123" s="17" t="s">
        <v>173</v>
      </c>
      <c r="BM123" s="229" t="s">
        <v>173</v>
      </c>
    </row>
    <row r="124" s="13" customFormat="1">
      <c r="A124" s="13"/>
      <c r="B124" s="243"/>
      <c r="C124" s="244"/>
      <c r="D124" s="231" t="s">
        <v>244</v>
      </c>
      <c r="E124" s="245" t="s">
        <v>1</v>
      </c>
      <c r="F124" s="246" t="s">
        <v>515</v>
      </c>
      <c r="G124" s="244"/>
      <c r="H124" s="247">
        <v>32</v>
      </c>
      <c r="I124" s="248"/>
      <c r="J124" s="244"/>
      <c r="K124" s="244"/>
      <c r="L124" s="249"/>
      <c r="M124" s="250"/>
      <c r="N124" s="251"/>
      <c r="O124" s="251"/>
      <c r="P124" s="251"/>
      <c r="Q124" s="251"/>
      <c r="R124" s="251"/>
      <c r="S124" s="251"/>
      <c r="T124" s="25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53" t="s">
        <v>244</v>
      </c>
      <c r="AU124" s="253" t="s">
        <v>85</v>
      </c>
      <c r="AV124" s="13" t="s">
        <v>87</v>
      </c>
      <c r="AW124" s="13" t="s">
        <v>34</v>
      </c>
      <c r="AX124" s="13" t="s">
        <v>77</v>
      </c>
      <c r="AY124" s="253" t="s">
        <v>164</v>
      </c>
    </row>
    <row r="125" s="14" customFormat="1">
      <c r="A125" s="14"/>
      <c r="B125" s="254"/>
      <c r="C125" s="255"/>
      <c r="D125" s="231" t="s">
        <v>244</v>
      </c>
      <c r="E125" s="256" t="s">
        <v>1</v>
      </c>
      <c r="F125" s="257" t="s">
        <v>246</v>
      </c>
      <c r="G125" s="255"/>
      <c r="H125" s="258">
        <v>32</v>
      </c>
      <c r="I125" s="259"/>
      <c r="J125" s="255"/>
      <c r="K125" s="255"/>
      <c r="L125" s="260"/>
      <c r="M125" s="261"/>
      <c r="N125" s="262"/>
      <c r="O125" s="262"/>
      <c r="P125" s="262"/>
      <c r="Q125" s="262"/>
      <c r="R125" s="262"/>
      <c r="S125" s="262"/>
      <c r="T125" s="26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64" t="s">
        <v>244</v>
      </c>
      <c r="AU125" s="264" t="s">
        <v>85</v>
      </c>
      <c r="AV125" s="14" t="s">
        <v>173</v>
      </c>
      <c r="AW125" s="14" t="s">
        <v>34</v>
      </c>
      <c r="AX125" s="14" t="s">
        <v>85</v>
      </c>
      <c r="AY125" s="264" t="s">
        <v>164</v>
      </c>
    </row>
    <row r="126" s="2" customFormat="1" ht="21.75" customHeight="1">
      <c r="A126" s="38"/>
      <c r="B126" s="39"/>
      <c r="C126" s="217" t="s">
        <v>177</v>
      </c>
      <c r="D126" s="217" t="s">
        <v>165</v>
      </c>
      <c r="E126" s="218" t="s">
        <v>254</v>
      </c>
      <c r="F126" s="219" t="s">
        <v>255</v>
      </c>
      <c r="G126" s="220" t="s">
        <v>256</v>
      </c>
      <c r="H126" s="221">
        <v>4</v>
      </c>
      <c r="I126" s="222"/>
      <c r="J126" s="223">
        <f>ROUND(I126*H126,2)</f>
        <v>0</v>
      </c>
      <c r="K126" s="224"/>
      <c r="L126" s="44"/>
      <c r="M126" s="225" t="s">
        <v>1</v>
      </c>
      <c r="N126" s="226" t="s">
        <v>42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173</v>
      </c>
      <c r="AT126" s="229" t="s">
        <v>165</v>
      </c>
      <c r="AU126" s="229" t="s">
        <v>85</v>
      </c>
      <c r="AY126" s="17" t="s">
        <v>164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85</v>
      </c>
      <c r="BK126" s="230">
        <f>ROUND(I126*H126,2)</f>
        <v>0</v>
      </c>
      <c r="BL126" s="17" t="s">
        <v>173</v>
      </c>
      <c r="BM126" s="229" t="s">
        <v>187</v>
      </c>
    </row>
    <row r="127" s="2" customFormat="1" ht="44.25" customHeight="1">
      <c r="A127" s="38"/>
      <c r="B127" s="39"/>
      <c r="C127" s="217" t="s">
        <v>173</v>
      </c>
      <c r="D127" s="217" t="s">
        <v>165</v>
      </c>
      <c r="E127" s="218" t="s">
        <v>264</v>
      </c>
      <c r="F127" s="219" t="s">
        <v>265</v>
      </c>
      <c r="G127" s="220" t="s">
        <v>243</v>
      </c>
      <c r="H127" s="221">
        <v>7.6440000000000001</v>
      </c>
      <c r="I127" s="222"/>
      <c r="J127" s="223">
        <f>ROUND(I127*H127,2)</f>
        <v>0</v>
      </c>
      <c r="K127" s="224"/>
      <c r="L127" s="44"/>
      <c r="M127" s="225" t="s">
        <v>1</v>
      </c>
      <c r="N127" s="226" t="s">
        <v>42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173</v>
      </c>
      <c r="AT127" s="229" t="s">
        <v>165</v>
      </c>
      <c r="AU127" s="229" t="s">
        <v>85</v>
      </c>
      <c r="AY127" s="17" t="s">
        <v>164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85</v>
      </c>
      <c r="BK127" s="230">
        <f>ROUND(I127*H127,2)</f>
        <v>0</v>
      </c>
      <c r="BL127" s="17" t="s">
        <v>173</v>
      </c>
      <c r="BM127" s="229" t="s">
        <v>196</v>
      </c>
    </row>
    <row r="128" s="2" customFormat="1" ht="62.7" customHeight="1">
      <c r="A128" s="38"/>
      <c r="B128" s="39"/>
      <c r="C128" s="217" t="s">
        <v>163</v>
      </c>
      <c r="D128" s="217" t="s">
        <v>165</v>
      </c>
      <c r="E128" s="218" t="s">
        <v>275</v>
      </c>
      <c r="F128" s="219" t="s">
        <v>276</v>
      </c>
      <c r="G128" s="220" t="s">
        <v>243</v>
      </c>
      <c r="H128" s="221">
        <v>3.2890000000000001</v>
      </c>
      <c r="I128" s="222"/>
      <c r="J128" s="223">
        <f>ROUND(I128*H128,2)</f>
        <v>0</v>
      </c>
      <c r="K128" s="224"/>
      <c r="L128" s="44"/>
      <c r="M128" s="225" t="s">
        <v>1</v>
      </c>
      <c r="N128" s="226" t="s">
        <v>42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173</v>
      </c>
      <c r="AT128" s="229" t="s">
        <v>165</v>
      </c>
      <c r="AU128" s="229" t="s">
        <v>85</v>
      </c>
      <c r="AY128" s="17" t="s">
        <v>164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85</v>
      </c>
      <c r="BK128" s="230">
        <f>ROUND(I128*H128,2)</f>
        <v>0</v>
      </c>
      <c r="BL128" s="17" t="s">
        <v>173</v>
      </c>
      <c r="BM128" s="229" t="s">
        <v>207</v>
      </c>
    </row>
    <row r="129" s="13" customFormat="1">
      <c r="A129" s="13"/>
      <c r="B129" s="243"/>
      <c r="C129" s="244"/>
      <c r="D129" s="231" t="s">
        <v>244</v>
      </c>
      <c r="E129" s="245" t="s">
        <v>1</v>
      </c>
      <c r="F129" s="246" t="s">
        <v>529</v>
      </c>
      <c r="G129" s="244"/>
      <c r="H129" s="247">
        <v>3.2890000000000001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3" t="s">
        <v>244</v>
      </c>
      <c r="AU129" s="253" t="s">
        <v>85</v>
      </c>
      <c r="AV129" s="13" t="s">
        <v>87</v>
      </c>
      <c r="AW129" s="13" t="s">
        <v>34</v>
      </c>
      <c r="AX129" s="13" t="s">
        <v>77</v>
      </c>
      <c r="AY129" s="253" t="s">
        <v>164</v>
      </c>
    </row>
    <row r="130" s="14" customFormat="1">
      <c r="A130" s="14"/>
      <c r="B130" s="254"/>
      <c r="C130" s="255"/>
      <c r="D130" s="231" t="s">
        <v>244</v>
      </c>
      <c r="E130" s="256" t="s">
        <v>1</v>
      </c>
      <c r="F130" s="257" t="s">
        <v>246</v>
      </c>
      <c r="G130" s="255"/>
      <c r="H130" s="258">
        <v>3.2890000000000001</v>
      </c>
      <c r="I130" s="259"/>
      <c r="J130" s="255"/>
      <c r="K130" s="255"/>
      <c r="L130" s="260"/>
      <c r="M130" s="261"/>
      <c r="N130" s="262"/>
      <c r="O130" s="262"/>
      <c r="P130" s="262"/>
      <c r="Q130" s="262"/>
      <c r="R130" s="262"/>
      <c r="S130" s="262"/>
      <c r="T130" s="26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4" t="s">
        <v>244</v>
      </c>
      <c r="AU130" s="264" t="s">
        <v>85</v>
      </c>
      <c r="AV130" s="14" t="s">
        <v>173</v>
      </c>
      <c r="AW130" s="14" t="s">
        <v>34</v>
      </c>
      <c r="AX130" s="14" t="s">
        <v>85</v>
      </c>
      <c r="AY130" s="264" t="s">
        <v>164</v>
      </c>
    </row>
    <row r="131" s="2" customFormat="1" ht="66.75" customHeight="1">
      <c r="A131" s="38"/>
      <c r="B131" s="39"/>
      <c r="C131" s="217" t="s">
        <v>187</v>
      </c>
      <c r="D131" s="217" t="s">
        <v>165</v>
      </c>
      <c r="E131" s="218" t="s">
        <v>278</v>
      </c>
      <c r="F131" s="219" t="s">
        <v>279</v>
      </c>
      <c r="G131" s="220" t="s">
        <v>243</v>
      </c>
      <c r="H131" s="221">
        <v>29.599</v>
      </c>
      <c r="I131" s="222"/>
      <c r="J131" s="223">
        <f>ROUND(I131*H131,2)</f>
        <v>0</v>
      </c>
      <c r="K131" s="224"/>
      <c r="L131" s="44"/>
      <c r="M131" s="225" t="s">
        <v>1</v>
      </c>
      <c r="N131" s="226" t="s">
        <v>42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173</v>
      </c>
      <c r="AT131" s="229" t="s">
        <v>165</v>
      </c>
      <c r="AU131" s="229" t="s">
        <v>85</v>
      </c>
      <c r="AY131" s="17" t="s">
        <v>164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85</v>
      </c>
      <c r="BK131" s="230">
        <f>ROUND(I131*H131,2)</f>
        <v>0</v>
      </c>
      <c r="BL131" s="17" t="s">
        <v>173</v>
      </c>
      <c r="BM131" s="229" t="s">
        <v>220</v>
      </c>
    </row>
    <row r="132" s="13" customFormat="1">
      <c r="A132" s="13"/>
      <c r="B132" s="243"/>
      <c r="C132" s="244"/>
      <c r="D132" s="231" t="s">
        <v>244</v>
      </c>
      <c r="E132" s="245" t="s">
        <v>1</v>
      </c>
      <c r="F132" s="246" t="s">
        <v>530</v>
      </c>
      <c r="G132" s="244"/>
      <c r="H132" s="247">
        <v>29.599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3" t="s">
        <v>244</v>
      </c>
      <c r="AU132" s="253" t="s">
        <v>85</v>
      </c>
      <c r="AV132" s="13" t="s">
        <v>87</v>
      </c>
      <c r="AW132" s="13" t="s">
        <v>34</v>
      </c>
      <c r="AX132" s="13" t="s">
        <v>77</v>
      </c>
      <c r="AY132" s="253" t="s">
        <v>164</v>
      </c>
    </row>
    <row r="133" s="14" customFormat="1">
      <c r="A133" s="14"/>
      <c r="B133" s="254"/>
      <c r="C133" s="255"/>
      <c r="D133" s="231" t="s">
        <v>244</v>
      </c>
      <c r="E133" s="256" t="s">
        <v>1</v>
      </c>
      <c r="F133" s="257" t="s">
        <v>246</v>
      </c>
      <c r="G133" s="255"/>
      <c r="H133" s="258">
        <v>29.599</v>
      </c>
      <c r="I133" s="259"/>
      <c r="J133" s="255"/>
      <c r="K133" s="255"/>
      <c r="L133" s="260"/>
      <c r="M133" s="261"/>
      <c r="N133" s="262"/>
      <c r="O133" s="262"/>
      <c r="P133" s="262"/>
      <c r="Q133" s="262"/>
      <c r="R133" s="262"/>
      <c r="S133" s="262"/>
      <c r="T133" s="26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4" t="s">
        <v>244</v>
      </c>
      <c r="AU133" s="264" t="s">
        <v>85</v>
      </c>
      <c r="AV133" s="14" t="s">
        <v>173</v>
      </c>
      <c r="AW133" s="14" t="s">
        <v>34</v>
      </c>
      <c r="AX133" s="14" t="s">
        <v>85</v>
      </c>
      <c r="AY133" s="264" t="s">
        <v>164</v>
      </c>
    </row>
    <row r="134" s="2" customFormat="1" ht="44.25" customHeight="1">
      <c r="A134" s="38"/>
      <c r="B134" s="39"/>
      <c r="C134" s="217" t="s">
        <v>192</v>
      </c>
      <c r="D134" s="217" t="s">
        <v>165</v>
      </c>
      <c r="E134" s="218" t="s">
        <v>294</v>
      </c>
      <c r="F134" s="219" t="s">
        <v>295</v>
      </c>
      <c r="G134" s="220" t="s">
        <v>296</v>
      </c>
      <c r="H134" s="221">
        <v>5.9199999999999999</v>
      </c>
      <c r="I134" s="222"/>
      <c r="J134" s="223">
        <f>ROUND(I134*H134,2)</f>
        <v>0</v>
      </c>
      <c r="K134" s="224"/>
      <c r="L134" s="44"/>
      <c r="M134" s="225" t="s">
        <v>1</v>
      </c>
      <c r="N134" s="226" t="s">
        <v>42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173</v>
      </c>
      <c r="AT134" s="229" t="s">
        <v>165</v>
      </c>
      <c r="AU134" s="229" t="s">
        <v>85</v>
      </c>
      <c r="AY134" s="17" t="s">
        <v>164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85</v>
      </c>
      <c r="BK134" s="230">
        <f>ROUND(I134*H134,2)</f>
        <v>0</v>
      </c>
      <c r="BL134" s="17" t="s">
        <v>173</v>
      </c>
      <c r="BM134" s="229" t="s">
        <v>228</v>
      </c>
    </row>
    <row r="135" s="13" customFormat="1">
      <c r="A135" s="13"/>
      <c r="B135" s="243"/>
      <c r="C135" s="244"/>
      <c r="D135" s="231" t="s">
        <v>244</v>
      </c>
      <c r="E135" s="245" t="s">
        <v>1</v>
      </c>
      <c r="F135" s="246" t="s">
        <v>531</v>
      </c>
      <c r="G135" s="244"/>
      <c r="H135" s="247">
        <v>5.9199999999999999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3" t="s">
        <v>244</v>
      </c>
      <c r="AU135" s="253" t="s">
        <v>85</v>
      </c>
      <c r="AV135" s="13" t="s">
        <v>87</v>
      </c>
      <c r="AW135" s="13" t="s">
        <v>34</v>
      </c>
      <c r="AX135" s="13" t="s">
        <v>85</v>
      </c>
      <c r="AY135" s="253" t="s">
        <v>164</v>
      </c>
    </row>
    <row r="136" s="2" customFormat="1" ht="44.25" customHeight="1">
      <c r="A136" s="38"/>
      <c r="B136" s="39"/>
      <c r="C136" s="217" t="s">
        <v>196</v>
      </c>
      <c r="D136" s="217" t="s">
        <v>165</v>
      </c>
      <c r="E136" s="218" t="s">
        <v>289</v>
      </c>
      <c r="F136" s="219" t="s">
        <v>290</v>
      </c>
      <c r="G136" s="220" t="s">
        <v>243</v>
      </c>
      <c r="H136" s="221">
        <v>3.2890000000000001</v>
      </c>
      <c r="I136" s="222"/>
      <c r="J136" s="223">
        <f>ROUND(I136*H136,2)</f>
        <v>0</v>
      </c>
      <c r="K136" s="224"/>
      <c r="L136" s="44"/>
      <c r="M136" s="225" t="s">
        <v>1</v>
      </c>
      <c r="N136" s="226" t="s">
        <v>42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173</v>
      </c>
      <c r="AT136" s="229" t="s">
        <v>165</v>
      </c>
      <c r="AU136" s="229" t="s">
        <v>85</v>
      </c>
      <c r="AY136" s="17" t="s">
        <v>164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85</v>
      </c>
      <c r="BK136" s="230">
        <f>ROUND(I136*H136,2)</f>
        <v>0</v>
      </c>
      <c r="BL136" s="17" t="s">
        <v>173</v>
      </c>
      <c r="BM136" s="229" t="s">
        <v>299</v>
      </c>
    </row>
    <row r="137" s="13" customFormat="1">
      <c r="A137" s="13"/>
      <c r="B137" s="243"/>
      <c r="C137" s="244"/>
      <c r="D137" s="231" t="s">
        <v>244</v>
      </c>
      <c r="E137" s="245" t="s">
        <v>1</v>
      </c>
      <c r="F137" s="246" t="s">
        <v>529</v>
      </c>
      <c r="G137" s="244"/>
      <c r="H137" s="247">
        <v>3.2890000000000001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3" t="s">
        <v>244</v>
      </c>
      <c r="AU137" s="253" t="s">
        <v>85</v>
      </c>
      <c r="AV137" s="13" t="s">
        <v>87</v>
      </c>
      <c r="AW137" s="13" t="s">
        <v>34</v>
      </c>
      <c r="AX137" s="13" t="s">
        <v>77</v>
      </c>
      <c r="AY137" s="253" t="s">
        <v>164</v>
      </c>
    </row>
    <row r="138" s="14" customFormat="1">
      <c r="A138" s="14"/>
      <c r="B138" s="254"/>
      <c r="C138" s="255"/>
      <c r="D138" s="231" t="s">
        <v>244</v>
      </c>
      <c r="E138" s="256" t="s">
        <v>1</v>
      </c>
      <c r="F138" s="257" t="s">
        <v>246</v>
      </c>
      <c r="G138" s="255"/>
      <c r="H138" s="258">
        <v>3.2890000000000001</v>
      </c>
      <c r="I138" s="259"/>
      <c r="J138" s="255"/>
      <c r="K138" s="255"/>
      <c r="L138" s="260"/>
      <c r="M138" s="261"/>
      <c r="N138" s="262"/>
      <c r="O138" s="262"/>
      <c r="P138" s="262"/>
      <c r="Q138" s="262"/>
      <c r="R138" s="262"/>
      <c r="S138" s="262"/>
      <c r="T138" s="26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4" t="s">
        <v>244</v>
      </c>
      <c r="AU138" s="264" t="s">
        <v>85</v>
      </c>
      <c r="AV138" s="14" t="s">
        <v>173</v>
      </c>
      <c r="AW138" s="14" t="s">
        <v>34</v>
      </c>
      <c r="AX138" s="14" t="s">
        <v>85</v>
      </c>
      <c r="AY138" s="264" t="s">
        <v>164</v>
      </c>
    </row>
    <row r="139" s="2" customFormat="1" ht="44.25" customHeight="1">
      <c r="A139" s="38"/>
      <c r="B139" s="39"/>
      <c r="C139" s="217" t="s">
        <v>202</v>
      </c>
      <c r="D139" s="217" t="s">
        <v>165</v>
      </c>
      <c r="E139" s="218" t="s">
        <v>300</v>
      </c>
      <c r="F139" s="219" t="s">
        <v>301</v>
      </c>
      <c r="G139" s="220" t="s">
        <v>243</v>
      </c>
      <c r="H139" s="221">
        <v>1.067</v>
      </c>
      <c r="I139" s="222"/>
      <c r="J139" s="223">
        <f>ROUND(I139*H139,2)</f>
        <v>0</v>
      </c>
      <c r="K139" s="224"/>
      <c r="L139" s="44"/>
      <c r="M139" s="225" t="s">
        <v>1</v>
      </c>
      <c r="N139" s="226" t="s">
        <v>42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173</v>
      </c>
      <c r="AT139" s="229" t="s">
        <v>165</v>
      </c>
      <c r="AU139" s="229" t="s">
        <v>85</v>
      </c>
      <c r="AY139" s="17" t="s">
        <v>164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85</v>
      </c>
      <c r="BK139" s="230">
        <f>ROUND(I139*H139,2)</f>
        <v>0</v>
      </c>
      <c r="BL139" s="17" t="s">
        <v>173</v>
      </c>
      <c r="BM139" s="229" t="s">
        <v>263</v>
      </c>
    </row>
    <row r="140" s="12" customFormat="1" ht="25.92" customHeight="1">
      <c r="A140" s="12"/>
      <c r="B140" s="203"/>
      <c r="C140" s="204"/>
      <c r="D140" s="205" t="s">
        <v>76</v>
      </c>
      <c r="E140" s="206" t="s">
        <v>177</v>
      </c>
      <c r="F140" s="206" t="s">
        <v>312</v>
      </c>
      <c r="G140" s="204"/>
      <c r="H140" s="204"/>
      <c r="I140" s="207"/>
      <c r="J140" s="208">
        <f>BK140</f>
        <v>0</v>
      </c>
      <c r="K140" s="204"/>
      <c r="L140" s="209"/>
      <c r="M140" s="210"/>
      <c r="N140" s="211"/>
      <c r="O140" s="211"/>
      <c r="P140" s="212">
        <f>SUM(P141:P147)</f>
        <v>0</v>
      </c>
      <c r="Q140" s="211"/>
      <c r="R140" s="212">
        <f>SUM(R141:R147)</f>
        <v>5.1937891399999998</v>
      </c>
      <c r="S140" s="211"/>
      <c r="T140" s="213">
        <f>SUM(T141:T147)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4" t="s">
        <v>85</v>
      </c>
      <c r="AT140" s="215" t="s">
        <v>76</v>
      </c>
      <c r="AU140" s="215" t="s">
        <v>77</v>
      </c>
      <c r="AY140" s="214" t="s">
        <v>164</v>
      </c>
      <c r="BK140" s="216">
        <f>SUM(BK141:BK147)</f>
        <v>0</v>
      </c>
    </row>
    <row r="141" s="2" customFormat="1" ht="66.75" customHeight="1">
      <c r="A141" s="38"/>
      <c r="B141" s="39"/>
      <c r="C141" s="217" t="s">
        <v>207</v>
      </c>
      <c r="D141" s="217" t="s">
        <v>165</v>
      </c>
      <c r="E141" s="218" t="s">
        <v>323</v>
      </c>
      <c r="F141" s="219" t="s">
        <v>324</v>
      </c>
      <c r="G141" s="220" t="s">
        <v>243</v>
      </c>
      <c r="H141" s="221">
        <v>0.98299999999999998</v>
      </c>
      <c r="I141" s="222"/>
      <c r="J141" s="223">
        <f>ROUND(I141*H141,2)</f>
        <v>0</v>
      </c>
      <c r="K141" s="224"/>
      <c r="L141" s="44"/>
      <c r="M141" s="225" t="s">
        <v>1</v>
      </c>
      <c r="N141" s="226" t="s">
        <v>42</v>
      </c>
      <c r="O141" s="91"/>
      <c r="P141" s="227">
        <f>O141*H141</f>
        <v>0</v>
      </c>
      <c r="Q141" s="227">
        <v>2.7919499999999999</v>
      </c>
      <c r="R141" s="227">
        <f>Q141*H141</f>
        <v>2.7444868499999999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173</v>
      </c>
      <c r="AT141" s="229" t="s">
        <v>165</v>
      </c>
      <c r="AU141" s="229" t="s">
        <v>85</v>
      </c>
      <c r="AY141" s="17" t="s">
        <v>164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85</v>
      </c>
      <c r="BK141" s="230">
        <f>ROUND(I141*H141,2)</f>
        <v>0</v>
      </c>
      <c r="BL141" s="17" t="s">
        <v>173</v>
      </c>
      <c r="BM141" s="229" t="s">
        <v>266</v>
      </c>
    </row>
    <row r="142" s="2" customFormat="1" ht="66.75" customHeight="1">
      <c r="A142" s="38"/>
      <c r="B142" s="39"/>
      <c r="C142" s="217" t="s">
        <v>213</v>
      </c>
      <c r="D142" s="217" t="s">
        <v>165</v>
      </c>
      <c r="E142" s="218" t="s">
        <v>326</v>
      </c>
      <c r="F142" s="219" t="s">
        <v>327</v>
      </c>
      <c r="G142" s="220" t="s">
        <v>243</v>
      </c>
      <c r="H142" s="221">
        <v>0.81299999999999994</v>
      </c>
      <c r="I142" s="222"/>
      <c r="J142" s="223">
        <f>ROUND(I142*H142,2)</f>
        <v>0</v>
      </c>
      <c r="K142" s="224"/>
      <c r="L142" s="44"/>
      <c r="M142" s="225" t="s">
        <v>1</v>
      </c>
      <c r="N142" s="226" t="s">
        <v>42</v>
      </c>
      <c r="O142" s="91"/>
      <c r="P142" s="227">
        <f>O142*H142</f>
        <v>0</v>
      </c>
      <c r="Q142" s="227">
        <v>2.8332299999999999</v>
      </c>
      <c r="R142" s="227">
        <f>Q142*H142</f>
        <v>2.30341599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173</v>
      </c>
      <c r="AT142" s="229" t="s">
        <v>165</v>
      </c>
      <c r="AU142" s="229" t="s">
        <v>85</v>
      </c>
      <c r="AY142" s="17" t="s">
        <v>164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85</v>
      </c>
      <c r="BK142" s="230">
        <f>ROUND(I142*H142,2)</f>
        <v>0</v>
      </c>
      <c r="BL142" s="17" t="s">
        <v>173</v>
      </c>
      <c r="BM142" s="229" t="s">
        <v>336</v>
      </c>
    </row>
    <row r="143" s="2" customFormat="1" ht="76.35" customHeight="1">
      <c r="A143" s="38"/>
      <c r="B143" s="39"/>
      <c r="C143" s="217" t="s">
        <v>220</v>
      </c>
      <c r="D143" s="217" t="s">
        <v>165</v>
      </c>
      <c r="E143" s="218" t="s">
        <v>329</v>
      </c>
      <c r="F143" s="219" t="s">
        <v>330</v>
      </c>
      <c r="G143" s="220" t="s">
        <v>306</v>
      </c>
      <c r="H143" s="221">
        <v>5.4199999999999999</v>
      </c>
      <c r="I143" s="222"/>
      <c r="J143" s="223">
        <f>ROUND(I143*H143,2)</f>
        <v>0</v>
      </c>
      <c r="K143" s="224"/>
      <c r="L143" s="44"/>
      <c r="M143" s="225" t="s">
        <v>1</v>
      </c>
      <c r="N143" s="226" t="s">
        <v>42</v>
      </c>
      <c r="O143" s="91"/>
      <c r="P143" s="227">
        <f>O143*H143</f>
        <v>0</v>
      </c>
      <c r="Q143" s="227">
        <v>0.00726</v>
      </c>
      <c r="R143" s="227">
        <f>Q143*H143</f>
        <v>0.039349200000000001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173</v>
      </c>
      <c r="AT143" s="229" t="s">
        <v>165</v>
      </c>
      <c r="AU143" s="229" t="s">
        <v>85</v>
      </c>
      <c r="AY143" s="17" t="s">
        <v>164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85</v>
      </c>
      <c r="BK143" s="230">
        <f>ROUND(I143*H143,2)</f>
        <v>0</v>
      </c>
      <c r="BL143" s="17" t="s">
        <v>173</v>
      </c>
      <c r="BM143" s="229" t="s">
        <v>269</v>
      </c>
    </row>
    <row r="144" s="2" customFormat="1" ht="76.35" customHeight="1">
      <c r="A144" s="38"/>
      <c r="B144" s="39"/>
      <c r="C144" s="217" t="s">
        <v>222</v>
      </c>
      <c r="D144" s="217" t="s">
        <v>165</v>
      </c>
      <c r="E144" s="218" t="s">
        <v>333</v>
      </c>
      <c r="F144" s="219" t="s">
        <v>334</v>
      </c>
      <c r="G144" s="220" t="s">
        <v>306</v>
      </c>
      <c r="H144" s="221">
        <v>5.4199999999999999</v>
      </c>
      <c r="I144" s="222"/>
      <c r="J144" s="223">
        <f>ROUND(I144*H144,2)</f>
        <v>0</v>
      </c>
      <c r="K144" s="224"/>
      <c r="L144" s="44"/>
      <c r="M144" s="225" t="s">
        <v>1</v>
      </c>
      <c r="N144" s="226" t="s">
        <v>42</v>
      </c>
      <c r="O144" s="91"/>
      <c r="P144" s="227">
        <f>O144*H144</f>
        <v>0</v>
      </c>
      <c r="Q144" s="227">
        <v>0.00085999999999999998</v>
      </c>
      <c r="R144" s="227">
        <f>Q144*H144</f>
        <v>0.0046611999999999999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173</v>
      </c>
      <c r="AT144" s="229" t="s">
        <v>165</v>
      </c>
      <c r="AU144" s="229" t="s">
        <v>85</v>
      </c>
      <c r="AY144" s="17" t="s">
        <v>164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85</v>
      </c>
      <c r="BK144" s="230">
        <f>ROUND(I144*H144,2)</f>
        <v>0</v>
      </c>
      <c r="BL144" s="17" t="s">
        <v>173</v>
      </c>
      <c r="BM144" s="229" t="s">
        <v>356</v>
      </c>
    </row>
    <row r="145" s="2" customFormat="1" ht="90" customHeight="1">
      <c r="A145" s="38"/>
      <c r="B145" s="39"/>
      <c r="C145" s="217" t="s">
        <v>228</v>
      </c>
      <c r="D145" s="217" t="s">
        <v>165</v>
      </c>
      <c r="E145" s="218" t="s">
        <v>341</v>
      </c>
      <c r="F145" s="219" t="s">
        <v>342</v>
      </c>
      <c r="G145" s="220" t="s">
        <v>296</v>
      </c>
      <c r="H145" s="221">
        <v>0.098000000000000004</v>
      </c>
      <c r="I145" s="222"/>
      <c r="J145" s="223">
        <f>ROUND(I145*H145,2)</f>
        <v>0</v>
      </c>
      <c r="K145" s="224"/>
      <c r="L145" s="44"/>
      <c r="M145" s="225" t="s">
        <v>1</v>
      </c>
      <c r="N145" s="226" t="s">
        <v>42</v>
      </c>
      <c r="O145" s="91"/>
      <c r="P145" s="227">
        <f>O145*H145</f>
        <v>0</v>
      </c>
      <c r="Q145" s="227">
        <v>1.03955</v>
      </c>
      <c r="R145" s="227">
        <f>Q145*H145</f>
        <v>0.10187590000000001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173</v>
      </c>
      <c r="AT145" s="229" t="s">
        <v>165</v>
      </c>
      <c r="AU145" s="229" t="s">
        <v>85</v>
      </c>
      <c r="AY145" s="17" t="s">
        <v>164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85</v>
      </c>
      <c r="BK145" s="230">
        <f>ROUND(I145*H145,2)</f>
        <v>0</v>
      </c>
      <c r="BL145" s="17" t="s">
        <v>173</v>
      </c>
      <c r="BM145" s="229" t="s">
        <v>297</v>
      </c>
    </row>
    <row r="146" s="13" customFormat="1">
      <c r="A146" s="13"/>
      <c r="B146" s="243"/>
      <c r="C146" s="244"/>
      <c r="D146" s="231" t="s">
        <v>244</v>
      </c>
      <c r="E146" s="245" t="s">
        <v>1</v>
      </c>
      <c r="F146" s="246" t="s">
        <v>532</v>
      </c>
      <c r="G146" s="244"/>
      <c r="H146" s="247">
        <v>0.098000000000000004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3" t="s">
        <v>244</v>
      </c>
      <c r="AU146" s="253" t="s">
        <v>85</v>
      </c>
      <c r="AV146" s="13" t="s">
        <v>87</v>
      </c>
      <c r="AW146" s="13" t="s">
        <v>34</v>
      </c>
      <c r="AX146" s="13" t="s">
        <v>77</v>
      </c>
      <c r="AY146" s="253" t="s">
        <v>164</v>
      </c>
    </row>
    <row r="147" s="14" customFormat="1">
      <c r="A147" s="14"/>
      <c r="B147" s="254"/>
      <c r="C147" s="255"/>
      <c r="D147" s="231" t="s">
        <v>244</v>
      </c>
      <c r="E147" s="256" t="s">
        <v>1</v>
      </c>
      <c r="F147" s="257" t="s">
        <v>246</v>
      </c>
      <c r="G147" s="255"/>
      <c r="H147" s="258">
        <v>0.098000000000000004</v>
      </c>
      <c r="I147" s="259"/>
      <c r="J147" s="255"/>
      <c r="K147" s="255"/>
      <c r="L147" s="260"/>
      <c r="M147" s="261"/>
      <c r="N147" s="262"/>
      <c r="O147" s="262"/>
      <c r="P147" s="262"/>
      <c r="Q147" s="262"/>
      <c r="R147" s="262"/>
      <c r="S147" s="262"/>
      <c r="T147" s="26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4" t="s">
        <v>244</v>
      </c>
      <c r="AU147" s="264" t="s">
        <v>85</v>
      </c>
      <c r="AV147" s="14" t="s">
        <v>173</v>
      </c>
      <c r="AW147" s="14" t="s">
        <v>34</v>
      </c>
      <c r="AX147" s="14" t="s">
        <v>85</v>
      </c>
      <c r="AY147" s="264" t="s">
        <v>164</v>
      </c>
    </row>
    <row r="148" s="12" customFormat="1" ht="25.92" customHeight="1">
      <c r="A148" s="12"/>
      <c r="B148" s="203"/>
      <c r="C148" s="204"/>
      <c r="D148" s="205" t="s">
        <v>76</v>
      </c>
      <c r="E148" s="206" t="s">
        <v>173</v>
      </c>
      <c r="F148" s="206" t="s">
        <v>346</v>
      </c>
      <c r="G148" s="204"/>
      <c r="H148" s="204"/>
      <c r="I148" s="207"/>
      <c r="J148" s="208">
        <f>BK148</f>
        <v>0</v>
      </c>
      <c r="K148" s="204"/>
      <c r="L148" s="209"/>
      <c r="M148" s="210"/>
      <c r="N148" s="211"/>
      <c r="O148" s="211"/>
      <c r="P148" s="212">
        <f>SUM(P149:P151)</f>
        <v>0</v>
      </c>
      <c r="Q148" s="211"/>
      <c r="R148" s="212">
        <f>SUM(R149:R151)</f>
        <v>8.9718720000000012</v>
      </c>
      <c r="S148" s="211"/>
      <c r="T148" s="213">
        <f>SUM(T149:T151)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4" t="s">
        <v>85</v>
      </c>
      <c r="AT148" s="215" t="s">
        <v>76</v>
      </c>
      <c r="AU148" s="215" t="s">
        <v>77</v>
      </c>
      <c r="AY148" s="214" t="s">
        <v>164</v>
      </c>
      <c r="BK148" s="216">
        <f>SUM(BK149:BK151)</f>
        <v>0</v>
      </c>
    </row>
    <row r="149" s="2" customFormat="1" ht="21.75" customHeight="1">
      <c r="A149" s="38"/>
      <c r="B149" s="39"/>
      <c r="C149" s="217" t="s">
        <v>8</v>
      </c>
      <c r="D149" s="217" t="s">
        <v>165</v>
      </c>
      <c r="E149" s="218" t="s">
        <v>366</v>
      </c>
      <c r="F149" s="219" t="s">
        <v>367</v>
      </c>
      <c r="G149" s="220" t="s">
        <v>243</v>
      </c>
      <c r="H149" s="221">
        <v>3.9500000000000002</v>
      </c>
      <c r="I149" s="222"/>
      <c r="J149" s="223">
        <f>ROUND(I149*H149,2)</f>
        <v>0</v>
      </c>
      <c r="K149" s="224"/>
      <c r="L149" s="44"/>
      <c r="M149" s="225" t="s">
        <v>1</v>
      </c>
      <c r="N149" s="226" t="s">
        <v>42</v>
      </c>
      <c r="O149" s="91"/>
      <c r="P149" s="227">
        <f>O149*H149</f>
        <v>0</v>
      </c>
      <c r="Q149" s="227">
        <v>2.27136</v>
      </c>
      <c r="R149" s="227">
        <f>Q149*H149</f>
        <v>8.9718720000000012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173</v>
      </c>
      <c r="AT149" s="229" t="s">
        <v>165</v>
      </c>
      <c r="AU149" s="229" t="s">
        <v>85</v>
      </c>
      <c r="AY149" s="17" t="s">
        <v>164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85</v>
      </c>
      <c r="BK149" s="230">
        <f>ROUND(I149*H149,2)</f>
        <v>0</v>
      </c>
      <c r="BL149" s="17" t="s">
        <v>173</v>
      </c>
      <c r="BM149" s="229" t="s">
        <v>291</v>
      </c>
    </row>
    <row r="150" s="2" customFormat="1">
      <c r="A150" s="38"/>
      <c r="B150" s="39"/>
      <c r="C150" s="40"/>
      <c r="D150" s="231" t="s">
        <v>175</v>
      </c>
      <c r="E150" s="40"/>
      <c r="F150" s="232" t="s">
        <v>369</v>
      </c>
      <c r="G150" s="40"/>
      <c r="H150" s="40"/>
      <c r="I150" s="233"/>
      <c r="J150" s="40"/>
      <c r="K150" s="40"/>
      <c r="L150" s="44"/>
      <c r="M150" s="234"/>
      <c r="N150" s="23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175</v>
      </c>
      <c r="AU150" s="17" t="s">
        <v>85</v>
      </c>
    </row>
    <row r="151" s="2" customFormat="1" ht="21.75" customHeight="1">
      <c r="A151" s="38"/>
      <c r="B151" s="39"/>
      <c r="C151" s="217" t="s">
        <v>299</v>
      </c>
      <c r="D151" s="217" t="s">
        <v>165</v>
      </c>
      <c r="E151" s="218" t="s">
        <v>372</v>
      </c>
      <c r="F151" s="219" t="s">
        <v>373</v>
      </c>
      <c r="G151" s="220" t="s">
        <v>306</v>
      </c>
      <c r="H151" s="221">
        <v>7.9000000000000004</v>
      </c>
      <c r="I151" s="222"/>
      <c r="J151" s="223">
        <f>ROUND(I151*H151,2)</f>
        <v>0</v>
      </c>
      <c r="K151" s="224"/>
      <c r="L151" s="44"/>
      <c r="M151" s="225" t="s">
        <v>1</v>
      </c>
      <c r="N151" s="226" t="s">
        <v>42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173</v>
      </c>
      <c r="AT151" s="229" t="s">
        <v>165</v>
      </c>
      <c r="AU151" s="229" t="s">
        <v>85</v>
      </c>
      <c r="AY151" s="17" t="s">
        <v>164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85</v>
      </c>
      <c r="BK151" s="230">
        <f>ROUND(I151*H151,2)</f>
        <v>0</v>
      </c>
      <c r="BL151" s="17" t="s">
        <v>173</v>
      </c>
      <c r="BM151" s="229" t="s">
        <v>302</v>
      </c>
    </row>
    <row r="152" s="12" customFormat="1" ht="25.92" customHeight="1">
      <c r="A152" s="12"/>
      <c r="B152" s="203"/>
      <c r="C152" s="204"/>
      <c r="D152" s="205" t="s">
        <v>76</v>
      </c>
      <c r="E152" s="206" t="s">
        <v>413</v>
      </c>
      <c r="F152" s="206" t="s">
        <v>414</v>
      </c>
      <c r="G152" s="204"/>
      <c r="H152" s="204"/>
      <c r="I152" s="207"/>
      <c r="J152" s="208">
        <f>BK152</f>
        <v>0</v>
      </c>
      <c r="K152" s="204"/>
      <c r="L152" s="209"/>
      <c r="M152" s="210"/>
      <c r="N152" s="211"/>
      <c r="O152" s="211"/>
      <c r="P152" s="212">
        <f>P153</f>
        <v>0</v>
      </c>
      <c r="Q152" s="211"/>
      <c r="R152" s="212">
        <f>R153</f>
        <v>0</v>
      </c>
      <c r="S152" s="211"/>
      <c r="T152" s="213">
        <f>T153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4" t="s">
        <v>85</v>
      </c>
      <c r="AT152" s="215" t="s">
        <v>76</v>
      </c>
      <c r="AU152" s="215" t="s">
        <v>77</v>
      </c>
      <c r="AY152" s="214" t="s">
        <v>164</v>
      </c>
      <c r="BK152" s="216">
        <f>BK153</f>
        <v>0</v>
      </c>
    </row>
    <row r="153" s="2" customFormat="1" ht="21.75" customHeight="1">
      <c r="A153" s="38"/>
      <c r="B153" s="39"/>
      <c r="C153" s="217" t="s">
        <v>303</v>
      </c>
      <c r="D153" s="217" t="s">
        <v>165</v>
      </c>
      <c r="E153" s="218" t="s">
        <v>416</v>
      </c>
      <c r="F153" s="219" t="s">
        <v>417</v>
      </c>
      <c r="G153" s="220" t="s">
        <v>296</v>
      </c>
      <c r="H153" s="221">
        <v>14.303000000000001</v>
      </c>
      <c r="I153" s="222"/>
      <c r="J153" s="223">
        <f>ROUND(I153*H153,2)</f>
        <v>0</v>
      </c>
      <c r="K153" s="224"/>
      <c r="L153" s="44"/>
      <c r="M153" s="238" t="s">
        <v>1</v>
      </c>
      <c r="N153" s="239" t="s">
        <v>42</v>
      </c>
      <c r="O153" s="240"/>
      <c r="P153" s="241">
        <f>O153*H153</f>
        <v>0</v>
      </c>
      <c r="Q153" s="241">
        <v>0</v>
      </c>
      <c r="R153" s="241">
        <f>Q153*H153</f>
        <v>0</v>
      </c>
      <c r="S153" s="241">
        <v>0</v>
      </c>
      <c r="T153" s="24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173</v>
      </c>
      <c r="AT153" s="229" t="s">
        <v>165</v>
      </c>
      <c r="AU153" s="229" t="s">
        <v>85</v>
      </c>
      <c r="AY153" s="17" t="s">
        <v>164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85</v>
      </c>
      <c r="BK153" s="230">
        <f>ROUND(I153*H153,2)</f>
        <v>0</v>
      </c>
      <c r="BL153" s="17" t="s">
        <v>173</v>
      </c>
      <c r="BM153" s="229" t="s">
        <v>307</v>
      </c>
    </row>
    <row r="154" s="2" customFormat="1" ht="6.96" customHeight="1">
      <c r="A154" s="38"/>
      <c r="B154" s="66"/>
      <c r="C154" s="67"/>
      <c r="D154" s="67"/>
      <c r="E154" s="67"/>
      <c r="F154" s="67"/>
      <c r="G154" s="67"/>
      <c r="H154" s="67"/>
      <c r="I154" s="67"/>
      <c r="J154" s="67"/>
      <c r="K154" s="67"/>
      <c r="L154" s="44"/>
      <c r="M154" s="38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</row>
  </sheetData>
  <sheetProtection sheet="1" autoFilter="0" formatColumns="0" formatRows="0" objects="1" scenarios="1" spinCount="100000" saltValue="TgEJe8CHGWEfxIG2h5PAyBoGV6dxfoPhYJAkPn2nt3RTlt9AVKUYE8/btiCN9QldsChE1J1Ft6AW4BAwrE0u0Q==" hashValue="OKs6wZUF6HygruGXP+EBT2pjWWnDYzrI00PaYXWnAcRMDpdhCgs1gs8ENAhNmmUMX8PatFbcxzdEckEWrcPsqA==" algorithmName="SHA-512" password="CC35"/>
  <autoFilter ref="C119:K153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136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Hloučela, Hamry - posouzení stability koryta, návrh úprav a stabilizačních objektů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137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533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33</v>
      </c>
      <c r="G12" s="38"/>
      <c r="H12" s="38"/>
      <c r="I12" s="140" t="s">
        <v>22</v>
      </c>
      <c r="J12" s="144" t="str">
        <f>'Rekapitulace stavby'!AN8</f>
        <v>28. 3. 2023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70890013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Povodí Moravy, s.p.</v>
      </c>
      <c r="F15" s="38"/>
      <c r="G15" s="38"/>
      <c r="H15" s="38"/>
      <c r="I15" s="140" t="s">
        <v>28</v>
      </c>
      <c r="J15" s="143" t="str">
        <f>IF('Rekapitulace stavby'!AN11="","",'Rekapitulace stavby'!AN11)</f>
        <v>CZ70890013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ROUND((SUM(BE120:BE153)),  2)</f>
        <v>0</v>
      </c>
      <c r="G33" s="38"/>
      <c r="H33" s="38"/>
      <c r="I33" s="155">
        <v>0.20999999999999999</v>
      </c>
      <c r="J33" s="154">
        <f>ROUND(((SUM(BE120:BE153))*I33),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ROUND((SUM(BF120:BF153)),  2)</f>
        <v>0</v>
      </c>
      <c r="G34" s="38"/>
      <c r="H34" s="38"/>
      <c r="I34" s="155">
        <v>0.14999999999999999</v>
      </c>
      <c r="J34" s="154">
        <f>ROUND(((SUM(BF120:BF153))*I34),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ROUND((SUM(BG120:BG153)),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ROUND((SUM(BH120:BH153)),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ROUND((SUM(BI120:BI153)),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Hloučela, Hamry - posouzení stability koryta, návrh úprav a stabilizačních objektů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06.4 - Stabilizační práh IV - m 421,30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28. 3. 2023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140</v>
      </c>
      <c r="D94" s="176"/>
      <c r="E94" s="176"/>
      <c r="F94" s="176"/>
      <c r="G94" s="176"/>
      <c r="H94" s="176"/>
      <c r="I94" s="176"/>
      <c r="J94" s="177" t="s">
        <v>141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142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143</v>
      </c>
    </row>
    <row r="97" s="9" customFormat="1" ht="24.96" customHeight="1">
      <c r="A97" s="9"/>
      <c r="B97" s="179"/>
      <c r="C97" s="180"/>
      <c r="D97" s="181" t="s">
        <v>233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235</v>
      </c>
      <c r="E98" s="182"/>
      <c r="F98" s="182"/>
      <c r="G98" s="182"/>
      <c r="H98" s="182"/>
      <c r="I98" s="182"/>
      <c r="J98" s="183">
        <f>J140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236</v>
      </c>
      <c r="E99" s="182"/>
      <c r="F99" s="182"/>
      <c r="G99" s="182"/>
      <c r="H99" s="182"/>
      <c r="I99" s="182"/>
      <c r="J99" s="183">
        <f>J148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239</v>
      </c>
      <c r="E100" s="182"/>
      <c r="F100" s="182"/>
      <c r="G100" s="182"/>
      <c r="H100" s="182"/>
      <c r="I100" s="182"/>
      <c r="J100" s="183">
        <f>J152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149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6.25" customHeight="1">
      <c r="A110" s="38"/>
      <c r="B110" s="39"/>
      <c r="C110" s="40"/>
      <c r="D110" s="40"/>
      <c r="E110" s="174" t="str">
        <f>E7</f>
        <v>Hloučela, Hamry - posouzení stability koryta, návrh úprav a stabilizačních objektů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137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SO 06.4 - Stabilizační práh IV - m 421,30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 xml:space="preserve"> </v>
      </c>
      <c r="G114" s="40"/>
      <c r="H114" s="40"/>
      <c r="I114" s="32" t="s">
        <v>22</v>
      </c>
      <c r="J114" s="79" t="str">
        <f>IF(J12="","",J12)</f>
        <v>28. 3. 2023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>Povodí Moravy, s.p.</v>
      </c>
      <c r="G116" s="40"/>
      <c r="H116" s="40"/>
      <c r="I116" s="32" t="s">
        <v>32</v>
      </c>
      <c r="J116" s="36" t="str">
        <f>E21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30</v>
      </c>
      <c r="D117" s="40"/>
      <c r="E117" s="40"/>
      <c r="F117" s="27" t="str">
        <f>IF(E18="","",E18)</f>
        <v>Vyplň údaj</v>
      </c>
      <c r="G117" s="40"/>
      <c r="H117" s="40"/>
      <c r="I117" s="32" t="s">
        <v>35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150</v>
      </c>
      <c r="D119" s="194" t="s">
        <v>62</v>
      </c>
      <c r="E119" s="194" t="s">
        <v>58</v>
      </c>
      <c r="F119" s="194" t="s">
        <v>59</v>
      </c>
      <c r="G119" s="194" t="s">
        <v>151</v>
      </c>
      <c r="H119" s="194" t="s">
        <v>152</v>
      </c>
      <c r="I119" s="194" t="s">
        <v>153</v>
      </c>
      <c r="J119" s="195" t="s">
        <v>141</v>
      </c>
      <c r="K119" s="196" t="s">
        <v>154</v>
      </c>
      <c r="L119" s="197"/>
      <c r="M119" s="100" t="s">
        <v>1</v>
      </c>
      <c r="N119" s="101" t="s">
        <v>41</v>
      </c>
      <c r="O119" s="101" t="s">
        <v>155</v>
      </c>
      <c r="P119" s="101" t="s">
        <v>156</v>
      </c>
      <c r="Q119" s="101" t="s">
        <v>157</v>
      </c>
      <c r="R119" s="101" t="s">
        <v>158</v>
      </c>
      <c r="S119" s="101" t="s">
        <v>159</v>
      </c>
      <c r="T119" s="102" t="s">
        <v>160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161</v>
      </c>
      <c r="D120" s="40"/>
      <c r="E120" s="40"/>
      <c r="F120" s="40"/>
      <c r="G120" s="40"/>
      <c r="H120" s="40"/>
      <c r="I120" s="40"/>
      <c r="J120" s="198">
        <f>BK120</f>
        <v>0</v>
      </c>
      <c r="K120" s="40"/>
      <c r="L120" s="44"/>
      <c r="M120" s="103"/>
      <c r="N120" s="199"/>
      <c r="O120" s="104"/>
      <c r="P120" s="200">
        <f>P121+P140+P148+P152</f>
        <v>0</v>
      </c>
      <c r="Q120" s="104"/>
      <c r="R120" s="200">
        <f>R121+R140+R148+R152</f>
        <v>12.69507024</v>
      </c>
      <c r="S120" s="104"/>
      <c r="T120" s="201">
        <f>T121+T140+T148+T152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76</v>
      </c>
      <c r="AU120" s="17" t="s">
        <v>143</v>
      </c>
      <c r="BK120" s="202">
        <f>BK121+BK140+BK148+BK152</f>
        <v>0</v>
      </c>
    </row>
    <row r="121" s="12" customFormat="1" ht="25.92" customHeight="1">
      <c r="A121" s="12"/>
      <c r="B121" s="203"/>
      <c r="C121" s="204"/>
      <c r="D121" s="205" t="s">
        <v>76</v>
      </c>
      <c r="E121" s="206" t="s">
        <v>85</v>
      </c>
      <c r="F121" s="206" t="s">
        <v>240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SUM(P122:P139)</f>
        <v>0</v>
      </c>
      <c r="Q121" s="211"/>
      <c r="R121" s="212">
        <f>SUM(R122:R139)</f>
        <v>0.13768</v>
      </c>
      <c r="S121" s="211"/>
      <c r="T121" s="213">
        <f>SUM(T122:T139)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85</v>
      </c>
      <c r="AT121" s="215" t="s">
        <v>76</v>
      </c>
      <c r="AU121" s="215" t="s">
        <v>77</v>
      </c>
      <c r="AY121" s="214" t="s">
        <v>164</v>
      </c>
      <c r="BK121" s="216">
        <f>SUM(BK122:BK139)</f>
        <v>0</v>
      </c>
    </row>
    <row r="122" s="2" customFormat="1" ht="21.75" customHeight="1">
      <c r="A122" s="38"/>
      <c r="B122" s="39"/>
      <c r="C122" s="217" t="s">
        <v>85</v>
      </c>
      <c r="D122" s="217" t="s">
        <v>165</v>
      </c>
      <c r="E122" s="218" t="s">
        <v>247</v>
      </c>
      <c r="F122" s="219" t="s">
        <v>248</v>
      </c>
      <c r="G122" s="220" t="s">
        <v>249</v>
      </c>
      <c r="H122" s="221">
        <v>8</v>
      </c>
      <c r="I122" s="222"/>
      <c r="J122" s="223">
        <f>ROUND(I122*H122,2)</f>
        <v>0</v>
      </c>
      <c r="K122" s="224"/>
      <c r="L122" s="44"/>
      <c r="M122" s="225" t="s">
        <v>1</v>
      </c>
      <c r="N122" s="226" t="s">
        <v>42</v>
      </c>
      <c r="O122" s="91"/>
      <c r="P122" s="227">
        <f>O122*H122</f>
        <v>0</v>
      </c>
      <c r="Q122" s="227">
        <v>0.01721</v>
      </c>
      <c r="R122" s="227">
        <f>Q122*H122</f>
        <v>0.13768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173</v>
      </c>
      <c r="AT122" s="229" t="s">
        <v>165</v>
      </c>
      <c r="AU122" s="229" t="s">
        <v>85</v>
      </c>
      <c r="AY122" s="17" t="s">
        <v>164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85</v>
      </c>
      <c r="BK122" s="230">
        <f>ROUND(I122*H122,2)</f>
        <v>0</v>
      </c>
      <c r="BL122" s="17" t="s">
        <v>173</v>
      </c>
      <c r="BM122" s="229" t="s">
        <v>87</v>
      </c>
    </row>
    <row r="123" s="2" customFormat="1" ht="21.75" customHeight="1">
      <c r="A123" s="38"/>
      <c r="B123" s="39"/>
      <c r="C123" s="217" t="s">
        <v>87</v>
      </c>
      <c r="D123" s="217" t="s">
        <v>165</v>
      </c>
      <c r="E123" s="218" t="s">
        <v>250</v>
      </c>
      <c r="F123" s="219" t="s">
        <v>251</v>
      </c>
      <c r="G123" s="220" t="s">
        <v>252</v>
      </c>
      <c r="H123" s="221">
        <v>32</v>
      </c>
      <c r="I123" s="222"/>
      <c r="J123" s="223">
        <f>ROUND(I123*H123,2)</f>
        <v>0</v>
      </c>
      <c r="K123" s="224"/>
      <c r="L123" s="44"/>
      <c r="M123" s="225" t="s">
        <v>1</v>
      </c>
      <c r="N123" s="226" t="s">
        <v>42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173</v>
      </c>
      <c r="AT123" s="229" t="s">
        <v>165</v>
      </c>
      <c r="AU123" s="229" t="s">
        <v>85</v>
      </c>
      <c r="AY123" s="17" t="s">
        <v>164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85</v>
      </c>
      <c r="BK123" s="230">
        <f>ROUND(I123*H123,2)</f>
        <v>0</v>
      </c>
      <c r="BL123" s="17" t="s">
        <v>173</v>
      </c>
      <c r="BM123" s="229" t="s">
        <v>173</v>
      </c>
    </row>
    <row r="124" s="13" customFormat="1">
      <c r="A124" s="13"/>
      <c r="B124" s="243"/>
      <c r="C124" s="244"/>
      <c r="D124" s="231" t="s">
        <v>244</v>
      </c>
      <c r="E124" s="245" t="s">
        <v>1</v>
      </c>
      <c r="F124" s="246" t="s">
        <v>515</v>
      </c>
      <c r="G124" s="244"/>
      <c r="H124" s="247">
        <v>32</v>
      </c>
      <c r="I124" s="248"/>
      <c r="J124" s="244"/>
      <c r="K124" s="244"/>
      <c r="L124" s="249"/>
      <c r="M124" s="250"/>
      <c r="N124" s="251"/>
      <c r="O124" s="251"/>
      <c r="P124" s="251"/>
      <c r="Q124" s="251"/>
      <c r="R124" s="251"/>
      <c r="S124" s="251"/>
      <c r="T124" s="25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53" t="s">
        <v>244</v>
      </c>
      <c r="AU124" s="253" t="s">
        <v>85</v>
      </c>
      <c r="AV124" s="13" t="s">
        <v>87</v>
      </c>
      <c r="AW124" s="13" t="s">
        <v>34</v>
      </c>
      <c r="AX124" s="13" t="s">
        <v>77</v>
      </c>
      <c r="AY124" s="253" t="s">
        <v>164</v>
      </c>
    </row>
    <row r="125" s="14" customFormat="1">
      <c r="A125" s="14"/>
      <c r="B125" s="254"/>
      <c r="C125" s="255"/>
      <c r="D125" s="231" t="s">
        <v>244</v>
      </c>
      <c r="E125" s="256" t="s">
        <v>1</v>
      </c>
      <c r="F125" s="257" t="s">
        <v>246</v>
      </c>
      <c r="G125" s="255"/>
      <c r="H125" s="258">
        <v>32</v>
      </c>
      <c r="I125" s="259"/>
      <c r="J125" s="255"/>
      <c r="K125" s="255"/>
      <c r="L125" s="260"/>
      <c r="M125" s="261"/>
      <c r="N125" s="262"/>
      <c r="O125" s="262"/>
      <c r="P125" s="262"/>
      <c r="Q125" s="262"/>
      <c r="R125" s="262"/>
      <c r="S125" s="262"/>
      <c r="T125" s="26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64" t="s">
        <v>244</v>
      </c>
      <c r="AU125" s="264" t="s">
        <v>85</v>
      </c>
      <c r="AV125" s="14" t="s">
        <v>173</v>
      </c>
      <c r="AW125" s="14" t="s">
        <v>34</v>
      </c>
      <c r="AX125" s="14" t="s">
        <v>85</v>
      </c>
      <c r="AY125" s="264" t="s">
        <v>164</v>
      </c>
    </row>
    <row r="126" s="2" customFormat="1" ht="21.75" customHeight="1">
      <c r="A126" s="38"/>
      <c r="B126" s="39"/>
      <c r="C126" s="217" t="s">
        <v>177</v>
      </c>
      <c r="D126" s="217" t="s">
        <v>165</v>
      </c>
      <c r="E126" s="218" t="s">
        <v>254</v>
      </c>
      <c r="F126" s="219" t="s">
        <v>255</v>
      </c>
      <c r="G126" s="220" t="s">
        <v>256</v>
      </c>
      <c r="H126" s="221">
        <v>4</v>
      </c>
      <c r="I126" s="222"/>
      <c r="J126" s="223">
        <f>ROUND(I126*H126,2)</f>
        <v>0</v>
      </c>
      <c r="K126" s="224"/>
      <c r="L126" s="44"/>
      <c r="M126" s="225" t="s">
        <v>1</v>
      </c>
      <c r="N126" s="226" t="s">
        <v>42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173</v>
      </c>
      <c r="AT126" s="229" t="s">
        <v>165</v>
      </c>
      <c r="AU126" s="229" t="s">
        <v>85</v>
      </c>
      <c r="AY126" s="17" t="s">
        <v>164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85</v>
      </c>
      <c r="BK126" s="230">
        <f>ROUND(I126*H126,2)</f>
        <v>0</v>
      </c>
      <c r="BL126" s="17" t="s">
        <v>173</v>
      </c>
      <c r="BM126" s="229" t="s">
        <v>187</v>
      </c>
    </row>
    <row r="127" s="2" customFormat="1" ht="44.25" customHeight="1">
      <c r="A127" s="38"/>
      <c r="B127" s="39"/>
      <c r="C127" s="217" t="s">
        <v>173</v>
      </c>
      <c r="D127" s="217" t="s">
        <v>165</v>
      </c>
      <c r="E127" s="218" t="s">
        <v>264</v>
      </c>
      <c r="F127" s="219" t="s">
        <v>265</v>
      </c>
      <c r="G127" s="220" t="s">
        <v>243</v>
      </c>
      <c r="H127" s="221">
        <v>6.5510000000000002</v>
      </c>
      <c r="I127" s="222"/>
      <c r="J127" s="223">
        <f>ROUND(I127*H127,2)</f>
        <v>0</v>
      </c>
      <c r="K127" s="224"/>
      <c r="L127" s="44"/>
      <c r="M127" s="225" t="s">
        <v>1</v>
      </c>
      <c r="N127" s="226" t="s">
        <v>42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173</v>
      </c>
      <c r="AT127" s="229" t="s">
        <v>165</v>
      </c>
      <c r="AU127" s="229" t="s">
        <v>85</v>
      </c>
      <c r="AY127" s="17" t="s">
        <v>164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85</v>
      </c>
      <c r="BK127" s="230">
        <f>ROUND(I127*H127,2)</f>
        <v>0</v>
      </c>
      <c r="BL127" s="17" t="s">
        <v>173</v>
      </c>
      <c r="BM127" s="229" t="s">
        <v>196</v>
      </c>
    </row>
    <row r="128" s="2" customFormat="1" ht="62.7" customHeight="1">
      <c r="A128" s="38"/>
      <c r="B128" s="39"/>
      <c r="C128" s="217" t="s">
        <v>163</v>
      </c>
      <c r="D128" s="217" t="s">
        <v>165</v>
      </c>
      <c r="E128" s="218" t="s">
        <v>275</v>
      </c>
      <c r="F128" s="219" t="s">
        <v>276</v>
      </c>
      <c r="G128" s="220" t="s">
        <v>243</v>
      </c>
      <c r="H128" s="221">
        <v>2.649</v>
      </c>
      <c r="I128" s="222"/>
      <c r="J128" s="223">
        <f>ROUND(I128*H128,2)</f>
        <v>0</v>
      </c>
      <c r="K128" s="224"/>
      <c r="L128" s="44"/>
      <c r="M128" s="225" t="s">
        <v>1</v>
      </c>
      <c r="N128" s="226" t="s">
        <v>42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173</v>
      </c>
      <c r="AT128" s="229" t="s">
        <v>165</v>
      </c>
      <c r="AU128" s="229" t="s">
        <v>85</v>
      </c>
      <c r="AY128" s="17" t="s">
        <v>164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85</v>
      </c>
      <c r="BK128" s="230">
        <f>ROUND(I128*H128,2)</f>
        <v>0</v>
      </c>
      <c r="BL128" s="17" t="s">
        <v>173</v>
      </c>
      <c r="BM128" s="229" t="s">
        <v>207</v>
      </c>
    </row>
    <row r="129" s="13" customFormat="1">
      <c r="A129" s="13"/>
      <c r="B129" s="243"/>
      <c r="C129" s="244"/>
      <c r="D129" s="231" t="s">
        <v>244</v>
      </c>
      <c r="E129" s="245" t="s">
        <v>1</v>
      </c>
      <c r="F129" s="246" t="s">
        <v>534</v>
      </c>
      <c r="G129" s="244"/>
      <c r="H129" s="247">
        <v>2.649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3" t="s">
        <v>244</v>
      </c>
      <c r="AU129" s="253" t="s">
        <v>85</v>
      </c>
      <c r="AV129" s="13" t="s">
        <v>87</v>
      </c>
      <c r="AW129" s="13" t="s">
        <v>34</v>
      </c>
      <c r="AX129" s="13" t="s">
        <v>77</v>
      </c>
      <c r="AY129" s="253" t="s">
        <v>164</v>
      </c>
    </row>
    <row r="130" s="14" customFormat="1">
      <c r="A130" s="14"/>
      <c r="B130" s="254"/>
      <c r="C130" s="255"/>
      <c r="D130" s="231" t="s">
        <v>244</v>
      </c>
      <c r="E130" s="256" t="s">
        <v>1</v>
      </c>
      <c r="F130" s="257" t="s">
        <v>246</v>
      </c>
      <c r="G130" s="255"/>
      <c r="H130" s="258">
        <v>2.649</v>
      </c>
      <c r="I130" s="259"/>
      <c r="J130" s="255"/>
      <c r="K130" s="255"/>
      <c r="L130" s="260"/>
      <c r="M130" s="261"/>
      <c r="N130" s="262"/>
      <c r="O130" s="262"/>
      <c r="P130" s="262"/>
      <c r="Q130" s="262"/>
      <c r="R130" s="262"/>
      <c r="S130" s="262"/>
      <c r="T130" s="26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4" t="s">
        <v>244</v>
      </c>
      <c r="AU130" s="264" t="s">
        <v>85</v>
      </c>
      <c r="AV130" s="14" t="s">
        <v>173</v>
      </c>
      <c r="AW130" s="14" t="s">
        <v>34</v>
      </c>
      <c r="AX130" s="14" t="s">
        <v>85</v>
      </c>
      <c r="AY130" s="264" t="s">
        <v>164</v>
      </c>
    </row>
    <row r="131" s="2" customFormat="1" ht="66.75" customHeight="1">
      <c r="A131" s="38"/>
      <c r="B131" s="39"/>
      <c r="C131" s="217" t="s">
        <v>187</v>
      </c>
      <c r="D131" s="217" t="s">
        <v>165</v>
      </c>
      <c r="E131" s="218" t="s">
        <v>278</v>
      </c>
      <c r="F131" s="219" t="s">
        <v>279</v>
      </c>
      <c r="G131" s="220" t="s">
        <v>243</v>
      </c>
      <c r="H131" s="221">
        <v>23.843</v>
      </c>
      <c r="I131" s="222"/>
      <c r="J131" s="223">
        <f>ROUND(I131*H131,2)</f>
        <v>0</v>
      </c>
      <c r="K131" s="224"/>
      <c r="L131" s="44"/>
      <c r="M131" s="225" t="s">
        <v>1</v>
      </c>
      <c r="N131" s="226" t="s">
        <v>42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173</v>
      </c>
      <c r="AT131" s="229" t="s">
        <v>165</v>
      </c>
      <c r="AU131" s="229" t="s">
        <v>85</v>
      </c>
      <c r="AY131" s="17" t="s">
        <v>164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85</v>
      </c>
      <c r="BK131" s="230">
        <f>ROUND(I131*H131,2)</f>
        <v>0</v>
      </c>
      <c r="BL131" s="17" t="s">
        <v>173</v>
      </c>
      <c r="BM131" s="229" t="s">
        <v>220</v>
      </c>
    </row>
    <row r="132" s="13" customFormat="1">
      <c r="A132" s="13"/>
      <c r="B132" s="243"/>
      <c r="C132" s="244"/>
      <c r="D132" s="231" t="s">
        <v>244</v>
      </c>
      <c r="E132" s="245" t="s">
        <v>1</v>
      </c>
      <c r="F132" s="246" t="s">
        <v>535</v>
      </c>
      <c r="G132" s="244"/>
      <c r="H132" s="247">
        <v>23.843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3" t="s">
        <v>244</v>
      </c>
      <c r="AU132" s="253" t="s">
        <v>85</v>
      </c>
      <c r="AV132" s="13" t="s">
        <v>87</v>
      </c>
      <c r="AW132" s="13" t="s">
        <v>34</v>
      </c>
      <c r="AX132" s="13" t="s">
        <v>77</v>
      </c>
      <c r="AY132" s="253" t="s">
        <v>164</v>
      </c>
    </row>
    <row r="133" s="14" customFormat="1">
      <c r="A133" s="14"/>
      <c r="B133" s="254"/>
      <c r="C133" s="255"/>
      <c r="D133" s="231" t="s">
        <v>244</v>
      </c>
      <c r="E133" s="256" t="s">
        <v>1</v>
      </c>
      <c r="F133" s="257" t="s">
        <v>246</v>
      </c>
      <c r="G133" s="255"/>
      <c r="H133" s="258">
        <v>23.843</v>
      </c>
      <c r="I133" s="259"/>
      <c r="J133" s="255"/>
      <c r="K133" s="255"/>
      <c r="L133" s="260"/>
      <c r="M133" s="261"/>
      <c r="N133" s="262"/>
      <c r="O133" s="262"/>
      <c r="P133" s="262"/>
      <c r="Q133" s="262"/>
      <c r="R133" s="262"/>
      <c r="S133" s="262"/>
      <c r="T133" s="26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4" t="s">
        <v>244</v>
      </c>
      <c r="AU133" s="264" t="s">
        <v>85</v>
      </c>
      <c r="AV133" s="14" t="s">
        <v>173</v>
      </c>
      <c r="AW133" s="14" t="s">
        <v>34</v>
      </c>
      <c r="AX133" s="14" t="s">
        <v>85</v>
      </c>
      <c r="AY133" s="264" t="s">
        <v>164</v>
      </c>
    </row>
    <row r="134" s="2" customFormat="1" ht="44.25" customHeight="1">
      <c r="A134" s="38"/>
      <c r="B134" s="39"/>
      <c r="C134" s="217" t="s">
        <v>192</v>
      </c>
      <c r="D134" s="217" t="s">
        <v>165</v>
      </c>
      <c r="E134" s="218" t="s">
        <v>294</v>
      </c>
      <c r="F134" s="219" t="s">
        <v>295</v>
      </c>
      <c r="G134" s="220" t="s">
        <v>296</v>
      </c>
      <c r="H134" s="221">
        <v>4.7679999999999998</v>
      </c>
      <c r="I134" s="222"/>
      <c r="J134" s="223">
        <f>ROUND(I134*H134,2)</f>
        <v>0</v>
      </c>
      <c r="K134" s="224"/>
      <c r="L134" s="44"/>
      <c r="M134" s="225" t="s">
        <v>1</v>
      </c>
      <c r="N134" s="226" t="s">
        <v>42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173</v>
      </c>
      <c r="AT134" s="229" t="s">
        <v>165</v>
      </c>
      <c r="AU134" s="229" t="s">
        <v>85</v>
      </c>
      <c r="AY134" s="17" t="s">
        <v>164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85</v>
      </c>
      <c r="BK134" s="230">
        <f>ROUND(I134*H134,2)</f>
        <v>0</v>
      </c>
      <c r="BL134" s="17" t="s">
        <v>173</v>
      </c>
      <c r="BM134" s="229" t="s">
        <v>228</v>
      </c>
    </row>
    <row r="135" s="13" customFormat="1">
      <c r="A135" s="13"/>
      <c r="B135" s="243"/>
      <c r="C135" s="244"/>
      <c r="D135" s="231" t="s">
        <v>244</v>
      </c>
      <c r="E135" s="245" t="s">
        <v>1</v>
      </c>
      <c r="F135" s="246" t="s">
        <v>536</v>
      </c>
      <c r="G135" s="244"/>
      <c r="H135" s="247">
        <v>4.7679999999999998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3" t="s">
        <v>244</v>
      </c>
      <c r="AU135" s="253" t="s">
        <v>85</v>
      </c>
      <c r="AV135" s="13" t="s">
        <v>87</v>
      </c>
      <c r="AW135" s="13" t="s">
        <v>34</v>
      </c>
      <c r="AX135" s="13" t="s">
        <v>85</v>
      </c>
      <c r="AY135" s="253" t="s">
        <v>164</v>
      </c>
    </row>
    <row r="136" s="2" customFormat="1" ht="44.25" customHeight="1">
      <c r="A136" s="38"/>
      <c r="B136" s="39"/>
      <c r="C136" s="217" t="s">
        <v>196</v>
      </c>
      <c r="D136" s="217" t="s">
        <v>165</v>
      </c>
      <c r="E136" s="218" t="s">
        <v>289</v>
      </c>
      <c r="F136" s="219" t="s">
        <v>290</v>
      </c>
      <c r="G136" s="220" t="s">
        <v>243</v>
      </c>
      <c r="H136" s="221">
        <v>2.649</v>
      </c>
      <c r="I136" s="222"/>
      <c r="J136" s="223">
        <f>ROUND(I136*H136,2)</f>
        <v>0</v>
      </c>
      <c r="K136" s="224"/>
      <c r="L136" s="44"/>
      <c r="M136" s="225" t="s">
        <v>1</v>
      </c>
      <c r="N136" s="226" t="s">
        <v>42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173</v>
      </c>
      <c r="AT136" s="229" t="s">
        <v>165</v>
      </c>
      <c r="AU136" s="229" t="s">
        <v>85</v>
      </c>
      <c r="AY136" s="17" t="s">
        <v>164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85</v>
      </c>
      <c r="BK136" s="230">
        <f>ROUND(I136*H136,2)</f>
        <v>0</v>
      </c>
      <c r="BL136" s="17" t="s">
        <v>173</v>
      </c>
      <c r="BM136" s="229" t="s">
        <v>299</v>
      </c>
    </row>
    <row r="137" s="13" customFormat="1">
      <c r="A137" s="13"/>
      <c r="B137" s="243"/>
      <c r="C137" s="244"/>
      <c r="D137" s="231" t="s">
        <v>244</v>
      </c>
      <c r="E137" s="245" t="s">
        <v>1</v>
      </c>
      <c r="F137" s="246" t="s">
        <v>534</v>
      </c>
      <c r="G137" s="244"/>
      <c r="H137" s="247">
        <v>2.649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3" t="s">
        <v>244</v>
      </c>
      <c r="AU137" s="253" t="s">
        <v>85</v>
      </c>
      <c r="AV137" s="13" t="s">
        <v>87</v>
      </c>
      <c r="AW137" s="13" t="s">
        <v>34</v>
      </c>
      <c r="AX137" s="13" t="s">
        <v>77</v>
      </c>
      <c r="AY137" s="253" t="s">
        <v>164</v>
      </c>
    </row>
    <row r="138" s="14" customFormat="1">
      <c r="A138" s="14"/>
      <c r="B138" s="254"/>
      <c r="C138" s="255"/>
      <c r="D138" s="231" t="s">
        <v>244</v>
      </c>
      <c r="E138" s="256" t="s">
        <v>1</v>
      </c>
      <c r="F138" s="257" t="s">
        <v>246</v>
      </c>
      <c r="G138" s="255"/>
      <c r="H138" s="258">
        <v>2.649</v>
      </c>
      <c r="I138" s="259"/>
      <c r="J138" s="255"/>
      <c r="K138" s="255"/>
      <c r="L138" s="260"/>
      <c r="M138" s="261"/>
      <c r="N138" s="262"/>
      <c r="O138" s="262"/>
      <c r="P138" s="262"/>
      <c r="Q138" s="262"/>
      <c r="R138" s="262"/>
      <c r="S138" s="262"/>
      <c r="T138" s="26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4" t="s">
        <v>244</v>
      </c>
      <c r="AU138" s="264" t="s">
        <v>85</v>
      </c>
      <c r="AV138" s="14" t="s">
        <v>173</v>
      </c>
      <c r="AW138" s="14" t="s">
        <v>34</v>
      </c>
      <c r="AX138" s="14" t="s">
        <v>85</v>
      </c>
      <c r="AY138" s="264" t="s">
        <v>164</v>
      </c>
    </row>
    <row r="139" s="2" customFormat="1" ht="44.25" customHeight="1">
      <c r="A139" s="38"/>
      <c r="B139" s="39"/>
      <c r="C139" s="217" t="s">
        <v>202</v>
      </c>
      <c r="D139" s="217" t="s">
        <v>165</v>
      </c>
      <c r="E139" s="218" t="s">
        <v>300</v>
      </c>
      <c r="F139" s="219" t="s">
        <v>301</v>
      </c>
      <c r="G139" s="220" t="s">
        <v>243</v>
      </c>
      <c r="H139" s="221">
        <v>1.2529999999999999</v>
      </c>
      <c r="I139" s="222"/>
      <c r="J139" s="223">
        <f>ROUND(I139*H139,2)</f>
        <v>0</v>
      </c>
      <c r="K139" s="224"/>
      <c r="L139" s="44"/>
      <c r="M139" s="225" t="s">
        <v>1</v>
      </c>
      <c r="N139" s="226" t="s">
        <v>42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173</v>
      </c>
      <c r="AT139" s="229" t="s">
        <v>165</v>
      </c>
      <c r="AU139" s="229" t="s">
        <v>85</v>
      </c>
      <c r="AY139" s="17" t="s">
        <v>164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85</v>
      </c>
      <c r="BK139" s="230">
        <f>ROUND(I139*H139,2)</f>
        <v>0</v>
      </c>
      <c r="BL139" s="17" t="s">
        <v>173</v>
      </c>
      <c r="BM139" s="229" t="s">
        <v>263</v>
      </c>
    </row>
    <row r="140" s="12" customFormat="1" ht="25.92" customHeight="1">
      <c r="A140" s="12"/>
      <c r="B140" s="203"/>
      <c r="C140" s="204"/>
      <c r="D140" s="205" t="s">
        <v>76</v>
      </c>
      <c r="E140" s="206" t="s">
        <v>177</v>
      </c>
      <c r="F140" s="206" t="s">
        <v>312</v>
      </c>
      <c r="G140" s="204"/>
      <c r="H140" s="204"/>
      <c r="I140" s="207"/>
      <c r="J140" s="208">
        <f>BK140</f>
        <v>0</v>
      </c>
      <c r="K140" s="204"/>
      <c r="L140" s="209"/>
      <c r="M140" s="210"/>
      <c r="N140" s="211"/>
      <c r="O140" s="211"/>
      <c r="P140" s="212">
        <f>SUM(P141:P147)</f>
        <v>0</v>
      </c>
      <c r="Q140" s="211"/>
      <c r="R140" s="212">
        <f>SUM(R141:R147)</f>
        <v>4.4259214399999998</v>
      </c>
      <c r="S140" s="211"/>
      <c r="T140" s="213">
        <f>SUM(T141:T147)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4" t="s">
        <v>85</v>
      </c>
      <c r="AT140" s="215" t="s">
        <v>76</v>
      </c>
      <c r="AU140" s="215" t="s">
        <v>77</v>
      </c>
      <c r="AY140" s="214" t="s">
        <v>164</v>
      </c>
      <c r="BK140" s="216">
        <f>SUM(BK141:BK147)</f>
        <v>0</v>
      </c>
    </row>
    <row r="141" s="2" customFormat="1" ht="66.75" customHeight="1">
      <c r="A141" s="38"/>
      <c r="B141" s="39"/>
      <c r="C141" s="217" t="s">
        <v>207</v>
      </c>
      <c r="D141" s="217" t="s">
        <v>165</v>
      </c>
      <c r="E141" s="218" t="s">
        <v>323</v>
      </c>
      <c r="F141" s="219" t="s">
        <v>324</v>
      </c>
      <c r="G141" s="220" t="s">
        <v>243</v>
      </c>
      <c r="H141" s="221">
        <v>0.77300000000000002</v>
      </c>
      <c r="I141" s="222"/>
      <c r="J141" s="223">
        <f>ROUND(I141*H141,2)</f>
        <v>0</v>
      </c>
      <c r="K141" s="224"/>
      <c r="L141" s="44"/>
      <c r="M141" s="225" t="s">
        <v>1</v>
      </c>
      <c r="N141" s="226" t="s">
        <v>42</v>
      </c>
      <c r="O141" s="91"/>
      <c r="P141" s="227">
        <f>O141*H141</f>
        <v>0</v>
      </c>
      <c r="Q141" s="227">
        <v>2.7919499999999999</v>
      </c>
      <c r="R141" s="227">
        <f>Q141*H141</f>
        <v>2.1581773499999999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173</v>
      </c>
      <c r="AT141" s="229" t="s">
        <v>165</v>
      </c>
      <c r="AU141" s="229" t="s">
        <v>85</v>
      </c>
      <c r="AY141" s="17" t="s">
        <v>164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85</v>
      </c>
      <c r="BK141" s="230">
        <f>ROUND(I141*H141,2)</f>
        <v>0</v>
      </c>
      <c r="BL141" s="17" t="s">
        <v>173</v>
      </c>
      <c r="BM141" s="229" t="s">
        <v>266</v>
      </c>
    </row>
    <row r="142" s="2" customFormat="1" ht="66.75" customHeight="1">
      <c r="A142" s="38"/>
      <c r="B142" s="39"/>
      <c r="C142" s="217" t="s">
        <v>213</v>
      </c>
      <c r="D142" s="217" t="s">
        <v>165</v>
      </c>
      <c r="E142" s="218" t="s">
        <v>326</v>
      </c>
      <c r="F142" s="219" t="s">
        <v>327</v>
      </c>
      <c r="G142" s="220" t="s">
        <v>243</v>
      </c>
      <c r="H142" s="221">
        <v>0.753</v>
      </c>
      <c r="I142" s="222"/>
      <c r="J142" s="223">
        <f>ROUND(I142*H142,2)</f>
        <v>0</v>
      </c>
      <c r="K142" s="224"/>
      <c r="L142" s="44"/>
      <c r="M142" s="225" t="s">
        <v>1</v>
      </c>
      <c r="N142" s="226" t="s">
        <v>42</v>
      </c>
      <c r="O142" s="91"/>
      <c r="P142" s="227">
        <f>O142*H142</f>
        <v>0</v>
      </c>
      <c r="Q142" s="227">
        <v>2.8332299999999999</v>
      </c>
      <c r="R142" s="227">
        <f>Q142*H142</f>
        <v>2.1334221900000001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173</v>
      </c>
      <c r="AT142" s="229" t="s">
        <v>165</v>
      </c>
      <c r="AU142" s="229" t="s">
        <v>85</v>
      </c>
      <c r="AY142" s="17" t="s">
        <v>164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85</v>
      </c>
      <c r="BK142" s="230">
        <f>ROUND(I142*H142,2)</f>
        <v>0</v>
      </c>
      <c r="BL142" s="17" t="s">
        <v>173</v>
      </c>
      <c r="BM142" s="229" t="s">
        <v>336</v>
      </c>
    </row>
    <row r="143" s="2" customFormat="1" ht="76.35" customHeight="1">
      <c r="A143" s="38"/>
      <c r="B143" s="39"/>
      <c r="C143" s="217" t="s">
        <v>220</v>
      </c>
      <c r="D143" s="217" t="s">
        <v>165</v>
      </c>
      <c r="E143" s="218" t="s">
        <v>329</v>
      </c>
      <c r="F143" s="219" t="s">
        <v>330</v>
      </c>
      <c r="G143" s="220" t="s">
        <v>306</v>
      </c>
      <c r="H143" s="221">
        <v>5.0199999999999996</v>
      </c>
      <c r="I143" s="222"/>
      <c r="J143" s="223">
        <f>ROUND(I143*H143,2)</f>
        <v>0</v>
      </c>
      <c r="K143" s="224"/>
      <c r="L143" s="44"/>
      <c r="M143" s="225" t="s">
        <v>1</v>
      </c>
      <c r="N143" s="226" t="s">
        <v>42</v>
      </c>
      <c r="O143" s="91"/>
      <c r="P143" s="227">
        <f>O143*H143</f>
        <v>0</v>
      </c>
      <c r="Q143" s="227">
        <v>0.00726</v>
      </c>
      <c r="R143" s="227">
        <f>Q143*H143</f>
        <v>0.036445199999999997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173</v>
      </c>
      <c r="AT143" s="229" t="s">
        <v>165</v>
      </c>
      <c r="AU143" s="229" t="s">
        <v>85</v>
      </c>
      <c r="AY143" s="17" t="s">
        <v>164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85</v>
      </c>
      <c r="BK143" s="230">
        <f>ROUND(I143*H143,2)</f>
        <v>0</v>
      </c>
      <c r="BL143" s="17" t="s">
        <v>173</v>
      </c>
      <c r="BM143" s="229" t="s">
        <v>269</v>
      </c>
    </row>
    <row r="144" s="2" customFormat="1" ht="76.35" customHeight="1">
      <c r="A144" s="38"/>
      <c r="B144" s="39"/>
      <c r="C144" s="217" t="s">
        <v>222</v>
      </c>
      <c r="D144" s="217" t="s">
        <v>165</v>
      </c>
      <c r="E144" s="218" t="s">
        <v>333</v>
      </c>
      <c r="F144" s="219" t="s">
        <v>334</v>
      </c>
      <c r="G144" s="220" t="s">
        <v>306</v>
      </c>
      <c r="H144" s="221">
        <v>5.0199999999999996</v>
      </c>
      <c r="I144" s="222"/>
      <c r="J144" s="223">
        <f>ROUND(I144*H144,2)</f>
        <v>0</v>
      </c>
      <c r="K144" s="224"/>
      <c r="L144" s="44"/>
      <c r="M144" s="225" t="s">
        <v>1</v>
      </c>
      <c r="N144" s="226" t="s">
        <v>42</v>
      </c>
      <c r="O144" s="91"/>
      <c r="P144" s="227">
        <f>O144*H144</f>
        <v>0</v>
      </c>
      <c r="Q144" s="227">
        <v>0.00085999999999999998</v>
      </c>
      <c r="R144" s="227">
        <f>Q144*H144</f>
        <v>0.0043171999999999993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173</v>
      </c>
      <c r="AT144" s="229" t="s">
        <v>165</v>
      </c>
      <c r="AU144" s="229" t="s">
        <v>85</v>
      </c>
      <c r="AY144" s="17" t="s">
        <v>164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85</v>
      </c>
      <c r="BK144" s="230">
        <f>ROUND(I144*H144,2)</f>
        <v>0</v>
      </c>
      <c r="BL144" s="17" t="s">
        <v>173</v>
      </c>
      <c r="BM144" s="229" t="s">
        <v>356</v>
      </c>
    </row>
    <row r="145" s="2" customFormat="1" ht="90" customHeight="1">
      <c r="A145" s="38"/>
      <c r="B145" s="39"/>
      <c r="C145" s="217" t="s">
        <v>228</v>
      </c>
      <c r="D145" s="217" t="s">
        <v>165</v>
      </c>
      <c r="E145" s="218" t="s">
        <v>341</v>
      </c>
      <c r="F145" s="219" t="s">
        <v>342</v>
      </c>
      <c r="G145" s="220" t="s">
        <v>296</v>
      </c>
      <c r="H145" s="221">
        <v>0.089999999999999997</v>
      </c>
      <c r="I145" s="222"/>
      <c r="J145" s="223">
        <f>ROUND(I145*H145,2)</f>
        <v>0</v>
      </c>
      <c r="K145" s="224"/>
      <c r="L145" s="44"/>
      <c r="M145" s="225" t="s">
        <v>1</v>
      </c>
      <c r="N145" s="226" t="s">
        <v>42</v>
      </c>
      <c r="O145" s="91"/>
      <c r="P145" s="227">
        <f>O145*H145</f>
        <v>0</v>
      </c>
      <c r="Q145" s="227">
        <v>1.03955</v>
      </c>
      <c r="R145" s="227">
        <f>Q145*H145</f>
        <v>0.09355949999999999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173</v>
      </c>
      <c r="AT145" s="229" t="s">
        <v>165</v>
      </c>
      <c r="AU145" s="229" t="s">
        <v>85</v>
      </c>
      <c r="AY145" s="17" t="s">
        <v>164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85</v>
      </c>
      <c r="BK145" s="230">
        <f>ROUND(I145*H145,2)</f>
        <v>0</v>
      </c>
      <c r="BL145" s="17" t="s">
        <v>173</v>
      </c>
      <c r="BM145" s="229" t="s">
        <v>297</v>
      </c>
    </row>
    <row r="146" s="13" customFormat="1">
      <c r="A146" s="13"/>
      <c r="B146" s="243"/>
      <c r="C146" s="244"/>
      <c r="D146" s="231" t="s">
        <v>244</v>
      </c>
      <c r="E146" s="245" t="s">
        <v>1</v>
      </c>
      <c r="F146" s="246" t="s">
        <v>537</v>
      </c>
      <c r="G146" s="244"/>
      <c r="H146" s="247">
        <v>0.089999999999999997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3" t="s">
        <v>244</v>
      </c>
      <c r="AU146" s="253" t="s">
        <v>85</v>
      </c>
      <c r="AV146" s="13" t="s">
        <v>87</v>
      </c>
      <c r="AW146" s="13" t="s">
        <v>34</v>
      </c>
      <c r="AX146" s="13" t="s">
        <v>77</v>
      </c>
      <c r="AY146" s="253" t="s">
        <v>164</v>
      </c>
    </row>
    <row r="147" s="14" customFormat="1">
      <c r="A147" s="14"/>
      <c r="B147" s="254"/>
      <c r="C147" s="255"/>
      <c r="D147" s="231" t="s">
        <v>244</v>
      </c>
      <c r="E147" s="256" t="s">
        <v>1</v>
      </c>
      <c r="F147" s="257" t="s">
        <v>246</v>
      </c>
      <c r="G147" s="255"/>
      <c r="H147" s="258">
        <v>0.089999999999999997</v>
      </c>
      <c r="I147" s="259"/>
      <c r="J147" s="255"/>
      <c r="K147" s="255"/>
      <c r="L147" s="260"/>
      <c r="M147" s="261"/>
      <c r="N147" s="262"/>
      <c r="O147" s="262"/>
      <c r="P147" s="262"/>
      <c r="Q147" s="262"/>
      <c r="R147" s="262"/>
      <c r="S147" s="262"/>
      <c r="T147" s="26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4" t="s">
        <v>244</v>
      </c>
      <c r="AU147" s="264" t="s">
        <v>85</v>
      </c>
      <c r="AV147" s="14" t="s">
        <v>173</v>
      </c>
      <c r="AW147" s="14" t="s">
        <v>34</v>
      </c>
      <c r="AX147" s="14" t="s">
        <v>85</v>
      </c>
      <c r="AY147" s="264" t="s">
        <v>164</v>
      </c>
    </row>
    <row r="148" s="12" customFormat="1" ht="25.92" customHeight="1">
      <c r="A148" s="12"/>
      <c r="B148" s="203"/>
      <c r="C148" s="204"/>
      <c r="D148" s="205" t="s">
        <v>76</v>
      </c>
      <c r="E148" s="206" t="s">
        <v>173</v>
      </c>
      <c r="F148" s="206" t="s">
        <v>346</v>
      </c>
      <c r="G148" s="204"/>
      <c r="H148" s="204"/>
      <c r="I148" s="207"/>
      <c r="J148" s="208">
        <f>BK148</f>
        <v>0</v>
      </c>
      <c r="K148" s="204"/>
      <c r="L148" s="209"/>
      <c r="M148" s="210"/>
      <c r="N148" s="211"/>
      <c r="O148" s="211"/>
      <c r="P148" s="212">
        <f>SUM(P149:P151)</f>
        <v>0</v>
      </c>
      <c r="Q148" s="211"/>
      <c r="R148" s="212">
        <f>SUM(R149:R151)</f>
        <v>8.1314688000000004</v>
      </c>
      <c r="S148" s="211"/>
      <c r="T148" s="213">
        <f>SUM(T149:T151)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4" t="s">
        <v>85</v>
      </c>
      <c r="AT148" s="215" t="s">
        <v>76</v>
      </c>
      <c r="AU148" s="215" t="s">
        <v>77</v>
      </c>
      <c r="AY148" s="214" t="s">
        <v>164</v>
      </c>
      <c r="BK148" s="216">
        <f>SUM(BK149:BK151)</f>
        <v>0</v>
      </c>
    </row>
    <row r="149" s="2" customFormat="1" ht="21.75" customHeight="1">
      <c r="A149" s="38"/>
      <c r="B149" s="39"/>
      <c r="C149" s="217" t="s">
        <v>8</v>
      </c>
      <c r="D149" s="217" t="s">
        <v>165</v>
      </c>
      <c r="E149" s="218" t="s">
        <v>366</v>
      </c>
      <c r="F149" s="219" t="s">
        <v>367</v>
      </c>
      <c r="G149" s="220" t="s">
        <v>243</v>
      </c>
      <c r="H149" s="221">
        <v>3.5800000000000001</v>
      </c>
      <c r="I149" s="222"/>
      <c r="J149" s="223">
        <f>ROUND(I149*H149,2)</f>
        <v>0</v>
      </c>
      <c r="K149" s="224"/>
      <c r="L149" s="44"/>
      <c r="M149" s="225" t="s">
        <v>1</v>
      </c>
      <c r="N149" s="226" t="s">
        <v>42</v>
      </c>
      <c r="O149" s="91"/>
      <c r="P149" s="227">
        <f>O149*H149</f>
        <v>0</v>
      </c>
      <c r="Q149" s="227">
        <v>2.27136</v>
      </c>
      <c r="R149" s="227">
        <f>Q149*H149</f>
        <v>8.1314688000000004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173</v>
      </c>
      <c r="AT149" s="229" t="s">
        <v>165</v>
      </c>
      <c r="AU149" s="229" t="s">
        <v>85</v>
      </c>
      <c r="AY149" s="17" t="s">
        <v>164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85</v>
      </c>
      <c r="BK149" s="230">
        <f>ROUND(I149*H149,2)</f>
        <v>0</v>
      </c>
      <c r="BL149" s="17" t="s">
        <v>173</v>
      </c>
      <c r="BM149" s="229" t="s">
        <v>291</v>
      </c>
    </row>
    <row r="150" s="2" customFormat="1">
      <c r="A150" s="38"/>
      <c r="B150" s="39"/>
      <c r="C150" s="40"/>
      <c r="D150" s="231" t="s">
        <v>175</v>
      </c>
      <c r="E150" s="40"/>
      <c r="F150" s="232" t="s">
        <v>369</v>
      </c>
      <c r="G150" s="40"/>
      <c r="H150" s="40"/>
      <c r="I150" s="233"/>
      <c r="J150" s="40"/>
      <c r="K150" s="40"/>
      <c r="L150" s="44"/>
      <c r="M150" s="234"/>
      <c r="N150" s="23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175</v>
      </c>
      <c r="AU150" s="17" t="s">
        <v>85</v>
      </c>
    </row>
    <row r="151" s="2" customFormat="1" ht="21.75" customHeight="1">
      <c r="A151" s="38"/>
      <c r="B151" s="39"/>
      <c r="C151" s="217" t="s">
        <v>299</v>
      </c>
      <c r="D151" s="217" t="s">
        <v>165</v>
      </c>
      <c r="E151" s="218" t="s">
        <v>372</v>
      </c>
      <c r="F151" s="219" t="s">
        <v>373</v>
      </c>
      <c r="G151" s="220" t="s">
        <v>306</v>
      </c>
      <c r="H151" s="221">
        <v>7.1600000000000001</v>
      </c>
      <c r="I151" s="222"/>
      <c r="J151" s="223">
        <f>ROUND(I151*H151,2)</f>
        <v>0</v>
      </c>
      <c r="K151" s="224"/>
      <c r="L151" s="44"/>
      <c r="M151" s="225" t="s">
        <v>1</v>
      </c>
      <c r="N151" s="226" t="s">
        <v>42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173</v>
      </c>
      <c r="AT151" s="229" t="s">
        <v>165</v>
      </c>
      <c r="AU151" s="229" t="s">
        <v>85</v>
      </c>
      <c r="AY151" s="17" t="s">
        <v>164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85</v>
      </c>
      <c r="BK151" s="230">
        <f>ROUND(I151*H151,2)</f>
        <v>0</v>
      </c>
      <c r="BL151" s="17" t="s">
        <v>173</v>
      </c>
      <c r="BM151" s="229" t="s">
        <v>302</v>
      </c>
    </row>
    <row r="152" s="12" customFormat="1" ht="25.92" customHeight="1">
      <c r="A152" s="12"/>
      <c r="B152" s="203"/>
      <c r="C152" s="204"/>
      <c r="D152" s="205" t="s">
        <v>76</v>
      </c>
      <c r="E152" s="206" t="s">
        <v>413</v>
      </c>
      <c r="F152" s="206" t="s">
        <v>414</v>
      </c>
      <c r="G152" s="204"/>
      <c r="H152" s="204"/>
      <c r="I152" s="207"/>
      <c r="J152" s="208">
        <f>BK152</f>
        <v>0</v>
      </c>
      <c r="K152" s="204"/>
      <c r="L152" s="209"/>
      <c r="M152" s="210"/>
      <c r="N152" s="211"/>
      <c r="O152" s="211"/>
      <c r="P152" s="212">
        <f>P153</f>
        <v>0</v>
      </c>
      <c r="Q152" s="211"/>
      <c r="R152" s="212">
        <f>R153</f>
        <v>0</v>
      </c>
      <c r="S152" s="211"/>
      <c r="T152" s="213">
        <f>T153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4" t="s">
        <v>85</v>
      </c>
      <c r="AT152" s="215" t="s">
        <v>76</v>
      </c>
      <c r="AU152" s="215" t="s">
        <v>77</v>
      </c>
      <c r="AY152" s="214" t="s">
        <v>164</v>
      </c>
      <c r="BK152" s="216">
        <f>BK153</f>
        <v>0</v>
      </c>
    </row>
    <row r="153" s="2" customFormat="1" ht="21.75" customHeight="1">
      <c r="A153" s="38"/>
      <c r="B153" s="39"/>
      <c r="C153" s="217" t="s">
        <v>303</v>
      </c>
      <c r="D153" s="217" t="s">
        <v>165</v>
      </c>
      <c r="E153" s="218" t="s">
        <v>416</v>
      </c>
      <c r="F153" s="219" t="s">
        <v>417</v>
      </c>
      <c r="G153" s="220" t="s">
        <v>296</v>
      </c>
      <c r="H153" s="221">
        <v>12.695</v>
      </c>
      <c r="I153" s="222"/>
      <c r="J153" s="223">
        <f>ROUND(I153*H153,2)</f>
        <v>0</v>
      </c>
      <c r="K153" s="224"/>
      <c r="L153" s="44"/>
      <c r="M153" s="238" t="s">
        <v>1</v>
      </c>
      <c r="N153" s="239" t="s">
        <v>42</v>
      </c>
      <c r="O153" s="240"/>
      <c r="P153" s="241">
        <f>O153*H153</f>
        <v>0</v>
      </c>
      <c r="Q153" s="241">
        <v>0</v>
      </c>
      <c r="R153" s="241">
        <f>Q153*H153</f>
        <v>0</v>
      </c>
      <c r="S153" s="241">
        <v>0</v>
      </c>
      <c r="T153" s="24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173</v>
      </c>
      <c r="AT153" s="229" t="s">
        <v>165</v>
      </c>
      <c r="AU153" s="229" t="s">
        <v>85</v>
      </c>
      <c r="AY153" s="17" t="s">
        <v>164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85</v>
      </c>
      <c r="BK153" s="230">
        <f>ROUND(I153*H153,2)</f>
        <v>0</v>
      </c>
      <c r="BL153" s="17" t="s">
        <v>173</v>
      </c>
      <c r="BM153" s="229" t="s">
        <v>307</v>
      </c>
    </row>
    <row r="154" s="2" customFormat="1" ht="6.96" customHeight="1">
      <c r="A154" s="38"/>
      <c r="B154" s="66"/>
      <c r="C154" s="67"/>
      <c r="D154" s="67"/>
      <c r="E154" s="67"/>
      <c r="F154" s="67"/>
      <c r="G154" s="67"/>
      <c r="H154" s="67"/>
      <c r="I154" s="67"/>
      <c r="J154" s="67"/>
      <c r="K154" s="67"/>
      <c r="L154" s="44"/>
      <c r="M154" s="38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</row>
  </sheetData>
  <sheetProtection sheet="1" autoFilter="0" formatColumns="0" formatRows="0" objects="1" scenarios="1" spinCount="100000" saltValue="gEOrN3NkZvfvU+00HfytxJoya/G+qhZM6jGswMLSN0qjQqz3vSBR4I7PTx1UOoWplxuy0RbJx9TbeHu//YRc8Q==" hashValue="sltxJ+G9Ly1yD4ZVTMq+s2IYvEeg0rwT8bT6r0GT+2gM2Mgq6ADjiW8hk6p7Cd+3DU4rD75mSS6S/xBOpKDgJQ==" algorithmName="SHA-512" password="CC35"/>
  <autoFilter ref="C119:K153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136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Hloučela, Hamry - posouzení stability koryta, návrh úprav a stabilizačních objektů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137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538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33</v>
      </c>
      <c r="G12" s="38"/>
      <c r="H12" s="38"/>
      <c r="I12" s="140" t="s">
        <v>22</v>
      </c>
      <c r="J12" s="144" t="str">
        <f>'Rekapitulace stavby'!AN8</f>
        <v>28. 3. 2023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70890013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Povodí Moravy, s.p.</v>
      </c>
      <c r="F15" s="38"/>
      <c r="G15" s="38"/>
      <c r="H15" s="38"/>
      <c r="I15" s="140" t="s">
        <v>28</v>
      </c>
      <c r="J15" s="143" t="str">
        <f>IF('Rekapitulace stavby'!AN11="","",'Rekapitulace stavby'!AN11)</f>
        <v>CZ70890013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ROUND((SUM(BE120:BE153)),  2)</f>
        <v>0</v>
      </c>
      <c r="G33" s="38"/>
      <c r="H33" s="38"/>
      <c r="I33" s="155">
        <v>0.20999999999999999</v>
      </c>
      <c r="J33" s="154">
        <f>ROUND(((SUM(BE120:BE153))*I33),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ROUND((SUM(BF120:BF153)),  2)</f>
        <v>0</v>
      </c>
      <c r="G34" s="38"/>
      <c r="H34" s="38"/>
      <c r="I34" s="155">
        <v>0.14999999999999999</v>
      </c>
      <c r="J34" s="154">
        <f>ROUND(((SUM(BF120:BF153))*I34),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ROUND((SUM(BG120:BG153)),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ROUND((SUM(BH120:BH153)),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ROUND((SUM(BI120:BI153)),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Hloučela, Hamry - posouzení stability koryta, návrh úprav a stabilizačních objektů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06.5 - Stabilizační práh V - m 516,60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28. 3. 2023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140</v>
      </c>
      <c r="D94" s="176"/>
      <c r="E94" s="176"/>
      <c r="F94" s="176"/>
      <c r="G94" s="176"/>
      <c r="H94" s="176"/>
      <c r="I94" s="176"/>
      <c r="J94" s="177" t="s">
        <v>141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142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143</v>
      </c>
    </row>
    <row r="97" s="9" customFormat="1" ht="24.96" customHeight="1">
      <c r="A97" s="9"/>
      <c r="B97" s="179"/>
      <c r="C97" s="180"/>
      <c r="D97" s="181" t="s">
        <v>233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235</v>
      </c>
      <c r="E98" s="182"/>
      <c r="F98" s="182"/>
      <c r="G98" s="182"/>
      <c r="H98" s="182"/>
      <c r="I98" s="182"/>
      <c r="J98" s="183">
        <f>J140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236</v>
      </c>
      <c r="E99" s="182"/>
      <c r="F99" s="182"/>
      <c r="G99" s="182"/>
      <c r="H99" s="182"/>
      <c r="I99" s="182"/>
      <c r="J99" s="183">
        <f>J148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239</v>
      </c>
      <c r="E100" s="182"/>
      <c r="F100" s="182"/>
      <c r="G100" s="182"/>
      <c r="H100" s="182"/>
      <c r="I100" s="182"/>
      <c r="J100" s="183">
        <f>J152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149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6.25" customHeight="1">
      <c r="A110" s="38"/>
      <c r="B110" s="39"/>
      <c r="C110" s="40"/>
      <c r="D110" s="40"/>
      <c r="E110" s="174" t="str">
        <f>E7</f>
        <v>Hloučela, Hamry - posouzení stability koryta, návrh úprav a stabilizačních objektů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137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SO 06.5 - Stabilizační práh V - m 516,60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 xml:space="preserve"> </v>
      </c>
      <c r="G114" s="40"/>
      <c r="H114" s="40"/>
      <c r="I114" s="32" t="s">
        <v>22</v>
      </c>
      <c r="J114" s="79" t="str">
        <f>IF(J12="","",J12)</f>
        <v>28. 3. 2023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>Povodí Moravy, s.p.</v>
      </c>
      <c r="G116" s="40"/>
      <c r="H116" s="40"/>
      <c r="I116" s="32" t="s">
        <v>32</v>
      </c>
      <c r="J116" s="36" t="str">
        <f>E21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30</v>
      </c>
      <c r="D117" s="40"/>
      <c r="E117" s="40"/>
      <c r="F117" s="27" t="str">
        <f>IF(E18="","",E18)</f>
        <v>Vyplň údaj</v>
      </c>
      <c r="G117" s="40"/>
      <c r="H117" s="40"/>
      <c r="I117" s="32" t="s">
        <v>35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150</v>
      </c>
      <c r="D119" s="194" t="s">
        <v>62</v>
      </c>
      <c r="E119" s="194" t="s">
        <v>58</v>
      </c>
      <c r="F119" s="194" t="s">
        <v>59</v>
      </c>
      <c r="G119" s="194" t="s">
        <v>151</v>
      </c>
      <c r="H119" s="194" t="s">
        <v>152</v>
      </c>
      <c r="I119" s="194" t="s">
        <v>153</v>
      </c>
      <c r="J119" s="195" t="s">
        <v>141</v>
      </c>
      <c r="K119" s="196" t="s">
        <v>154</v>
      </c>
      <c r="L119" s="197"/>
      <c r="M119" s="100" t="s">
        <v>1</v>
      </c>
      <c r="N119" s="101" t="s">
        <v>41</v>
      </c>
      <c r="O119" s="101" t="s">
        <v>155</v>
      </c>
      <c r="P119" s="101" t="s">
        <v>156</v>
      </c>
      <c r="Q119" s="101" t="s">
        <v>157</v>
      </c>
      <c r="R119" s="101" t="s">
        <v>158</v>
      </c>
      <c r="S119" s="101" t="s">
        <v>159</v>
      </c>
      <c r="T119" s="102" t="s">
        <v>160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161</v>
      </c>
      <c r="D120" s="40"/>
      <c r="E120" s="40"/>
      <c r="F120" s="40"/>
      <c r="G120" s="40"/>
      <c r="H120" s="40"/>
      <c r="I120" s="40"/>
      <c r="J120" s="198">
        <f>BK120</f>
        <v>0</v>
      </c>
      <c r="K120" s="40"/>
      <c r="L120" s="44"/>
      <c r="M120" s="103"/>
      <c r="N120" s="199"/>
      <c r="O120" s="104"/>
      <c r="P120" s="200">
        <f>P121+P140+P148+P152</f>
        <v>0</v>
      </c>
      <c r="Q120" s="104"/>
      <c r="R120" s="200">
        <f>R121+R140+R148+R152</f>
        <v>13.49299864</v>
      </c>
      <c r="S120" s="104"/>
      <c r="T120" s="201">
        <f>T121+T140+T148+T152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76</v>
      </c>
      <c r="AU120" s="17" t="s">
        <v>143</v>
      </c>
      <c r="BK120" s="202">
        <f>BK121+BK140+BK148+BK152</f>
        <v>0</v>
      </c>
    </row>
    <row r="121" s="12" customFormat="1" ht="25.92" customHeight="1">
      <c r="A121" s="12"/>
      <c r="B121" s="203"/>
      <c r="C121" s="204"/>
      <c r="D121" s="205" t="s">
        <v>76</v>
      </c>
      <c r="E121" s="206" t="s">
        <v>85</v>
      </c>
      <c r="F121" s="206" t="s">
        <v>240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SUM(P122:P139)</f>
        <v>0</v>
      </c>
      <c r="Q121" s="211"/>
      <c r="R121" s="212">
        <f>SUM(R122:R139)</f>
        <v>0.13768</v>
      </c>
      <c r="S121" s="211"/>
      <c r="T121" s="213">
        <f>SUM(T122:T139)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85</v>
      </c>
      <c r="AT121" s="215" t="s">
        <v>76</v>
      </c>
      <c r="AU121" s="215" t="s">
        <v>77</v>
      </c>
      <c r="AY121" s="214" t="s">
        <v>164</v>
      </c>
      <c r="BK121" s="216">
        <f>SUM(BK122:BK139)</f>
        <v>0</v>
      </c>
    </row>
    <row r="122" s="2" customFormat="1" ht="21.75" customHeight="1">
      <c r="A122" s="38"/>
      <c r="B122" s="39"/>
      <c r="C122" s="217" t="s">
        <v>85</v>
      </c>
      <c r="D122" s="217" t="s">
        <v>165</v>
      </c>
      <c r="E122" s="218" t="s">
        <v>247</v>
      </c>
      <c r="F122" s="219" t="s">
        <v>248</v>
      </c>
      <c r="G122" s="220" t="s">
        <v>249</v>
      </c>
      <c r="H122" s="221">
        <v>8</v>
      </c>
      <c r="I122" s="222"/>
      <c r="J122" s="223">
        <f>ROUND(I122*H122,2)</f>
        <v>0</v>
      </c>
      <c r="K122" s="224"/>
      <c r="L122" s="44"/>
      <c r="M122" s="225" t="s">
        <v>1</v>
      </c>
      <c r="N122" s="226" t="s">
        <v>42</v>
      </c>
      <c r="O122" s="91"/>
      <c r="P122" s="227">
        <f>O122*H122</f>
        <v>0</v>
      </c>
      <c r="Q122" s="227">
        <v>0.01721</v>
      </c>
      <c r="R122" s="227">
        <f>Q122*H122</f>
        <v>0.13768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173</v>
      </c>
      <c r="AT122" s="229" t="s">
        <v>165</v>
      </c>
      <c r="AU122" s="229" t="s">
        <v>85</v>
      </c>
      <c r="AY122" s="17" t="s">
        <v>164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85</v>
      </c>
      <c r="BK122" s="230">
        <f>ROUND(I122*H122,2)</f>
        <v>0</v>
      </c>
      <c r="BL122" s="17" t="s">
        <v>173</v>
      </c>
      <c r="BM122" s="229" t="s">
        <v>87</v>
      </c>
    </row>
    <row r="123" s="2" customFormat="1" ht="21.75" customHeight="1">
      <c r="A123" s="38"/>
      <c r="B123" s="39"/>
      <c r="C123" s="217" t="s">
        <v>87</v>
      </c>
      <c r="D123" s="217" t="s">
        <v>165</v>
      </c>
      <c r="E123" s="218" t="s">
        <v>250</v>
      </c>
      <c r="F123" s="219" t="s">
        <v>251</v>
      </c>
      <c r="G123" s="220" t="s">
        <v>252</v>
      </c>
      <c r="H123" s="221">
        <v>32</v>
      </c>
      <c r="I123" s="222"/>
      <c r="J123" s="223">
        <f>ROUND(I123*H123,2)</f>
        <v>0</v>
      </c>
      <c r="K123" s="224"/>
      <c r="L123" s="44"/>
      <c r="M123" s="225" t="s">
        <v>1</v>
      </c>
      <c r="N123" s="226" t="s">
        <v>42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173</v>
      </c>
      <c r="AT123" s="229" t="s">
        <v>165</v>
      </c>
      <c r="AU123" s="229" t="s">
        <v>85</v>
      </c>
      <c r="AY123" s="17" t="s">
        <v>164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85</v>
      </c>
      <c r="BK123" s="230">
        <f>ROUND(I123*H123,2)</f>
        <v>0</v>
      </c>
      <c r="BL123" s="17" t="s">
        <v>173</v>
      </c>
      <c r="BM123" s="229" t="s">
        <v>173</v>
      </c>
    </row>
    <row r="124" s="13" customFormat="1">
      <c r="A124" s="13"/>
      <c r="B124" s="243"/>
      <c r="C124" s="244"/>
      <c r="D124" s="231" t="s">
        <v>244</v>
      </c>
      <c r="E124" s="245" t="s">
        <v>1</v>
      </c>
      <c r="F124" s="246" t="s">
        <v>515</v>
      </c>
      <c r="G124" s="244"/>
      <c r="H124" s="247">
        <v>32</v>
      </c>
      <c r="I124" s="248"/>
      <c r="J124" s="244"/>
      <c r="K124" s="244"/>
      <c r="L124" s="249"/>
      <c r="M124" s="250"/>
      <c r="N124" s="251"/>
      <c r="O124" s="251"/>
      <c r="P124" s="251"/>
      <c r="Q124" s="251"/>
      <c r="R124" s="251"/>
      <c r="S124" s="251"/>
      <c r="T124" s="25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53" t="s">
        <v>244</v>
      </c>
      <c r="AU124" s="253" t="s">
        <v>85</v>
      </c>
      <c r="AV124" s="13" t="s">
        <v>87</v>
      </c>
      <c r="AW124" s="13" t="s">
        <v>34</v>
      </c>
      <c r="AX124" s="13" t="s">
        <v>77</v>
      </c>
      <c r="AY124" s="253" t="s">
        <v>164</v>
      </c>
    </row>
    <row r="125" s="14" customFormat="1">
      <c r="A125" s="14"/>
      <c r="B125" s="254"/>
      <c r="C125" s="255"/>
      <c r="D125" s="231" t="s">
        <v>244</v>
      </c>
      <c r="E125" s="256" t="s">
        <v>1</v>
      </c>
      <c r="F125" s="257" t="s">
        <v>246</v>
      </c>
      <c r="G125" s="255"/>
      <c r="H125" s="258">
        <v>32</v>
      </c>
      <c r="I125" s="259"/>
      <c r="J125" s="255"/>
      <c r="K125" s="255"/>
      <c r="L125" s="260"/>
      <c r="M125" s="261"/>
      <c r="N125" s="262"/>
      <c r="O125" s="262"/>
      <c r="P125" s="262"/>
      <c r="Q125" s="262"/>
      <c r="R125" s="262"/>
      <c r="S125" s="262"/>
      <c r="T125" s="26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64" t="s">
        <v>244</v>
      </c>
      <c r="AU125" s="264" t="s">
        <v>85</v>
      </c>
      <c r="AV125" s="14" t="s">
        <v>173</v>
      </c>
      <c r="AW125" s="14" t="s">
        <v>34</v>
      </c>
      <c r="AX125" s="14" t="s">
        <v>85</v>
      </c>
      <c r="AY125" s="264" t="s">
        <v>164</v>
      </c>
    </row>
    <row r="126" s="2" customFormat="1" ht="21.75" customHeight="1">
      <c r="A126" s="38"/>
      <c r="B126" s="39"/>
      <c r="C126" s="217" t="s">
        <v>177</v>
      </c>
      <c r="D126" s="217" t="s">
        <v>165</v>
      </c>
      <c r="E126" s="218" t="s">
        <v>254</v>
      </c>
      <c r="F126" s="219" t="s">
        <v>255</v>
      </c>
      <c r="G126" s="220" t="s">
        <v>256</v>
      </c>
      <c r="H126" s="221">
        <v>4</v>
      </c>
      <c r="I126" s="222"/>
      <c r="J126" s="223">
        <f>ROUND(I126*H126,2)</f>
        <v>0</v>
      </c>
      <c r="K126" s="224"/>
      <c r="L126" s="44"/>
      <c r="M126" s="225" t="s">
        <v>1</v>
      </c>
      <c r="N126" s="226" t="s">
        <v>42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173</v>
      </c>
      <c r="AT126" s="229" t="s">
        <v>165</v>
      </c>
      <c r="AU126" s="229" t="s">
        <v>85</v>
      </c>
      <c r="AY126" s="17" t="s">
        <v>164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85</v>
      </c>
      <c r="BK126" s="230">
        <f>ROUND(I126*H126,2)</f>
        <v>0</v>
      </c>
      <c r="BL126" s="17" t="s">
        <v>173</v>
      </c>
      <c r="BM126" s="229" t="s">
        <v>187</v>
      </c>
    </row>
    <row r="127" s="2" customFormat="1" ht="44.25" customHeight="1">
      <c r="A127" s="38"/>
      <c r="B127" s="39"/>
      <c r="C127" s="217" t="s">
        <v>173</v>
      </c>
      <c r="D127" s="217" t="s">
        <v>165</v>
      </c>
      <c r="E127" s="218" t="s">
        <v>264</v>
      </c>
      <c r="F127" s="219" t="s">
        <v>265</v>
      </c>
      <c r="G127" s="220" t="s">
        <v>243</v>
      </c>
      <c r="H127" s="221">
        <v>7.3200000000000003</v>
      </c>
      <c r="I127" s="222"/>
      <c r="J127" s="223">
        <f>ROUND(I127*H127,2)</f>
        <v>0</v>
      </c>
      <c r="K127" s="224"/>
      <c r="L127" s="44"/>
      <c r="M127" s="225" t="s">
        <v>1</v>
      </c>
      <c r="N127" s="226" t="s">
        <v>42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173</v>
      </c>
      <c r="AT127" s="229" t="s">
        <v>165</v>
      </c>
      <c r="AU127" s="229" t="s">
        <v>85</v>
      </c>
      <c r="AY127" s="17" t="s">
        <v>164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85</v>
      </c>
      <c r="BK127" s="230">
        <f>ROUND(I127*H127,2)</f>
        <v>0</v>
      </c>
      <c r="BL127" s="17" t="s">
        <v>173</v>
      </c>
      <c r="BM127" s="229" t="s">
        <v>196</v>
      </c>
    </row>
    <row r="128" s="2" customFormat="1" ht="62.7" customHeight="1">
      <c r="A128" s="38"/>
      <c r="B128" s="39"/>
      <c r="C128" s="217" t="s">
        <v>163</v>
      </c>
      <c r="D128" s="217" t="s">
        <v>165</v>
      </c>
      <c r="E128" s="218" t="s">
        <v>275</v>
      </c>
      <c r="F128" s="219" t="s">
        <v>276</v>
      </c>
      <c r="G128" s="220" t="s">
        <v>243</v>
      </c>
      <c r="H128" s="221">
        <v>2.96</v>
      </c>
      <c r="I128" s="222"/>
      <c r="J128" s="223">
        <f>ROUND(I128*H128,2)</f>
        <v>0</v>
      </c>
      <c r="K128" s="224"/>
      <c r="L128" s="44"/>
      <c r="M128" s="225" t="s">
        <v>1</v>
      </c>
      <c r="N128" s="226" t="s">
        <v>42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173</v>
      </c>
      <c r="AT128" s="229" t="s">
        <v>165</v>
      </c>
      <c r="AU128" s="229" t="s">
        <v>85</v>
      </c>
      <c r="AY128" s="17" t="s">
        <v>164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85</v>
      </c>
      <c r="BK128" s="230">
        <f>ROUND(I128*H128,2)</f>
        <v>0</v>
      </c>
      <c r="BL128" s="17" t="s">
        <v>173</v>
      </c>
      <c r="BM128" s="229" t="s">
        <v>207</v>
      </c>
    </row>
    <row r="129" s="13" customFormat="1">
      <c r="A129" s="13"/>
      <c r="B129" s="243"/>
      <c r="C129" s="244"/>
      <c r="D129" s="231" t="s">
        <v>244</v>
      </c>
      <c r="E129" s="245" t="s">
        <v>1</v>
      </c>
      <c r="F129" s="246" t="s">
        <v>539</v>
      </c>
      <c r="G129" s="244"/>
      <c r="H129" s="247">
        <v>2.96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3" t="s">
        <v>244</v>
      </c>
      <c r="AU129" s="253" t="s">
        <v>85</v>
      </c>
      <c r="AV129" s="13" t="s">
        <v>87</v>
      </c>
      <c r="AW129" s="13" t="s">
        <v>34</v>
      </c>
      <c r="AX129" s="13" t="s">
        <v>77</v>
      </c>
      <c r="AY129" s="253" t="s">
        <v>164</v>
      </c>
    </row>
    <row r="130" s="14" customFormat="1">
      <c r="A130" s="14"/>
      <c r="B130" s="254"/>
      <c r="C130" s="255"/>
      <c r="D130" s="231" t="s">
        <v>244</v>
      </c>
      <c r="E130" s="256" t="s">
        <v>1</v>
      </c>
      <c r="F130" s="257" t="s">
        <v>246</v>
      </c>
      <c r="G130" s="255"/>
      <c r="H130" s="258">
        <v>2.96</v>
      </c>
      <c r="I130" s="259"/>
      <c r="J130" s="255"/>
      <c r="K130" s="255"/>
      <c r="L130" s="260"/>
      <c r="M130" s="261"/>
      <c r="N130" s="262"/>
      <c r="O130" s="262"/>
      <c r="P130" s="262"/>
      <c r="Q130" s="262"/>
      <c r="R130" s="262"/>
      <c r="S130" s="262"/>
      <c r="T130" s="26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4" t="s">
        <v>244</v>
      </c>
      <c r="AU130" s="264" t="s">
        <v>85</v>
      </c>
      <c r="AV130" s="14" t="s">
        <v>173</v>
      </c>
      <c r="AW130" s="14" t="s">
        <v>34</v>
      </c>
      <c r="AX130" s="14" t="s">
        <v>85</v>
      </c>
      <c r="AY130" s="264" t="s">
        <v>164</v>
      </c>
    </row>
    <row r="131" s="2" customFormat="1" ht="66.75" customHeight="1">
      <c r="A131" s="38"/>
      <c r="B131" s="39"/>
      <c r="C131" s="217" t="s">
        <v>187</v>
      </c>
      <c r="D131" s="217" t="s">
        <v>165</v>
      </c>
      <c r="E131" s="218" t="s">
        <v>278</v>
      </c>
      <c r="F131" s="219" t="s">
        <v>279</v>
      </c>
      <c r="G131" s="220" t="s">
        <v>243</v>
      </c>
      <c r="H131" s="221">
        <v>26.640000000000001</v>
      </c>
      <c r="I131" s="222"/>
      <c r="J131" s="223">
        <f>ROUND(I131*H131,2)</f>
        <v>0</v>
      </c>
      <c r="K131" s="224"/>
      <c r="L131" s="44"/>
      <c r="M131" s="225" t="s">
        <v>1</v>
      </c>
      <c r="N131" s="226" t="s">
        <v>42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173</v>
      </c>
      <c r="AT131" s="229" t="s">
        <v>165</v>
      </c>
      <c r="AU131" s="229" t="s">
        <v>85</v>
      </c>
      <c r="AY131" s="17" t="s">
        <v>164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85</v>
      </c>
      <c r="BK131" s="230">
        <f>ROUND(I131*H131,2)</f>
        <v>0</v>
      </c>
      <c r="BL131" s="17" t="s">
        <v>173</v>
      </c>
      <c r="BM131" s="229" t="s">
        <v>220</v>
      </c>
    </row>
    <row r="132" s="13" customFormat="1">
      <c r="A132" s="13"/>
      <c r="B132" s="243"/>
      <c r="C132" s="244"/>
      <c r="D132" s="231" t="s">
        <v>244</v>
      </c>
      <c r="E132" s="245" t="s">
        <v>1</v>
      </c>
      <c r="F132" s="246" t="s">
        <v>540</v>
      </c>
      <c r="G132" s="244"/>
      <c r="H132" s="247">
        <v>26.640000000000001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3" t="s">
        <v>244</v>
      </c>
      <c r="AU132" s="253" t="s">
        <v>85</v>
      </c>
      <c r="AV132" s="13" t="s">
        <v>87</v>
      </c>
      <c r="AW132" s="13" t="s">
        <v>34</v>
      </c>
      <c r="AX132" s="13" t="s">
        <v>77</v>
      </c>
      <c r="AY132" s="253" t="s">
        <v>164</v>
      </c>
    </row>
    <row r="133" s="14" customFormat="1">
      <c r="A133" s="14"/>
      <c r="B133" s="254"/>
      <c r="C133" s="255"/>
      <c r="D133" s="231" t="s">
        <v>244</v>
      </c>
      <c r="E133" s="256" t="s">
        <v>1</v>
      </c>
      <c r="F133" s="257" t="s">
        <v>246</v>
      </c>
      <c r="G133" s="255"/>
      <c r="H133" s="258">
        <v>26.640000000000001</v>
      </c>
      <c r="I133" s="259"/>
      <c r="J133" s="255"/>
      <c r="K133" s="255"/>
      <c r="L133" s="260"/>
      <c r="M133" s="261"/>
      <c r="N133" s="262"/>
      <c r="O133" s="262"/>
      <c r="P133" s="262"/>
      <c r="Q133" s="262"/>
      <c r="R133" s="262"/>
      <c r="S133" s="262"/>
      <c r="T133" s="26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4" t="s">
        <v>244</v>
      </c>
      <c r="AU133" s="264" t="s">
        <v>85</v>
      </c>
      <c r="AV133" s="14" t="s">
        <v>173</v>
      </c>
      <c r="AW133" s="14" t="s">
        <v>34</v>
      </c>
      <c r="AX133" s="14" t="s">
        <v>85</v>
      </c>
      <c r="AY133" s="264" t="s">
        <v>164</v>
      </c>
    </row>
    <row r="134" s="2" customFormat="1" ht="44.25" customHeight="1">
      <c r="A134" s="38"/>
      <c r="B134" s="39"/>
      <c r="C134" s="217" t="s">
        <v>192</v>
      </c>
      <c r="D134" s="217" t="s">
        <v>165</v>
      </c>
      <c r="E134" s="218" t="s">
        <v>294</v>
      </c>
      <c r="F134" s="219" t="s">
        <v>295</v>
      </c>
      <c r="G134" s="220" t="s">
        <v>296</v>
      </c>
      <c r="H134" s="221">
        <v>5.3280000000000003</v>
      </c>
      <c r="I134" s="222"/>
      <c r="J134" s="223">
        <f>ROUND(I134*H134,2)</f>
        <v>0</v>
      </c>
      <c r="K134" s="224"/>
      <c r="L134" s="44"/>
      <c r="M134" s="225" t="s">
        <v>1</v>
      </c>
      <c r="N134" s="226" t="s">
        <v>42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173</v>
      </c>
      <c r="AT134" s="229" t="s">
        <v>165</v>
      </c>
      <c r="AU134" s="229" t="s">
        <v>85</v>
      </c>
      <c r="AY134" s="17" t="s">
        <v>164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85</v>
      </c>
      <c r="BK134" s="230">
        <f>ROUND(I134*H134,2)</f>
        <v>0</v>
      </c>
      <c r="BL134" s="17" t="s">
        <v>173</v>
      </c>
      <c r="BM134" s="229" t="s">
        <v>228</v>
      </c>
    </row>
    <row r="135" s="13" customFormat="1">
      <c r="A135" s="13"/>
      <c r="B135" s="243"/>
      <c r="C135" s="244"/>
      <c r="D135" s="231" t="s">
        <v>244</v>
      </c>
      <c r="E135" s="245" t="s">
        <v>1</v>
      </c>
      <c r="F135" s="246" t="s">
        <v>541</v>
      </c>
      <c r="G135" s="244"/>
      <c r="H135" s="247">
        <v>5.3280000000000003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3" t="s">
        <v>244</v>
      </c>
      <c r="AU135" s="253" t="s">
        <v>85</v>
      </c>
      <c r="AV135" s="13" t="s">
        <v>87</v>
      </c>
      <c r="AW135" s="13" t="s">
        <v>34</v>
      </c>
      <c r="AX135" s="13" t="s">
        <v>85</v>
      </c>
      <c r="AY135" s="253" t="s">
        <v>164</v>
      </c>
    </row>
    <row r="136" s="2" customFormat="1" ht="44.25" customHeight="1">
      <c r="A136" s="38"/>
      <c r="B136" s="39"/>
      <c r="C136" s="217" t="s">
        <v>196</v>
      </c>
      <c r="D136" s="217" t="s">
        <v>165</v>
      </c>
      <c r="E136" s="218" t="s">
        <v>289</v>
      </c>
      <c r="F136" s="219" t="s">
        <v>290</v>
      </c>
      <c r="G136" s="220" t="s">
        <v>243</v>
      </c>
      <c r="H136" s="221">
        <v>2.96</v>
      </c>
      <c r="I136" s="222"/>
      <c r="J136" s="223">
        <f>ROUND(I136*H136,2)</f>
        <v>0</v>
      </c>
      <c r="K136" s="224"/>
      <c r="L136" s="44"/>
      <c r="M136" s="225" t="s">
        <v>1</v>
      </c>
      <c r="N136" s="226" t="s">
        <v>42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173</v>
      </c>
      <c r="AT136" s="229" t="s">
        <v>165</v>
      </c>
      <c r="AU136" s="229" t="s">
        <v>85</v>
      </c>
      <c r="AY136" s="17" t="s">
        <v>164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85</v>
      </c>
      <c r="BK136" s="230">
        <f>ROUND(I136*H136,2)</f>
        <v>0</v>
      </c>
      <c r="BL136" s="17" t="s">
        <v>173</v>
      </c>
      <c r="BM136" s="229" t="s">
        <v>299</v>
      </c>
    </row>
    <row r="137" s="13" customFormat="1">
      <c r="A137" s="13"/>
      <c r="B137" s="243"/>
      <c r="C137" s="244"/>
      <c r="D137" s="231" t="s">
        <v>244</v>
      </c>
      <c r="E137" s="245" t="s">
        <v>1</v>
      </c>
      <c r="F137" s="246" t="s">
        <v>539</v>
      </c>
      <c r="G137" s="244"/>
      <c r="H137" s="247">
        <v>2.96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3" t="s">
        <v>244</v>
      </c>
      <c r="AU137" s="253" t="s">
        <v>85</v>
      </c>
      <c r="AV137" s="13" t="s">
        <v>87</v>
      </c>
      <c r="AW137" s="13" t="s">
        <v>34</v>
      </c>
      <c r="AX137" s="13" t="s">
        <v>77</v>
      </c>
      <c r="AY137" s="253" t="s">
        <v>164</v>
      </c>
    </row>
    <row r="138" s="14" customFormat="1">
      <c r="A138" s="14"/>
      <c r="B138" s="254"/>
      <c r="C138" s="255"/>
      <c r="D138" s="231" t="s">
        <v>244</v>
      </c>
      <c r="E138" s="256" t="s">
        <v>1</v>
      </c>
      <c r="F138" s="257" t="s">
        <v>246</v>
      </c>
      <c r="G138" s="255"/>
      <c r="H138" s="258">
        <v>2.96</v>
      </c>
      <c r="I138" s="259"/>
      <c r="J138" s="255"/>
      <c r="K138" s="255"/>
      <c r="L138" s="260"/>
      <c r="M138" s="261"/>
      <c r="N138" s="262"/>
      <c r="O138" s="262"/>
      <c r="P138" s="262"/>
      <c r="Q138" s="262"/>
      <c r="R138" s="262"/>
      <c r="S138" s="262"/>
      <c r="T138" s="26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4" t="s">
        <v>244</v>
      </c>
      <c r="AU138" s="264" t="s">
        <v>85</v>
      </c>
      <c r="AV138" s="14" t="s">
        <v>173</v>
      </c>
      <c r="AW138" s="14" t="s">
        <v>34</v>
      </c>
      <c r="AX138" s="14" t="s">
        <v>85</v>
      </c>
      <c r="AY138" s="264" t="s">
        <v>164</v>
      </c>
    </row>
    <row r="139" s="2" customFormat="1" ht="44.25" customHeight="1">
      <c r="A139" s="38"/>
      <c r="B139" s="39"/>
      <c r="C139" s="217" t="s">
        <v>202</v>
      </c>
      <c r="D139" s="217" t="s">
        <v>165</v>
      </c>
      <c r="E139" s="218" t="s">
        <v>300</v>
      </c>
      <c r="F139" s="219" t="s">
        <v>301</v>
      </c>
      <c r="G139" s="220" t="s">
        <v>243</v>
      </c>
      <c r="H139" s="221">
        <v>1.3999999999999999</v>
      </c>
      <c r="I139" s="222"/>
      <c r="J139" s="223">
        <f>ROUND(I139*H139,2)</f>
        <v>0</v>
      </c>
      <c r="K139" s="224"/>
      <c r="L139" s="44"/>
      <c r="M139" s="225" t="s">
        <v>1</v>
      </c>
      <c r="N139" s="226" t="s">
        <v>42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173</v>
      </c>
      <c r="AT139" s="229" t="s">
        <v>165</v>
      </c>
      <c r="AU139" s="229" t="s">
        <v>85</v>
      </c>
      <c r="AY139" s="17" t="s">
        <v>164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85</v>
      </c>
      <c r="BK139" s="230">
        <f>ROUND(I139*H139,2)</f>
        <v>0</v>
      </c>
      <c r="BL139" s="17" t="s">
        <v>173</v>
      </c>
      <c r="BM139" s="229" t="s">
        <v>263</v>
      </c>
    </row>
    <row r="140" s="12" customFormat="1" ht="25.92" customHeight="1">
      <c r="A140" s="12"/>
      <c r="B140" s="203"/>
      <c r="C140" s="204"/>
      <c r="D140" s="205" t="s">
        <v>76</v>
      </c>
      <c r="E140" s="206" t="s">
        <v>177</v>
      </c>
      <c r="F140" s="206" t="s">
        <v>312</v>
      </c>
      <c r="G140" s="204"/>
      <c r="H140" s="204"/>
      <c r="I140" s="207"/>
      <c r="J140" s="208">
        <f>BK140</f>
        <v>0</v>
      </c>
      <c r="K140" s="204"/>
      <c r="L140" s="209"/>
      <c r="M140" s="210"/>
      <c r="N140" s="211"/>
      <c r="O140" s="211"/>
      <c r="P140" s="212">
        <f>SUM(P141:P147)</f>
        <v>0</v>
      </c>
      <c r="Q140" s="211"/>
      <c r="R140" s="212">
        <f>SUM(R141:R147)</f>
        <v>4.9512866399999993</v>
      </c>
      <c r="S140" s="211"/>
      <c r="T140" s="213">
        <f>SUM(T141:T147)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4" t="s">
        <v>85</v>
      </c>
      <c r="AT140" s="215" t="s">
        <v>76</v>
      </c>
      <c r="AU140" s="215" t="s">
        <v>77</v>
      </c>
      <c r="AY140" s="214" t="s">
        <v>164</v>
      </c>
      <c r="BK140" s="216">
        <f>SUM(BK141:BK147)</f>
        <v>0</v>
      </c>
    </row>
    <row r="141" s="2" customFormat="1" ht="66.75" customHeight="1">
      <c r="A141" s="38"/>
      <c r="B141" s="39"/>
      <c r="C141" s="217" t="s">
        <v>207</v>
      </c>
      <c r="D141" s="217" t="s">
        <v>165</v>
      </c>
      <c r="E141" s="218" t="s">
        <v>323</v>
      </c>
      <c r="F141" s="219" t="s">
        <v>324</v>
      </c>
      <c r="G141" s="220" t="s">
        <v>243</v>
      </c>
      <c r="H141" s="221">
        <v>0.86399999999999999</v>
      </c>
      <c r="I141" s="222"/>
      <c r="J141" s="223">
        <f>ROUND(I141*H141,2)</f>
        <v>0</v>
      </c>
      <c r="K141" s="224"/>
      <c r="L141" s="44"/>
      <c r="M141" s="225" t="s">
        <v>1</v>
      </c>
      <c r="N141" s="226" t="s">
        <v>42</v>
      </c>
      <c r="O141" s="91"/>
      <c r="P141" s="227">
        <f>O141*H141</f>
        <v>0</v>
      </c>
      <c r="Q141" s="227">
        <v>2.7919499999999999</v>
      </c>
      <c r="R141" s="227">
        <f>Q141*H141</f>
        <v>2.4122447999999999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173</v>
      </c>
      <c r="AT141" s="229" t="s">
        <v>165</v>
      </c>
      <c r="AU141" s="229" t="s">
        <v>85</v>
      </c>
      <c r="AY141" s="17" t="s">
        <v>164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85</v>
      </c>
      <c r="BK141" s="230">
        <f>ROUND(I141*H141,2)</f>
        <v>0</v>
      </c>
      <c r="BL141" s="17" t="s">
        <v>173</v>
      </c>
      <c r="BM141" s="229" t="s">
        <v>266</v>
      </c>
    </row>
    <row r="142" s="2" customFormat="1" ht="66.75" customHeight="1">
      <c r="A142" s="38"/>
      <c r="B142" s="39"/>
      <c r="C142" s="217" t="s">
        <v>213</v>
      </c>
      <c r="D142" s="217" t="s">
        <v>165</v>
      </c>
      <c r="E142" s="218" t="s">
        <v>326</v>
      </c>
      <c r="F142" s="219" t="s">
        <v>327</v>
      </c>
      <c r="G142" s="220" t="s">
        <v>243</v>
      </c>
      <c r="H142" s="221">
        <v>0.84299999999999997</v>
      </c>
      <c r="I142" s="222"/>
      <c r="J142" s="223">
        <f>ROUND(I142*H142,2)</f>
        <v>0</v>
      </c>
      <c r="K142" s="224"/>
      <c r="L142" s="44"/>
      <c r="M142" s="225" t="s">
        <v>1</v>
      </c>
      <c r="N142" s="226" t="s">
        <v>42</v>
      </c>
      <c r="O142" s="91"/>
      <c r="P142" s="227">
        <f>O142*H142</f>
        <v>0</v>
      </c>
      <c r="Q142" s="227">
        <v>2.8332299999999999</v>
      </c>
      <c r="R142" s="227">
        <f>Q142*H142</f>
        <v>2.3884128899999997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173</v>
      </c>
      <c r="AT142" s="229" t="s">
        <v>165</v>
      </c>
      <c r="AU142" s="229" t="s">
        <v>85</v>
      </c>
      <c r="AY142" s="17" t="s">
        <v>164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85</v>
      </c>
      <c r="BK142" s="230">
        <f>ROUND(I142*H142,2)</f>
        <v>0</v>
      </c>
      <c r="BL142" s="17" t="s">
        <v>173</v>
      </c>
      <c r="BM142" s="229" t="s">
        <v>336</v>
      </c>
    </row>
    <row r="143" s="2" customFormat="1" ht="76.35" customHeight="1">
      <c r="A143" s="38"/>
      <c r="B143" s="39"/>
      <c r="C143" s="217" t="s">
        <v>220</v>
      </c>
      <c r="D143" s="217" t="s">
        <v>165</v>
      </c>
      <c r="E143" s="218" t="s">
        <v>329</v>
      </c>
      <c r="F143" s="219" t="s">
        <v>330</v>
      </c>
      <c r="G143" s="220" t="s">
        <v>306</v>
      </c>
      <c r="H143" s="221">
        <v>5.6200000000000001</v>
      </c>
      <c r="I143" s="222"/>
      <c r="J143" s="223">
        <f>ROUND(I143*H143,2)</f>
        <v>0</v>
      </c>
      <c r="K143" s="224"/>
      <c r="L143" s="44"/>
      <c r="M143" s="225" t="s">
        <v>1</v>
      </c>
      <c r="N143" s="226" t="s">
        <v>42</v>
      </c>
      <c r="O143" s="91"/>
      <c r="P143" s="227">
        <f>O143*H143</f>
        <v>0</v>
      </c>
      <c r="Q143" s="227">
        <v>0.00726</v>
      </c>
      <c r="R143" s="227">
        <f>Q143*H143</f>
        <v>0.040801200000000003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173</v>
      </c>
      <c r="AT143" s="229" t="s">
        <v>165</v>
      </c>
      <c r="AU143" s="229" t="s">
        <v>85</v>
      </c>
      <c r="AY143" s="17" t="s">
        <v>164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85</v>
      </c>
      <c r="BK143" s="230">
        <f>ROUND(I143*H143,2)</f>
        <v>0</v>
      </c>
      <c r="BL143" s="17" t="s">
        <v>173</v>
      </c>
      <c r="BM143" s="229" t="s">
        <v>269</v>
      </c>
    </row>
    <row r="144" s="2" customFormat="1" ht="76.35" customHeight="1">
      <c r="A144" s="38"/>
      <c r="B144" s="39"/>
      <c r="C144" s="217" t="s">
        <v>222</v>
      </c>
      <c r="D144" s="217" t="s">
        <v>165</v>
      </c>
      <c r="E144" s="218" t="s">
        <v>333</v>
      </c>
      <c r="F144" s="219" t="s">
        <v>334</v>
      </c>
      <c r="G144" s="220" t="s">
        <v>306</v>
      </c>
      <c r="H144" s="221">
        <v>5.6200000000000001</v>
      </c>
      <c r="I144" s="222"/>
      <c r="J144" s="223">
        <f>ROUND(I144*H144,2)</f>
        <v>0</v>
      </c>
      <c r="K144" s="224"/>
      <c r="L144" s="44"/>
      <c r="M144" s="225" t="s">
        <v>1</v>
      </c>
      <c r="N144" s="226" t="s">
        <v>42</v>
      </c>
      <c r="O144" s="91"/>
      <c r="P144" s="227">
        <f>O144*H144</f>
        <v>0</v>
      </c>
      <c r="Q144" s="227">
        <v>0.00085999999999999998</v>
      </c>
      <c r="R144" s="227">
        <f>Q144*H144</f>
        <v>0.0048332000000000002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173</v>
      </c>
      <c r="AT144" s="229" t="s">
        <v>165</v>
      </c>
      <c r="AU144" s="229" t="s">
        <v>85</v>
      </c>
      <c r="AY144" s="17" t="s">
        <v>164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85</v>
      </c>
      <c r="BK144" s="230">
        <f>ROUND(I144*H144,2)</f>
        <v>0</v>
      </c>
      <c r="BL144" s="17" t="s">
        <v>173</v>
      </c>
      <c r="BM144" s="229" t="s">
        <v>356</v>
      </c>
    </row>
    <row r="145" s="2" customFormat="1" ht="90" customHeight="1">
      <c r="A145" s="38"/>
      <c r="B145" s="39"/>
      <c r="C145" s="217" t="s">
        <v>228</v>
      </c>
      <c r="D145" s="217" t="s">
        <v>165</v>
      </c>
      <c r="E145" s="218" t="s">
        <v>341</v>
      </c>
      <c r="F145" s="219" t="s">
        <v>342</v>
      </c>
      <c r="G145" s="220" t="s">
        <v>296</v>
      </c>
      <c r="H145" s="221">
        <v>0.10100000000000001</v>
      </c>
      <c r="I145" s="222"/>
      <c r="J145" s="223">
        <f>ROUND(I145*H145,2)</f>
        <v>0</v>
      </c>
      <c r="K145" s="224"/>
      <c r="L145" s="44"/>
      <c r="M145" s="225" t="s">
        <v>1</v>
      </c>
      <c r="N145" s="226" t="s">
        <v>42</v>
      </c>
      <c r="O145" s="91"/>
      <c r="P145" s="227">
        <f>O145*H145</f>
        <v>0</v>
      </c>
      <c r="Q145" s="227">
        <v>1.03955</v>
      </c>
      <c r="R145" s="227">
        <f>Q145*H145</f>
        <v>0.10499455000000001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173</v>
      </c>
      <c r="AT145" s="229" t="s">
        <v>165</v>
      </c>
      <c r="AU145" s="229" t="s">
        <v>85</v>
      </c>
      <c r="AY145" s="17" t="s">
        <v>164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85</v>
      </c>
      <c r="BK145" s="230">
        <f>ROUND(I145*H145,2)</f>
        <v>0</v>
      </c>
      <c r="BL145" s="17" t="s">
        <v>173</v>
      </c>
      <c r="BM145" s="229" t="s">
        <v>297</v>
      </c>
    </row>
    <row r="146" s="13" customFormat="1">
      <c r="A146" s="13"/>
      <c r="B146" s="243"/>
      <c r="C146" s="244"/>
      <c r="D146" s="231" t="s">
        <v>244</v>
      </c>
      <c r="E146" s="245" t="s">
        <v>1</v>
      </c>
      <c r="F146" s="246" t="s">
        <v>542</v>
      </c>
      <c r="G146" s="244"/>
      <c r="H146" s="247">
        <v>0.10100000000000001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3" t="s">
        <v>244</v>
      </c>
      <c r="AU146" s="253" t="s">
        <v>85</v>
      </c>
      <c r="AV146" s="13" t="s">
        <v>87</v>
      </c>
      <c r="AW146" s="13" t="s">
        <v>34</v>
      </c>
      <c r="AX146" s="13" t="s">
        <v>77</v>
      </c>
      <c r="AY146" s="253" t="s">
        <v>164</v>
      </c>
    </row>
    <row r="147" s="14" customFormat="1">
      <c r="A147" s="14"/>
      <c r="B147" s="254"/>
      <c r="C147" s="255"/>
      <c r="D147" s="231" t="s">
        <v>244</v>
      </c>
      <c r="E147" s="256" t="s">
        <v>1</v>
      </c>
      <c r="F147" s="257" t="s">
        <v>246</v>
      </c>
      <c r="G147" s="255"/>
      <c r="H147" s="258">
        <v>0.10100000000000001</v>
      </c>
      <c r="I147" s="259"/>
      <c r="J147" s="255"/>
      <c r="K147" s="255"/>
      <c r="L147" s="260"/>
      <c r="M147" s="261"/>
      <c r="N147" s="262"/>
      <c r="O147" s="262"/>
      <c r="P147" s="262"/>
      <c r="Q147" s="262"/>
      <c r="R147" s="262"/>
      <c r="S147" s="262"/>
      <c r="T147" s="26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4" t="s">
        <v>244</v>
      </c>
      <c r="AU147" s="264" t="s">
        <v>85</v>
      </c>
      <c r="AV147" s="14" t="s">
        <v>173</v>
      </c>
      <c r="AW147" s="14" t="s">
        <v>34</v>
      </c>
      <c r="AX147" s="14" t="s">
        <v>85</v>
      </c>
      <c r="AY147" s="264" t="s">
        <v>164</v>
      </c>
    </row>
    <row r="148" s="12" customFormat="1" ht="25.92" customHeight="1">
      <c r="A148" s="12"/>
      <c r="B148" s="203"/>
      <c r="C148" s="204"/>
      <c r="D148" s="205" t="s">
        <v>76</v>
      </c>
      <c r="E148" s="206" t="s">
        <v>173</v>
      </c>
      <c r="F148" s="206" t="s">
        <v>346</v>
      </c>
      <c r="G148" s="204"/>
      <c r="H148" s="204"/>
      <c r="I148" s="207"/>
      <c r="J148" s="208">
        <f>BK148</f>
        <v>0</v>
      </c>
      <c r="K148" s="204"/>
      <c r="L148" s="209"/>
      <c r="M148" s="210"/>
      <c r="N148" s="211"/>
      <c r="O148" s="211"/>
      <c r="P148" s="212">
        <f>SUM(P149:P151)</f>
        <v>0</v>
      </c>
      <c r="Q148" s="211"/>
      <c r="R148" s="212">
        <f>SUM(R149:R151)</f>
        <v>8.4040320000000008</v>
      </c>
      <c r="S148" s="211"/>
      <c r="T148" s="213">
        <f>SUM(T149:T151)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4" t="s">
        <v>85</v>
      </c>
      <c r="AT148" s="215" t="s">
        <v>76</v>
      </c>
      <c r="AU148" s="215" t="s">
        <v>77</v>
      </c>
      <c r="AY148" s="214" t="s">
        <v>164</v>
      </c>
      <c r="BK148" s="216">
        <f>SUM(BK149:BK151)</f>
        <v>0</v>
      </c>
    </row>
    <row r="149" s="2" customFormat="1" ht="21.75" customHeight="1">
      <c r="A149" s="38"/>
      <c r="B149" s="39"/>
      <c r="C149" s="217" t="s">
        <v>8</v>
      </c>
      <c r="D149" s="217" t="s">
        <v>165</v>
      </c>
      <c r="E149" s="218" t="s">
        <v>366</v>
      </c>
      <c r="F149" s="219" t="s">
        <v>367</v>
      </c>
      <c r="G149" s="220" t="s">
        <v>243</v>
      </c>
      <c r="H149" s="221">
        <v>3.7000000000000002</v>
      </c>
      <c r="I149" s="222"/>
      <c r="J149" s="223">
        <f>ROUND(I149*H149,2)</f>
        <v>0</v>
      </c>
      <c r="K149" s="224"/>
      <c r="L149" s="44"/>
      <c r="M149" s="225" t="s">
        <v>1</v>
      </c>
      <c r="N149" s="226" t="s">
        <v>42</v>
      </c>
      <c r="O149" s="91"/>
      <c r="P149" s="227">
        <f>O149*H149</f>
        <v>0</v>
      </c>
      <c r="Q149" s="227">
        <v>2.27136</v>
      </c>
      <c r="R149" s="227">
        <f>Q149*H149</f>
        <v>8.4040320000000008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173</v>
      </c>
      <c r="AT149" s="229" t="s">
        <v>165</v>
      </c>
      <c r="AU149" s="229" t="s">
        <v>85</v>
      </c>
      <c r="AY149" s="17" t="s">
        <v>164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85</v>
      </c>
      <c r="BK149" s="230">
        <f>ROUND(I149*H149,2)</f>
        <v>0</v>
      </c>
      <c r="BL149" s="17" t="s">
        <v>173</v>
      </c>
      <c r="BM149" s="229" t="s">
        <v>291</v>
      </c>
    </row>
    <row r="150" s="2" customFormat="1">
      <c r="A150" s="38"/>
      <c r="B150" s="39"/>
      <c r="C150" s="40"/>
      <c r="D150" s="231" t="s">
        <v>175</v>
      </c>
      <c r="E150" s="40"/>
      <c r="F150" s="232" t="s">
        <v>369</v>
      </c>
      <c r="G150" s="40"/>
      <c r="H150" s="40"/>
      <c r="I150" s="233"/>
      <c r="J150" s="40"/>
      <c r="K150" s="40"/>
      <c r="L150" s="44"/>
      <c r="M150" s="234"/>
      <c r="N150" s="23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175</v>
      </c>
      <c r="AU150" s="17" t="s">
        <v>85</v>
      </c>
    </row>
    <row r="151" s="2" customFormat="1" ht="21.75" customHeight="1">
      <c r="A151" s="38"/>
      <c r="B151" s="39"/>
      <c r="C151" s="217" t="s">
        <v>299</v>
      </c>
      <c r="D151" s="217" t="s">
        <v>165</v>
      </c>
      <c r="E151" s="218" t="s">
        <v>372</v>
      </c>
      <c r="F151" s="219" t="s">
        <v>373</v>
      </c>
      <c r="G151" s="220" t="s">
        <v>306</v>
      </c>
      <c r="H151" s="221">
        <v>7.4000000000000004</v>
      </c>
      <c r="I151" s="222"/>
      <c r="J151" s="223">
        <f>ROUND(I151*H151,2)</f>
        <v>0</v>
      </c>
      <c r="K151" s="224"/>
      <c r="L151" s="44"/>
      <c r="M151" s="225" t="s">
        <v>1</v>
      </c>
      <c r="N151" s="226" t="s">
        <v>42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173</v>
      </c>
      <c r="AT151" s="229" t="s">
        <v>165</v>
      </c>
      <c r="AU151" s="229" t="s">
        <v>85</v>
      </c>
      <c r="AY151" s="17" t="s">
        <v>164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85</v>
      </c>
      <c r="BK151" s="230">
        <f>ROUND(I151*H151,2)</f>
        <v>0</v>
      </c>
      <c r="BL151" s="17" t="s">
        <v>173</v>
      </c>
      <c r="BM151" s="229" t="s">
        <v>302</v>
      </c>
    </row>
    <row r="152" s="12" customFormat="1" ht="25.92" customHeight="1">
      <c r="A152" s="12"/>
      <c r="B152" s="203"/>
      <c r="C152" s="204"/>
      <c r="D152" s="205" t="s">
        <v>76</v>
      </c>
      <c r="E152" s="206" t="s">
        <v>413</v>
      </c>
      <c r="F152" s="206" t="s">
        <v>414</v>
      </c>
      <c r="G152" s="204"/>
      <c r="H152" s="204"/>
      <c r="I152" s="207"/>
      <c r="J152" s="208">
        <f>BK152</f>
        <v>0</v>
      </c>
      <c r="K152" s="204"/>
      <c r="L152" s="209"/>
      <c r="M152" s="210"/>
      <c r="N152" s="211"/>
      <c r="O152" s="211"/>
      <c r="P152" s="212">
        <f>P153</f>
        <v>0</v>
      </c>
      <c r="Q152" s="211"/>
      <c r="R152" s="212">
        <f>R153</f>
        <v>0</v>
      </c>
      <c r="S152" s="211"/>
      <c r="T152" s="213">
        <f>T153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4" t="s">
        <v>85</v>
      </c>
      <c r="AT152" s="215" t="s">
        <v>76</v>
      </c>
      <c r="AU152" s="215" t="s">
        <v>77</v>
      </c>
      <c r="AY152" s="214" t="s">
        <v>164</v>
      </c>
      <c r="BK152" s="216">
        <f>BK153</f>
        <v>0</v>
      </c>
    </row>
    <row r="153" s="2" customFormat="1" ht="21.75" customHeight="1">
      <c r="A153" s="38"/>
      <c r="B153" s="39"/>
      <c r="C153" s="217" t="s">
        <v>303</v>
      </c>
      <c r="D153" s="217" t="s">
        <v>165</v>
      </c>
      <c r="E153" s="218" t="s">
        <v>416</v>
      </c>
      <c r="F153" s="219" t="s">
        <v>417</v>
      </c>
      <c r="G153" s="220" t="s">
        <v>296</v>
      </c>
      <c r="H153" s="221">
        <v>13.493</v>
      </c>
      <c r="I153" s="222"/>
      <c r="J153" s="223">
        <f>ROUND(I153*H153,2)</f>
        <v>0</v>
      </c>
      <c r="K153" s="224"/>
      <c r="L153" s="44"/>
      <c r="M153" s="238" t="s">
        <v>1</v>
      </c>
      <c r="N153" s="239" t="s">
        <v>42</v>
      </c>
      <c r="O153" s="240"/>
      <c r="P153" s="241">
        <f>O153*H153</f>
        <v>0</v>
      </c>
      <c r="Q153" s="241">
        <v>0</v>
      </c>
      <c r="R153" s="241">
        <f>Q153*H153</f>
        <v>0</v>
      </c>
      <c r="S153" s="241">
        <v>0</v>
      </c>
      <c r="T153" s="24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173</v>
      </c>
      <c r="AT153" s="229" t="s">
        <v>165</v>
      </c>
      <c r="AU153" s="229" t="s">
        <v>85</v>
      </c>
      <c r="AY153" s="17" t="s">
        <v>164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85</v>
      </c>
      <c r="BK153" s="230">
        <f>ROUND(I153*H153,2)</f>
        <v>0</v>
      </c>
      <c r="BL153" s="17" t="s">
        <v>173</v>
      </c>
      <c r="BM153" s="229" t="s">
        <v>307</v>
      </c>
    </row>
    <row r="154" s="2" customFormat="1" ht="6.96" customHeight="1">
      <c r="A154" s="38"/>
      <c r="B154" s="66"/>
      <c r="C154" s="67"/>
      <c r="D154" s="67"/>
      <c r="E154" s="67"/>
      <c r="F154" s="67"/>
      <c r="G154" s="67"/>
      <c r="H154" s="67"/>
      <c r="I154" s="67"/>
      <c r="J154" s="67"/>
      <c r="K154" s="67"/>
      <c r="L154" s="44"/>
      <c r="M154" s="38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</row>
  </sheetData>
  <sheetProtection sheet="1" autoFilter="0" formatColumns="0" formatRows="0" objects="1" scenarios="1" spinCount="100000" saltValue="96d4bDet9X8day6Z/w5Yq2WpLMMXkRov6P4tXpj7OapV/NdKgx3unEj9TdIfeKIZ4UjoSo1ZHDKRmLpndR2JuA==" hashValue="ZAAY6tWwEyC4gQERs/0pH44p33iDlmSAjZ14+oyFkzU8k9SCqPp53NS9vGL10PbrvU6phD/4/I5Lp/gxyTAwng==" algorithmName="SHA-512" password="CC35"/>
  <autoFilter ref="C119:K153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136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Hloučela, Hamry - posouzení stability koryta, návrh úprav a stabilizačních objektů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137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543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33</v>
      </c>
      <c r="G12" s="38"/>
      <c r="H12" s="38"/>
      <c r="I12" s="140" t="s">
        <v>22</v>
      </c>
      <c r="J12" s="144" t="str">
        <f>'Rekapitulace stavby'!AN8</f>
        <v>28. 3. 2023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70890013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Povodí Moravy, s.p.</v>
      </c>
      <c r="F15" s="38"/>
      <c r="G15" s="38"/>
      <c r="H15" s="38"/>
      <c r="I15" s="140" t="s">
        <v>28</v>
      </c>
      <c r="J15" s="143" t="str">
        <f>IF('Rekapitulace stavby'!AN11="","",'Rekapitulace stavby'!AN11)</f>
        <v>CZ70890013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ROUND((SUM(BE120:BE153)),  2)</f>
        <v>0</v>
      </c>
      <c r="G33" s="38"/>
      <c r="H33" s="38"/>
      <c r="I33" s="155">
        <v>0.20999999999999999</v>
      </c>
      <c r="J33" s="154">
        <f>ROUND(((SUM(BE120:BE153))*I33),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ROUND((SUM(BF120:BF153)),  2)</f>
        <v>0</v>
      </c>
      <c r="G34" s="38"/>
      <c r="H34" s="38"/>
      <c r="I34" s="155">
        <v>0.14999999999999999</v>
      </c>
      <c r="J34" s="154">
        <f>ROUND(((SUM(BF120:BF153))*I34),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ROUND((SUM(BG120:BG153)),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ROUND((SUM(BH120:BH153)),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ROUND((SUM(BI120:BI153)),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Hloučela, Hamry - posouzení stability koryta, návrh úprav a stabilizačních objektů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06.6 - Stabilizační práh VI - m 550,80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28. 3. 2023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140</v>
      </c>
      <c r="D94" s="176"/>
      <c r="E94" s="176"/>
      <c r="F94" s="176"/>
      <c r="G94" s="176"/>
      <c r="H94" s="176"/>
      <c r="I94" s="176"/>
      <c r="J94" s="177" t="s">
        <v>141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142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143</v>
      </c>
    </row>
    <row r="97" s="9" customFormat="1" ht="24.96" customHeight="1">
      <c r="A97" s="9"/>
      <c r="B97" s="179"/>
      <c r="C97" s="180"/>
      <c r="D97" s="181" t="s">
        <v>233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235</v>
      </c>
      <c r="E98" s="182"/>
      <c r="F98" s="182"/>
      <c r="G98" s="182"/>
      <c r="H98" s="182"/>
      <c r="I98" s="182"/>
      <c r="J98" s="183">
        <f>J140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236</v>
      </c>
      <c r="E99" s="182"/>
      <c r="F99" s="182"/>
      <c r="G99" s="182"/>
      <c r="H99" s="182"/>
      <c r="I99" s="182"/>
      <c r="J99" s="183">
        <f>J148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239</v>
      </c>
      <c r="E100" s="182"/>
      <c r="F100" s="182"/>
      <c r="G100" s="182"/>
      <c r="H100" s="182"/>
      <c r="I100" s="182"/>
      <c r="J100" s="183">
        <f>J152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149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6.25" customHeight="1">
      <c r="A110" s="38"/>
      <c r="B110" s="39"/>
      <c r="C110" s="40"/>
      <c r="D110" s="40"/>
      <c r="E110" s="174" t="str">
        <f>E7</f>
        <v>Hloučela, Hamry - posouzení stability koryta, návrh úprav a stabilizačních objektů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137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SO 06.6 - Stabilizační práh VI - m 550,80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 xml:space="preserve"> </v>
      </c>
      <c r="G114" s="40"/>
      <c r="H114" s="40"/>
      <c r="I114" s="32" t="s">
        <v>22</v>
      </c>
      <c r="J114" s="79" t="str">
        <f>IF(J12="","",J12)</f>
        <v>28. 3. 2023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>Povodí Moravy, s.p.</v>
      </c>
      <c r="G116" s="40"/>
      <c r="H116" s="40"/>
      <c r="I116" s="32" t="s">
        <v>32</v>
      </c>
      <c r="J116" s="36" t="str">
        <f>E21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30</v>
      </c>
      <c r="D117" s="40"/>
      <c r="E117" s="40"/>
      <c r="F117" s="27" t="str">
        <f>IF(E18="","",E18)</f>
        <v>Vyplň údaj</v>
      </c>
      <c r="G117" s="40"/>
      <c r="H117" s="40"/>
      <c r="I117" s="32" t="s">
        <v>35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150</v>
      </c>
      <c r="D119" s="194" t="s">
        <v>62</v>
      </c>
      <c r="E119" s="194" t="s">
        <v>58</v>
      </c>
      <c r="F119" s="194" t="s">
        <v>59</v>
      </c>
      <c r="G119" s="194" t="s">
        <v>151</v>
      </c>
      <c r="H119" s="194" t="s">
        <v>152</v>
      </c>
      <c r="I119" s="194" t="s">
        <v>153</v>
      </c>
      <c r="J119" s="195" t="s">
        <v>141</v>
      </c>
      <c r="K119" s="196" t="s">
        <v>154</v>
      </c>
      <c r="L119" s="197"/>
      <c r="M119" s="100" t="s">
        <v>1</v>
      </c>
      <c r="N119" s="101" t="s">
        <v>41</v>
      </c>
      <c r="O119" s="101" t="s">
        <v>155</v>
      </c>
      <c r="P119" s="101" t="s">
        <v>156</v>
      </c>
      <c r="Q119" s="101" t="s">
        <v>157</v>
      </c>
      <c r="R119" s="101" t="s">
        <v>158</v>
      </c>
      <c r="S119" s="101" t="s">
        <v>159</v>
      </c>
      <c r="T119" s="102" t="s">
        <v>160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161</v>
      </c>
      <c r="D120" s="40"/>
      <c r="E120" s="40"/>
      <c r="F120" s="40"/>
      <c r="G120" s="40"/>
      <c r="H120" s="40"/>
      <c r="I120" s="40"/>
      <c r="J120" s="198">
        <f>BK120</f>
        <v>0</v>
      </c>
      <c r="K120" s="40"/>
      <c r="L120" s="44"/>
      <c r="M120" s="103"/>
      <c r="N120" s="199"/>
      <c r="O120" s="104"/>
      <c r="P120" s="200">
        <f>P121+P140+P148+P152</f>
        <v>0</v>
      </c>
      <c r="Q120" s="104"/>
      <c r="R120" s="200">
        <f>R121+R140+R148+R152</f>
        <v>15.553342799999999</v>
      </c>
      <c r="S120" s="104"/>
      <c r="T120" s="201">
        <f>T121+T140+T148+T152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76</v>
      </c>
      <c r="AU120" s="17" t="s">
        <v>143</v>
      </c>
      <c r="BK120" s="202">
        <f>BK121+BK140+BK148+BK152</f>
        <v>0</v>
      </c>
    </row>
    <row r="121" s="12" customFormat="1" ht="25.92" customHeight="1">
      <c r="A121" s="12"/>
      <c r="B121" s="203"/>
      <c r="C121" s="204"/>
      <c r="D121" s="205" t="s">
        <v>76</v>
      </c>
      <c r="E121" s="206" t="s">
        <v>85</v>
      </c>
      <c r="F121" s="206" t="s">
        <v>240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SUM(P122:P139)</f>
        <v>0</v>
      </c>
      <c r="Q121" s="211"/>
      <c r="R121" s="212">
        <f>SUM(R122:R139)</f>
        <v>0.13768</v>
      </c>
      <c r="S121" s="211"/>
      <c r="T121" s="213">
        <f>SUM(T122:T139)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85</v>
      </c>
      <c r="AT121" s="215" t="s">
        <v>76</v>
      </c>
      <c r="AU121" s="215" t="s">
        <v>77</v>
      </c>
      <c r="AY121" s="214" t="s">
        <v>164</v>
      </c>
      <c r="BK121" s="216">
        <f>SUM(BK122:BK139)</f>
        <v>0</v>
      </c>
    </row>
    <row r="122" s="2" customFormat="1" ht="21.75" customHeight="1">
      <c r="A122" s="38"/>
      <c r="B122" s="39"/>
      <c r="C122" s="217" t="s">
        <v>85</v>
      </c>
      <c r="D122" s="217" t="s">
        <v>165</v>
      </c>
      <c r="E122" s="218" t="s">
        <v>247</v>
      </c>
      <c r="F122" s="219" t="s">
        <v>248</v>
      </c>
      <c r="G122" s="220" t="s">
        <v>249</v>
      </c>
      <c r="H122" s="221">
        <v>8</v>
      </c>
      <c r="I122" s="222"/>
      <c r="J122" s="223">
        <f>ROUND(I122*H122,2)</f>
        <v>0</v>
      </c>
      <c r="K122" s="224"/>
      <c r="L122" s="44"/>
      <c r="M122" s="225" t="s">
        <v>1</v>
      </c>
      <c r="N122" s="226" t="s">
        <v>42</v>
      </c>
      <c r="O122" s="91"/>
      <c r="P122" s="227">
        <f>O122*H122</f>
        <v>0</v>
      </c>
      <c r="Q122" s="227">
        <v>0.01721</v>
      </c>
      <c r="R122" s="227">
        <f>Q122*H122</f>
        <v>0.13768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173</v>
      </c>
      <c r="AT122" s="229" t="s">
        <v>165</v>
      </c>
      <c r="AU122" s="229" t="s">
        <v>85</v>
      </c>
      <c r="AY122" s="17" t="s">
        <v>164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85</v>
      </c>
      <c r="BK122" s="230">
        <f>ROUND(I122*H122,2)</f>
        <v>0</v>
      </c>
      <c r="BL122" s="17" t="s">
        <v>173</v>
      </c>
      <c r="BM122" s="229" t="s">
        <v>87</v>
      </c>
    </row>
    <row r="123" s="2" customFormat="1" ht="21.75" customHeight="1">
      <c r="A123" s="38"/>
      <c r="B123" s="39"/>
      <c r="C123" s="217" t="s">
        <v>87</v>
      </c>
      <c r="D123" s="217" t="s">
        <v>165</v>
      </c>
      <c r="E123" s="218" t="s">
        <v>250</v>
      </c>
      <c r="F123" s="219" t="s">
        <v>251</v>
      </c>
      <c r="G123" s="220" t="s">
        <v>252</v>
      </c>
      <c r="H123" s="221">
        <v>32</v>
      </c>
      <c r="I123" s="222"/>
      <c r="J123" s="223">
        <f>ROUND(I123*H123,2)</f>
        <v>0</v>
      </c>
      <c r="K123" s="224"/>
      <c r="L123" s="44"/>
      <c r="M123" s="225" t="s">
        <v>1</v>
      </c>
      <c r="N123" s="226" t="s">
        <v>42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173</v>
      </c>
      <c r="AT123" s="229" t="s">
        <v>165</v>
      </c>
      <c r="AU123" s="229" t="s">
        <v>85</v>
      </c>
      <c r="AY123" s="17" t="s">
        <v>164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85</v>
      </c>
      <c r="BK123" s="230">
        <f>ROUND(I123*H123,2)</f>
        <v>0</v>
      </c>
      <c r="BL123" s="17" t="s">
        <v>173</v>
      </c>
      <c r="BM123" s="229" t="s">
        <v>173</v>
      </c>
    </row>
    <row r="124" s="13" customFormat="1">
      <c r="A124" s="13"/>
      <c r="B124" s="243"/>
      <c r="C124" s="244"/>
      <c r="D124" s="231" t="s">
        <v>244</v>
      </c>
      <c r="E124" s="245" t="s">
        <v>1</v>
      </c>
      <c r="F124" s="246" t="s">
        <v>515</v>
      </c>
      <c r="G124" s="244"/>
      <c r="H124" s="247">
        <v>32</v>
      </c>
      <c r="I124" s="248"/>
      <c r="J124" s="244"/>
      <c r="K124" s="244"/>
      <c r="L124" s="249"/>
      <c r="M124" s="250"/>
      <c r="N124" s="251"/>
      <c r="O124" s="251"/>
      <c r="P124" s="251"/>
      <c r="Q124" s="251"/>
      <c r="R124" s="251"/>
      <c r="S124" s="251"/>
      <c r="T124" s="25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53" t="s">
        <v>244</v>
      </c>
      <c r="AU124" s="253" t="s">
        <v>85</v>
      </c>
      <c r="AV124" s="13" t="s">
        <v>87</v>
      </c>
      <c r="AW124" s="13" t="s">
        <v>34</v>
      </c>
      <c r="AX124" s="13" t="s">
        <v>77</v>
      </c>
      <c r="AY124" s="253" t="s">
        <v>164</v>
      </c>
    </row>
    <row r="125" s="14" customFormat="1">
      <c r="A125" s="14"/>
      <c r="B125" s="254"/>
      <c r="C125" s="255"/>
      <c r="D125" s="231" t="s">
        <v>244</v>
      </c>
      <c r="E125" s="256" t="s">
        <v>1</v>
      </c>
      <c r="F125" s="257" t="s">
        <v>246</v>
      </c>
      <c r="G125" s="255"/>
      <c r="H125" s="258">
        <v>32</v>
      </c>
      <c r="I125" s="259"/>
      <c r="J125" s="255"/>
      <c r="K125" s="255"/>
      <c r="L125" s="260"/>
      <c r="M125" s="261"/>
      <c r="N125" s="262"/>
      <c r="O125" s="262"/>
      <c r="P125" s="262"/>
      <c r="Q125" s="262"/>
      <c r="R125" s="262"/>
      <c r="S125" s="262"/>
      <c r="T125" s="26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64" t="s">
        <v>244</v>
      </c>
      <c r="AU125" s="264" t="s">
        <v>85</v>
      </c>
      <c r="AV125" s="14" t="s">
        <v>173</v>
      </c>
      <c r="AW125" s="14" t="s">
        <v>34</v>
      </c>
      <c r="AX125" s="14" t="s">
        <v>85</v>
      </c>
      <c r="AY125" s="264" t="s">
        <v>164</v>
      </c>
    </row>
    <row r="126" s="2" customFormat="1" ht="21.75" customHeight="1">
      <c r="A126" s="38"/>
      <c r="B126" s="39"/>
      <c r="C126" s="217" t="s">
        <v>177</v>
      </c>
      <c r="D126" s="217" t="s">
        <v>165</v>
      </c>
      <c r="E126" s="218" t="s">
        <v>254</v>
      </c>
      <c r="F126" s="219" t="s">
        <v>255</v>
      </c>
      <c r="G126" s="220" t="s">
        <v>256</v>
      </c>
      <c r="H126" s="221">
        <v>4</v>
      </c>
      <c r="I126" s="222"/>
      <c r="J126" s="223">
        <f>ROUND(I126*H126,2)</f>
        <v>0</v>
      </c>
      <c r="K126" s="224"/>
      <c r="L126" s="44"/>
      <c r="M126" s="225" t="s">
        <v>1</v>
      </c>
      <c r="N126" s="226" t="s">
        <v>42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173</v>
      </c>
      <c r="AT126" s="229" t="s">
        <v>165</v>
      </c>
      <c r="AU126" s="229" t="s">
        <v>85</v>
      </c>
      <c r="AY126" s="17" t="s">
        <v>164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85</v>
      </c>
      <c r="BK126" s="230">
        <f>ROUND(I126*H126,2)</f>
        <v>0</v>
      </c>
      <c r="BL126" s="17" t="s">
        <v>173</v>
      </c>
      <c r="BM126" s="229" t="s">
        <v>187</v>
      </c>
    </row>
    <row r="127" s="2" customFormat="1" ht="44.25" customHeight="1">
      <c r="A127" s="38"/>
      <c r="B127" s="39"/>
      <c r="C127" s="217" t="s">
        <v>173</v>
      </c>
      <c r="D127" s="217" t="s">
        <v>165</v>
      </c>
      <c r="E127" s="218" t="s">
        <v>264</v>
      </c>
      <c r="F127" s="219" t="s">
        <v>265</v>
      </c>
      <c r="G127" s="220" t="s">
        <v>243</v>
      </c>
      <c r="H127" s="221">
        <v>9.3330000000000002</v>
      </c>
      <c r="I127" s="222"/>
      <c r="J127" s="223">
        <f>ROUND(I127*H127,2)</f>
        <v>0</v>
      </c>
      <c r="K127" s="224"/>
      <c r="L127" s="44"/>
      <c r="M127" s="225" t="s">
        <v>1</v>
      </c>
      <c r="N127" s="226" t="s">
        <v>42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173</v>
      </c>
      <c r="AT127" s="229" t="s">
        <v>165</v>
      </c>
      <c r="AU127" s="229" t="s">
        <v>85</v>
      </c>
      <c r="AY127" s="17" t="s">
        <v>164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85</v>
      </c>
      <c r="BK127" s="230">
        <f>ROUND(I127*H127,2)</f>
        <v>0</v>
      </c>
      <c r="BL127" s="17" t="s">
        <v>173</v>
      </c>
      <c r="BM127" s="229" t="s">
        <v>196</v>
      </c>
    </row>
    <row r="128" s="2" customFormat="1" ht="62.7" customHeight="1">
      <c r="A128" s="38"/>
      <c r="B128" s="39"/>
      <c r="C128" s="217" t="s">
        <v>163</v>
      </c>
      <c r="D128" s="217" t="s">
        <v>165</v>
      </c>
      <c r="E128" s="218" t="s">
        <v>275</v>
      </c>
      <c r="F128" s="219" t="s">
        <v>276</v>
      </c>
      <c r="G128" s="220" t="s">
        <v>243</v>
      </c>
      <c r="H128" s="221">
        <v>3.774</v>
      </c>
      <c r="I128" s="222"/>
      <c r="J128" s="223">
        <f>ROUND(I128*H128,2)</f>
        <v>0</v>
      </c>
      <c r="K128" s="224"/>
      <c r="L128" s="44"/>
      <c r="M128" s="225" t="s">
        <v>1</v>
      </c>
      <c r="N128" s="226" t="s">
        <v>42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173</v>
      </c>
      <c r="AT128" s="229" t="s">
        <v>165</v>
      </c>
      <c r="AU128" s="229" t="s">
        <v>85</v>
      </c>
      <c r="AY128" s="17" t="s">
        <v>164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85</v>
      </c>
      <c r="BK128" s="230">
        <f>ROUND(I128*H128,2)</f>
        <v>0</v>
      </c>
      <c r="BL128" s="17" t="s">
        <v>173</v>
      </c>
      <c r="BM128" s="229" t="s">
        <v>207</v>
      </c>
    </row>
    <row r="129" s="13" customFormat="1">
      <c r="A129" s="13"/>
      <c r="B129" s="243"/>
      <c r="C129" s="244"/>
      <c r="D129" s="231" t="s">
        <v>244</v>
      </c>
      <c r="E129" s="245" t="s">
        <v>1</v>
      </c>
      <c r="F129" s="246" t="s">
        <v>544</v>
      </c>
      <c r="G129" s="244"/>
      <c r="H129" s="247">
        <v>3.774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3" t="s">
        <v>244</v>
      </c>
      <c r="AU129" s="253" t="s">
        <v>85</v>
      </c>
      <c r="AV129" s="13" t="s">
        <v>87</v>
      </c>
      <c r="AW129" s="13" t="s">
        <v>34</v>
      </c>
      <c r="AX129" s="13" t="s">
        <v>77</v>
      </c>
      <c r="AY129" s="253" t="s">
        <v>164</v>
      </c>
    </row>
    <row r="130" s="14" customFormat="1">
      <c r="A130" s="14"/>
      <c r="B130" s="254"/>
      <c r="C130" s="255"/>
      <c r="D130" s="231" t="s">
        <v>244</v>
      </c>
      <c r="E130" s="256" t="s">
        <v>1</v>
      </c>
      <c r="F130" s="257" t="s">
        <v>246</v>
      </c>
      <c r="G130" s="255"/>
      <c r="H130" s="258">
        <v>3.774</v>
      </c>
      <c r="I130" s="259"/>
      <c r="J130" s="255"/>
      <c r="K130" s="255"/>
      <c r="L130" s="260"/>
      <c r="M130" s="261"/>
      <c r="N130" s="262"/>
      <c r="O130" s="262"/>
      <c r="P130" s="262"/>
      <c r="Q130" s="262"/>
      <c r="R130" s="262"/>
      <c r="S130" s="262"/>
      <c r="T130" s="26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4" t="s">
        <v>244</v>
      </c>
      <c r="AU130" s="264" t="s">
        <v>85</v>
      </c>
      <c r="AV130" s="14" t="s">
        <v>173</v>
      </c>
      <c r="AW130" s="14" t="s">
        <v>34</v>
      </c>
      <c r="AX130" s="14" t="s">
        <v>85</v>
      </c>
      <c r="AY130" s="264" t="s">
        <v>164</v>
      </c>
    </row>
    <row r="131" s="2" customFormat="1" ht="66.75" customHeight="1">
      <c r="A131" s="38"/>
      <c r="B131" s="39"/>
      <c r="C131" s="217" t="s">
        <v>187</v>
      </c>
      <c r="D131" s="217" t="s">
        <v>165</v>
      </c>
      <c r="E131" s="218" t="s">
        <v>278</v>
      </c>
      <c r="F131" s="219" t="s">
        <v>279</v>
      </c>
      <c r="G131" s="220" t="s">
        <v>243</v>
      </c>
      <c r="H131" s="221">
        <v>33.966000000000001</v>
      </c>
      <c r="I131" s="222"/>
      <c r="J131" s="223">
        <f>ROUND(I131*H131,2)</f>
        <v>0</v>
      </c>
      <c r="K131" s="224"/>
      <c r="L131" s="44"/>
      <c r="M131" s="225" t="s">
        <v>1</v>
      </c>
      <c r="N131" s="226" t="s">
        <v>42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173</v>
      </c>
      <c r="AT131" s="229" t="s">
        <v>165</v>
      </c>
      <c r="AU131" s="229" t="s">
        <v>85</v>
      </c>
      <c r="AY131" s="17" t="s">
        <v>164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85</v>
      </c>
      <c r="BK131" s="230">
        <f>ROUND(I131*H131,2)</f>
        <v>0</v>
      </c>
      <c r="BL131" s="17" t="s">
        <v>173</v>
      </c>
      <c r="BM131" s="229" t="s">
        <v>220</v>
      </c>
    </row>
    <row r="132" s="13" customFormat="1">
      <c r="A132" s="13"/>
      <c r="B132" s="243"/>
      <c r="C132" s="244"/>
      <c r="D132" s="231" t="s">
        <v>244</v>
      </c>
      <c r="E132" s="245" t="s">
        <v>1</v>
      </c>
      <c r="F132" s="246" t="s">
        <v>545</v>
      </c>
      <c r="G132" s="244"/>
      <c r="H132" s="247">
        <v>33.966000000000001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3" t="s">
        <v>244</v>
      </c>
      <c r="AU132" s="253" t="s">
        <v>85</v>
      </c>
      <c r="AV132" s="13" t="s">
        <v>87</v>
      </c>
      <c r="AW132" s="13" t="s">
        <v>34</v>
      </c>
      <c r="AX132" s="13" t="s">
        <v>77</v>
      </c>
      <c r="AY132" s="253" t="s">
        <v>164</v>
      </c>
    </row>
    <row r="133" s="14" customFormat="1">
      <c r="A133" s="14"/>
      <c r="B133" s="254"/>
      <c r="C133" s="255"/>
      <c r="D133" s="231" t="s">
        <v>244</v>
      </c>
      <c r="E133" s="256" t="s">
        <v>1</v>
      </c>
      <c r="F133" s="257" t="s">
        <v>246</v>
      </c>
      <c r="G133" s="255"/>
      <c r="H133" s="258">
        <v>33.966000000000001</v>
      </c>
      <c r="I133" s="259"/>
      <c r="J133" s="255"/>
      <c r="K133" s="255"/>
      <c r="L133" s="260"/>
      <c r="M133" s="261"/>
      <c r="N133" s="262"/>
      <c r="O133" s="262"/>
      <c r="P133" s="262"/>
      <c r="Q133" s="262"/>
      <c r="R133" s="262"/>
      <c r="S133" s="262"/>
      <c r="T133" s="26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4" t="s">
        <v>244</v>
      </c>
      <c r="AU133" s="264" t="s">
        <v>85</v>
      </c>
      <c r="AV133" s="14" t="s">
        <v>173</v>
      </c>
      <c r="AW133" s="14" t="s">
        <v>34</v>
      </c>
      <c r="AX133" s="14" t="s">
        <v>85</v>
      </c>
      <c r="AY133" s="264" t="s">
        <v>164</v>
      </c>
    </row>
    <row r="134" s="2" customFormat="1" ht="44.25" customHeight="1">
      <c r="A134" s="38"/>
      <c r="B134" s="39"/>
      <c r="C134" s="217" t="s">
        <v>192</v>
      </c>
      <c r="D134" s="217" t="s">
        <v>165</v>
      </c>
      <c r="E134" s="218" t="s">
        <v>294</v>
      </c>
      <c r="F134" s="219" t="s">
        <v>295</v>
      </c>
      <c r="G134" s="220" t="s">
        <v>296</v>
      </c>
      <c r="H134" s="221">
        <v>6.7930000000000001</v>
      </c>
      <c r="I134" s="222"/>
      <c r="J134" s="223">
        <f>ROUND(I134*H134,2)</f>
        <v>0</v>
      </c>
      <c r="K134" s="224"/>
      <c r="L134" s="44"/>
      <c r="M134" s="225" t="s">
        <v>1</v>
      </c>
      <c r="N134" s="226" t="s">
        <v>42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173</v>
      </c>
      <c r="AT134" s="229" t="s">
        <v>165</v>
      </c>
      <c r="AU134" s="229" t="s">
        <v>85</v>
      </c>
      <c r="AY134" s="17" t="s">
        <v>164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85</v>
      </c>
      <c r="BK134" s="230">
        <f>ROUND(I134*H134,2)</f>
        <v>0</v>
      </c>
      <c r="BL134" s="17" t="s">
        <v>173</v>
      </c>
      <c r="BM134" s="229" t="s">
        <v>228</v>
      </c>
    </row>
    <row r="135" s="13" customFormat="1">
      <c r="A135" s="13"/>
      <c r="B135" s="243"/>
      <c r="C135" s="244"/>
      <c r="D135" s="231" t="s">
        <v>244</v>
      </c>
      <c r="E135" s="245" t="s">
        <v>1</v>
      </c>
      <c r="F135" s="246" t="s">
        <v>546</v>
      </c>
      <c r="G135" s="244"/>
      <c r="H135" s="247">
        <v>6.7930000000000001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3" t="s">
        <v>244</v>
      </c>
      <c r="AU135" s="253" t="s">
        <v>85</v>
      </c>
      <c r="AV135" s="13" t="s">
        <v>87</v>
      </c>
      <c r="AW135" s="13" t="s">
        <v>34</v>
      </c>
      <c r="AX135" s="13" t="s">
        <v>85</v>
      </c>
      <c r="AY135" s="253" t="s">
        <v>164</v>
      </c>
    </row>
    <row r="136" s="2" customFormat="1" ht="44.25" customHeight="1">
      <c r="A136" s="38"/>
      <c r="B136" s="39"/>
      <c r="C136" s="217" t="s">
        <v>196</v>
      </c>
      <c r="D136" s="217" t="s">
        <v>165</v>
      </c>
      <c r="E136" s="218" t="s">
        <v>289</v>
      </c>
      <c r="F136" s="219" t="s">
        <v>290</v>
      </c>
      <c r="G136" s="220" t="s">
        <v>243</v>
      </c>
      <c r="H136" s="221">
        <v>3.774</v>
      </c>
      <c r="I136" s="222"/>
      <c r="J136" s="223">
        <f>ROUND(I136*H136,2)</f>
        <v>0</v>
      </c>
      <c r="K136" s="224"/>
      <c r="L136" s="44"/>
      <c r="M136" s="225" t="s">
        <v>1</v>
      </c>
      <c r="N136" s="226" t="s">
        <v>42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173</v>
      </c>
      <c r="AT136" s="229" t="s">
        <v>165</v>
      </c>
      <c r="AU136" s="229" t="s">
        <v>85</v>
      </c>
      <c r="AY136" s="17" t="s">
        <v>164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85</v>
      </c>
      <c r="BK136" s="230">
        <f>ROUND(I136*H136,2)</f>
        <v>0</v>
      </c>
      <c r="BL136" s="17" t="s">
        <v>173</v>
      </c>
      <c r="BM136" s="229" t="s">
        <v>299</v>
      </c>
    </row>
    <row r="137" s="13" customFormat="1">
      <c r="A137" s="13"/>
      <c r="B137" s="243"/>
      <c r="C137" s="244"/>
      <c r="D137" s="231" t="s">
        <v>244</v>
      </c>
      <c r="E137" s="245" t="s">
        <v>1</v>
      </c>
      <c r="F137" s="246" t="s">
        <v>544</v>
      </c>
      <c r="G137" s="244"/>
      <c r="H137" s="247">
        <v>3.774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3" t="s">
        <v>244</v>
      </c>
      <c r="AU137" s="253" t="s">
        <v>85</v>
      </c>
      <c r="AV137" s="13" t="s">
        <v>87</v>
      </c>
      <c r="AW137" s="13" t="s">
        <v>34</v>
      </c>
      <c r="AX137" s="13" t="s">
        <v>77</v>
      </c>
      <c r="AY137" s="253" t="s">
        <v>164</v>
      </c>
    </row>
    <row r="138" s="14" customFormat="1">
      <c r="A138" s="14"/>
      <c r="B138" s="254"/>
      <c r="C138" s="255"/>
      <c r="D138" s="231" t="s">
        <v>244</v>
      </c>
      <c r="E138" s="256" t="s">
        <v>1</v>
      </c>
      <c r="F138" s="257" t="s">
        <v>246</v>
      </c>
      <c r="G138" s="255"/>
      <c r="H138" s="258">
        <v>3.774</v>
      </c>
      <c r="I138" s="259"/>
      <c r="J138" s="255"/>
      <c r="K138" s="255"/>
      <c r="L138" s="260"/>
      <c r="M138" s="261"/>
      <c r="N138" s="262"/>
      <c r="O138" s="262"/>
      <c r="P138" s="262"/>
      <c r="Q138" s="262"/>
      <c r="R138" s="262"/>
      <c r="S138" s="262"/>
      <c r="T138" s="26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4" t="s">
        <v>244</v>
      </c>
      <c r="AU138" s="264" t="s">
        <v>85</v>
      </c>
      <c r="AV138" s="14" t="s">
        <v>173</v>
      </c>
      <c r="AW138" s="14" t="s">
        <v>34</v>
      </c>
      <c r="AX138" s="14" t="s">
        <v>85</v>
      </c>
      <c r="AY138" s="264" t="s">
        <v>164</v>
      </c>
    </row>
    <row r="139" s="2" customFormat="1" ht="44.25" customHeight="1">
      <c r="A139" s="38"/>
      <c r="B139" s="39"/>
      <c r="C139" s="217" t="s">
        <v>202</v>
      </c>
      <c r="D139" s="217" t="s">
        <v>165</v>
      </c>
      <c r="E139" s="218" t="s">
        <v>300</v>
      </c>
      <c r="F139" s="219" t="s">
        <v>301</v>
      </c>
      <c r="G139" s="220" t="s">
        <v>243</v>
      </c>
      <c r="H139" s="221">
        <v>1.7849999999999999</v>
      </c>
      <c r="I139" s="222"/>
      <c r="J139" s="223">
        <f>ROUND(I139*H139,2)</f>
        <v>0</v>
      </c>
      <c r="K139" s="224"/>
      <c r="L139" s="44"/>
      <c r="M139" s="225" t="s">
        <v>1</v>
      </c>
      <c r="N139" s="226" t="s">
        <v>42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173</v>
      </c>
      <c r="AT139" s="229" t="s">
        <v>165</v>
      </c>
      <c r="AU139" s="229" t="s">
        <v>85</v>
      </c>
      <c r="AY139" s="17" t="s">
        <v>164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85</v>
      </c>
      <c r="BK139" s="230">
        <f>ROUND(I139*H139,2)</f>
        <v>0</v>
      </c>
      <c r="BL139" s="17" t="s">
        <v>173</v>
      </c>
      <c r="BM139" s="229" t="s">
        <v>263</v>
      </c>
    </row>
    <row r="140" s="12" customFormat="1" ht="25.92" customHeight="1">
      <c r="A140" s="12"/>
      <c r="B140" s="203"/>
      <c r="C140" s="204"/>
      <c r="D140" s="205" t="s">
        <v>76</v>
      </c>
      <c r="E140" s="206" t="s">
        <v>177</v>
      </c>
      <c r="F140" s="206" t="s">
        <v>312</v>
      </c>
      <c r="G140" s="204"/>
      <c r="H140" s="204"/>
      <c r="I140" s="207"/>
      <c r="J140" s="208">
        <f>BK140</f>
        <v>0</v>
      </c>
      <c r="K140" s="204"/>
      <c r="L140" s="209"/>
      <c r="M140" s="210"/>
      <c r="N140" s="211"/>
      <c r="O140" s="211"/>
      <c r="P140" s="212">
        <f>SUM(P141:P147)</f>
        <v>0</v>
      </c>
      <c r="Q140" s="211"/>
      <c r="R140" s="212">
        <f>SUM(R141:R147)</f>
        <v>6.3302228000000005</v>
      </c>
      <c r="S140" s="211"/>
      <c r="T140" s="213">
        <f>SUM(T141:T147)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4" t="s">
        <v>85</v>
      </c>
      <c r="AT140" s="215" t="s">
        <v>76</v>
      </c>
      <c r="AU140" s="215" t="s">
        <v>77</v>
      </c>
      <c r="AY140" s="214" t="s">
        <v>164</v>
      </c>
      <c r="BK140" s="216">
        <f>SUM(BK141:BK147)</f>
        <v>0</v>
      </c>
    </row>
    <row r="141" s="2" customFormat="1" ht="66.75" customHeight="1">
      <c r="A141" s="38"/>
      <c r="B141" s="39"/>
      <c r="C141" s="217" t="s">
        <v>207</v>
      </c>
      <c r="D141" s="217" t="s">
        <v>165</v>
      </c>
      <c r="E141" s="218" t="s">
        <v>323</v>
      </c>
      <c r="F141" s="219" t="s">
        <v>324</v>
      </c>
      <c r="G141" s="220" t="s">
        <v>243</v>
      </c>
      <c r="H141" s="221">
        <v>1.1020000000000001</v>
      </c>
      <c r="I141" s="222"/>
      <c r="J141" s="223">
        <f>ROUND(I141*H141,2)</f>
        <v>0</v>
      </c>
      <c r="K141" s="224"/>
      <c r="L141" s="44"/>
      <c r="M141" s="225" t="s">
        <v>1</v>
      </c>
      <c r="N141" s="226" t="s">
        <v>42</v>
      </c>
      <c r="O141" s="91"/>
      <c r="P141" s="227">
        <f>O141*H141</f>
        <v>0</v>
      </c>
      <c r="Q141" s="227">
        <v>2.7919499999999999</v>
      </c>
      <c r="R141" s="227">
        <f>Q141*H141</f>
        <v>3.0767289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173</v>
      </c>
      <c r="AT141" s="229" t="s">
        <v>165</v>
      </c>
      <c r="AU141" s="229" t="s">
        <v>85</v>
      </c>
      <c r="AY141" s="17" t="s">
        <v>164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85</v>
      </c>
      <c r="BK141" s="230">
        <f>ROUND(I141*H141,2)</f>
        <v>0</v>
      </c>
      <c r="BL141" s="17" t="s">
        <v>173</v>
      </c>
      <c r="BM141" s="229" t="s">
        <v>266</v>
      </c>
    </row>
    <row r="142" s="2" customFormat="1" ht="66.75" customHeight="1">
      <c r="A142" s="38"/>
      <c r="B142" s="39"/>
      <c r="C142" s="217" t="s">
        <v>213</v>
      </c>
      <c r="D142" s="217" t="s">
        <v>165</v>
      </c>
      <c r="E142" s="218" t="s">
        <v>326</v>
      </c>
      <c r="F142" s="219" t="s">
        <v>327</v>
      </c>
      <c r="G142" s="220" t="s">
        <v>243</v>
      </c>
      <c r="H142" s="221">
        <v>1.0800000000000001</v>
      </c>
      <c r="I142" s="222"/>
      <c r="J142" s="223">
        <f>ROUND(I142*H142,2)</f>
        <v>0</v>
      </c>
      <c r="K142" s="224"/>
      <c r="L142" s="44"/>
      <c r="M142" s="225" t="s">
        <v>1</v>
      </c>
      <c r="N142" s="226" t="s">
        <v>42</v>
      </c>
      <c r="O142" s="91"/>
      <c r="P142" s="227">
        <f>O142*H142</f>
        <v>0</v>
      </c>
      <c r="Q142" s="227">
        <v>2.8332299999999999</v>
      </c>
      <c r="R142" s="227">
        <f>Q142*H142</f>
        <v>3.0598884000000002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173</v>
      </c>
      <c r="AT142" s="229" t="s">
        <v>165</v>
      </c>
      <c r="AU142" s="229" t="s">
        <v>85</v>
      </c>
      <c r="AY142" s="17" t="s">
        <v>164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85</v>
      </c>
      <c r="BK142" s="230">
        <f>ROUND(I142*H142,2)</f>
        <v>0</v>
      </c>
      <c r="BL142" s="17" t="s">
        <v>173</v>
      </c>
      <c r="BM142" s="229" t="s">
        <v>336</v>
      </c>
    </row>
    <row r="143" s="2" customFormat="1" ht="76.35" customHeight="1">
      <c r="A143" s="38"/>
      <c r="B143" s="39"/>
      <c r="C143" s="217" t="s">
        <v>220</v>
      </c>
      <c r="D143" s="217" t="s">
        <v>165</v>
      </c>
      <c r="E143" s="218" t="s">
        <v>329</v>
      </c>
      <c r="F143" s="219" t="s">
        <v>330</v>
      </c>
      <c r="G143" s="220" t="s">
        <v>306</v>
      </c>
      <c r="H143" s="221">
        <v>7.2000000000000002</v>
      </c>
      <c r="I143" s="222"/>
      <c r="J143" s="223">
        <f>ROUND(I143*H143,2)</f>
        <v>0</v>
      </c>
      <c r="K143" s="224"/>
      <c r="L143" s="44"/>
      <c r="M143" s="225" t="s">
        <v>1</v>
      </c>
      <c r="N143" s="226" t="s">
        <v>42</v>
      </c>
      <c r="O143" s="91"/>
      <c r="P143" s="227">
        <f>O143*H143</f>
        <v>0</v>
      </c>
      <c r="Q143" s="227">
        <v>0.00726</v>
      </c>
      <c r="R143" s="227">
        <f>Q143*H143</f>
        <v>0.052271999999999999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173</v>
      </c>
      <c r="AT143" s="229" t="s">
        <v>165</v>
      </c>
      <c r="AU143" s="229" t="s">
        <v>85</v>
      </c>
      <c r="AY143" s="17" t="s">
        <v>164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85</v>
      </c>
      <c r="BK143" s="230">
        <f>ROUND(I143*H143,2)</f>
        <v>0</v>
      </c>
      <c r="BL143" s="17" t="s">
        <v>173</v>
      </c>
      <c r="BM143" s="229" t="s">
        <v>269</v>
      </c>
    </row>
    <row r="144" s="2" customFormat="1" ht="76.35" customHeight="1">
      <c r="A144" s="38"/>
      <c r="B144" s="39"/>
      <c r="C144" s="217" t="s">
        <v>222</v>
      </c>
      <c r="D144" s="217" t="s">
        <v>165</v>
      </c>
      <c r="E144" s="218" t="s">
        <v>333</v>
      </c>
      <c r="F144" s="219" t="s">
        <v>334</v>
      </c>
      <c r="G144" s="220" t="s">
        <v>306</v>
      </c>
      <c r="H144" s="221">
        <v>7.2000000000000002</v>
      </c>
      <c r="I144" s="222"/>
      <c r="J144" s="223">
        <f>ROUND(I144*H144,2)</f>
        <v>0</v>
      </c>
      <c r="K144" s="224"/>
      <c r="L144" s="44"/>
      <c r="M144" s="225" t="s">
        <v>1</v>
      </c>
      <c r="N144" s="226" t="s">
        <v>42</v>
      </c>
      <c r="O144" s="91"/>
      <c r="P144" s="227">
        <f>O144*H144</f>
        <v>0</v>
      </c>
      <c r="Q144" s="227">
        <v>0.00085999999999999998</v>
      </c>
      <c r="R144" s="227">
        <f>Q144*H144</f>
        <v>0.0061919999999999996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173</v>
      </c>
      <c r="AT144" s="229" t="s">
        <v>165</v>
      </c>
      <c r="AU144" s="229" t="s">
        <v>85</v>
      </c>
      <c r="AY144" s="17" t="s">
        <v>164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85</v>
      </c>
      <c r="BK144" s="230">
        <f>ROUND(I144*H144,2)</f>
        <v>0</v>
      </c>
      <c r="BL144" s="17" t="s">
        <v>173</v>
      </c>
      <c r="BM144" s="229" t="s">
        <v>356</v>
      </c>
    </row>
    <row r="145" s="2" customFormat="1" ht="90" customHeight="1">
      <c r="A145" s="38"/>
      <c r="B145" s="39"/>
      <c r="C145" s="217" t="s">
        <v>228</v>
      </c>
      <c r="D145" s="217" t="s">
        <v>165</v>
      </c>
      <c r="E145" s="218" t="s">
        <v>341</v>
      </c>
      <c r="F145" s="219" t="s">
        <v>342</v>
      </c>
      <c r="G145" s="220" t="s">
        <v>296</v>
      </c>
      <c r="H145" s="221">
        <v>0.13</v>
      </c>
      <c r="I145" s="222"/>
      <c r="J145" s="223">
        <f>ROUND(I145*H145,2)</f>
        <v>0</v>
      </c>
      <c r="K145" s="224"/>
      <c r="L145" s="44"/>
      <c r="M145" s="225" t="s">
        <v>1</v>
      </c>
      <c r="N145" s="226" t="s">
        <v>42</v>
      </c>
      <c r="O145" s="91"/>
      <c r="P145" s="227">
        <f>O145*H145</f>
        <v>0</v>
      </c>
      <c r="Q145" s="227">
        <v>1.03955</v>
      </c>
      <c r="R145" s="227">
        <f>Q145*H145</f>
        <v>0.1351415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173</v>
      </c>
      <c r="AT145" s="229" t="s">
        <v>165</v>
      </c>
      <c r="AU145" s="229" t="s">
        <v>85</v>
      </c>
      <c r="AY145" s="17" t="s">
        <v>164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85</v>
      </c>
      <c r="BK145" s="230">
        <f>ROUND(I145*H145,2)</f>
        <v>0</v>
      </c>
      <c r="BL145" s="17" t="s">
        <v>173</v>
      </c>
      <c r="BM145" s="229" t="s">
        <v>297</v>
      </c>
    </row>
    <row r="146" s="13" customFormat="1">
      <c r="A146" s="13"/>
      <c r="B146" s="243"/>
      <c r="C146" s="244"/>
      <c r="D146" s="231" t="s">
        <v>244</v>
      </c>
      <c r="E146" s="245" t="s">
        <v>1</v>
      </c>
      <c r="F146" s="246" t="s">
        <v>547</v>
      </c>
      <c r="G146" s="244"/>
      <c r="H146" s="247">
        <v>0.13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3" t="s">
        <v>244</v>
      </c>
      <c r="AU146" s="253" t="s">
        <v>85</v>
      </c>
      <c r="AV146" s="13" t="s">
        <v>87</v>
      </c>
      <c r="AW146" s="13" t="s">
        <v>34</v>
      </c>
      <c r="AX146" s="13" t="s">
        <v>77</v>
      </c>
      <c r="AY146" s="253" t="s">
        <v>164</v>
      </c>
    </row>
    <row r="147" s="14" customFormat="1">
      <c r="A147" s="14"/>
      <c r="B147" s="254"/>
      <c r="C147" s="255"/>
      <c r="D147" s="231" t="s">
        <v>244</v>
      </c>
      <c r="E147" s="256" t="s">
        <v>1</v>
      </c>
      <c r="F147" s="257" t="s">
        <v>246</v>
      </c>
      <c r="G147" s="255"/>
      <c r="H147" s="258">
        <v>0.13</v>
      </c>
      <c r="I147" s="259"/>
      <c r="J147" s="255"/>
      <c r="K147" s="255"/>
      <c r="L147" s="260"/>
      <c r="M147" s="261"/>
      <c r="N147" s="262"/>
      <c r="O147" s="262"/>
      <c r="P147" s="262"/>
      <c r="Q147" s="262"/>
      <c r="R147" s="262"/>
      <c r="S147" s="262"/>
      <c r="T147" s="26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4" t="s">
        <v>244</v>
      </c>
      <c r="AU147" s="264" t="s">
        <v>85</v>
      </c>
      <c r="AV147" s="14" t="s">
        <v>173</v>
      </c>
      <c r="AW147" s="14" t="s">
        <v>34</v>
      </c>
      <c r="AX147" s="14" t="s">
        <v>85</v>
      </c>
      <c r="AY147" s="264" t="s">
        <v>164</v>
      </c>
    </row>
    <row r="148" s="12" customFormat="1" ht="25.92" customHeight="1">
      <c r="A148" s="12"/>
      <c r="B148" s="203"/>
      <c r="C148" s="204"/>
      <c r="D148" s="205" t="s">
        <v>76</v>
      </c>
      <c r="E148" s="206" t="s">
        <v>173</v>
      </c>
      <c r="F148" s="206" t="s">
        <v>346</v>
      </c>
      <c r="G148" s="204"/>
      <c r="H148" s="204"/>
      <c r="I148" s="207"/>
      <c r="J148" s="208">
        <f>BK148</f>
        <v>0</v>
      </c>
      <c r="K148" s="204"/>
      <c r="L148" s="209"/>
      <c r="M148" s="210"/>
      <c r="N148" s="211"/>
      <c r="O148" s="211"/>
      <c r="P148" s="212">
        <f>SUM(P149:P151)</f>
        <v>0</v>
      </c>
      <c r="Q148" s="211"/>
      <c r="R148" s="212">
        <f>SUM(R149:R151)</f>
        <v>9.0854400000000002</v>
      </c>
      <c r="S148" s="211"/>
      <c r="T148" s="213">
        <f>SUM(T149:T151)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4" t="s">
        <v>85</v>
      </c>
      <c r="AT148" s="215" t="s">
        <v>76</v>
      </c>
      <c r="AU148" s="215" t="s">
        <v>77</v>
      </c>
      <c r="AY148" s="214" t="s">
        <v>164</v>
      </c>
      <c r="BK148" s="216">
        <f>SUM(BK149:BK151)</f>
        <v>0</v>
      </c>
    </row>
    <row r="149" s="2" customFormat="1" ht="21.75" customHeight="1">
      <c r="A149" s="38"/>
      <c r="B149" s="39"/>
      <c r="C149" s="217" t="s">
        <v>8</v>
      </c>
      <c r="D149" s="217" t="s">
        <v>165</v>
      </c>
      <c r="E149" s="218" t="s">
        <v>366</v>
      </c>
      <c r="F149" s="219" t="s">
        <v>367</v>
      </c>
      <c r="G149" s="220" t="s">
        <v>243</v>
      </c>
      <c r="H149" s="221">
        <v>4</v>
      </c>
      <c r="I149" s="222"/>
      <c r="J149" s="223">
        <f>ROUND(I149*H149,2)</f>
        <v>0</v>
      </c>
      <c r="K149" s="224"/>
      <c r="L149" s="44"/>
      <c r="M149" s="225" t="s">
        <v>1</v>
      </c>
      <c r="N149" s="226" t="s">
        <v>42</v>
      </c>
      <c r="O149" s="91"/>
      <c r="P149" s="227">
        <f>O149*H149</f>
        <v>0</v>
      </c>
      <c r="Q149" s="227">
        <v>2.27136</v>
      </c>
      <c r="R149" s="227">
        <f>Q149*H149</f>
        <v>9.0854400000000002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173</v>
      </c>
      <c r="AT149" s="229" t="s">
        <v>165</v>
      </c>
      <c r="AU149" s="229" t="s">
        <v>85</v>
      </c>
      <c r="AY149" s="17" t="s">
        <v>164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85</v>
      </c>
      <c r="BK149" s="230">
        <f>ROUND(I149*H149,2)</f>
        <v>0</v>
      </c>
      <c r="BL149" s="17" t="s">
        <v>173</v>
      </c>
      <c r="BM149" s="229" t="s">
        <v>291</v>
      </c>
    </row>
    <row r="150" s="2" customFormat="1">
      <c r="A150" s="38"/>
      <c r="B150" s="39"/>
      <c r="C150" s="40"/>
      <c r="D150" s="231" t="s">
        <v>175</v>
      </c>
      <c r="E150" s="40"/>
      <c r="F150" s="232" t="s">
        <v>369</v>
      </c>
      <c r="G150" s="40"/>
      <c r="H150" s="40"/>
      <c r="I150" s="233"/>
      <c r="J150" s="40"/>
      <c r="K150" s="40"/>
      <c r="L150" s="44"/>
      <c r="M150" s="234"/>
      <c r="N150" s="23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175</v>
      </c>
      <c r="AU150" s="17" t="s">
        <v>85</v>
      </c>
    </row>
    <row r="151" s="2" customFormat="1" ht="21.75" customHeight="1">
      <c r="A151" s="38"/>
      <c r="B151" s="39"/>
      <c r="C151" s="217" t="s">
        <v>299</v>
      </c>
      <c r="D151" s="217" t="s">
        <v>165</v>
      </c>
      <c r="E151" s="218" t="s">
        <v>372</v>
      </c>
      <c r="F151" s="219" t="s">
        <v>373</v>
      </c>
      <c r="G151" s="220" t="s">
        <v>306</v>
      </c>
      <c r="H151" s="221">
        <v>8</v>
      </c>
      <c r="I151" s="222"/>
      <c r="J151" s="223">
        <f>ROUND(I151*H151,2)</f>
        <v>0</v>
      </c>
      <c r="K151" s="224"/>
      <c r="L151" s="44"/>
      <c r="M151" s="225" t="s">
        <v>1</v>
      </c>
      <c r="N151" s="226" t="s">
        <v>42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173</v>
      </c>
      <c r="AT151" s="229" t="s">
        <v>165</v>
      </c>
      <c r="AU151" s="229" t="s">
        <v>85</v>
      </c>
      <c r="AY151" s="17" t="s">
        <v>164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85</v>
      </c>
      <c r="BK151" s="230">
        <f>ROUND(I151*H151,2)</f>
        <v>0</v>
      </c>
      <c r="BL151" s="17" t="s">
        <v>173</v>
      </c>
      <c r="BM151" s="229" t="s">
        <v>302</v>
      </c>
    </row>
    <row r="152" s="12" customFormat="1" ht="25.92" customHeight="1">
      <c r="A152" s="12"/>
      <c r="B152" s="203"/>
      <c r="C152" s="204"/>
      <c r="D152" s="205" t="s">
        <v>76</v>
      </c>
      <c r="E152" s="206" t="s">
        <v>413</v>
      </c>
      <c r="F152" s="206" t="s">
        <v>414</v>
      </c>
      <c r="G152" s="204"/>
      <c r="H152" s="204"/>
      <c r="I152" s="207"/>
      <c r="J152" s="208">
        <f>BK152</f>
        <v>0</v>
      </c>
      <c r="K152" s="204"/>
      <c r="L152" s="209"/>
      <c r="M152" s="210"/>
      <c r="N152" s="211"/>
      <c r="O152" s="211"/>
      <c r="P152" s="212">
        <f>P153</f>
        <v>0</v>
      </c>
      <c r="Q152" s="211"/>
      <c r="R152" s="212">
        <f>R153</f>
        <v>0</v>
      </c>
      <c r="S152" s="211"/>
      <c r="T152" s="213">
        <f>T153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4" t="s">
        <v>85</v>
      </c>
      <c r="AT152" s="215" t="s">
        <v>76</v>
      </c>
      <c r="AU152" s="215" t="s">
        <v>77</v>
      </c>
      <c r="AY152" s="214" t="s">
        <v>164</v>
      </c>
      <c r="BK152" s="216">
        <f>BK153</f>
        <v>0</v>
      </c>
    </row>
    <row r="153" s="2" customFormat="1" ht="21.75" customHeight="1">
      <c r="A153" s="38"/>
      <c r="B153" s="39"/>
      <c r="C153" s="217" t="s">
        <v>303</v>
      </c>
      <c r="D153" s="217" t="s">
        <v>165</v>
      </c>
      <c r="E153" s="218" t="s">
        <v>416</v>
      </c>
      <c r="F153" s="219" t="s">
        <v>417</v>
      </c>
      <c r="G153" s="220" t="s">
        <v>296</v>
      </c>
      <c r="H153" s="221">
        <v>15.553000000000001</v>
      </c>
      <c r="I153" s="222"/>
      <c r="J153" s="223">
        <f>ROUND(I153*H153,2)</f>
        <v>0</v>
      </c>
      <c r="K153" s="224"/>
      <c r="L153" s="44"/>
      <c r="M153" s="238" t="s">
        <v>1</v>
      </c>
      <c r="N153" s="239" t="s">
        <v>42</v>
      </c>
      <c r="O153" s="240"/>
      <c r="P153" s="241">
        <f>O153*H153</f>
        <v>0</v>
      </c>
      <c r="Q153" s="241">
        <v>0</v>
      </c>
      <c r="R153" s="241">
        <f>Q153*H153</f>
        <v>0</v>
      </c>
      <c r="S153" s="241">
        <v>0</v>
      </c>
      <c r="T153" s="24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173</v>
      </c>
      <c r="AT153" s="229" t="s">
        <v>165</v>
      </c>
      <c r="AU153" s="229" t="s">
        <v>85</v>
      </c>
      <c r="AY153" s="17" t="s">
        <v>164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85</v>
      </c>
      <c r="BK153" s="230">
        <f>ROUND(I153*H153,2)</f>
        <v>0</v>
      </c>
      <c r="BL153" s="17" t="s">
        <v>173</v>
      </c>
      <c r="BM153" s="229" t="s">
        <v>307</v>
      </c>
    </row>
    <row r="154" s="2" customFormat="1" ht="6.96" customHeight="1">
      <c r="A154" s="38"/>
      <c r="B154" s="66"/>
      <c r="C154" s="67"/>
      <c r="D154" s="67"/>
      <c r="E154" s="67"/>
      <c r="F154" s="67"/>
      <c r="G154" s="67"/>
      <c r="H154" s="67"/>
      <c r="I154" s="67"/>
      <c r="J154" s="67"/>
      <c r="K154" s="67"/>
      <c r="L154" s="44"/>
      <c r="M154" s="38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</row>
  </sheetData>
  <sheetProtection sheet="1" autoFilter="0" formatColumns="0" formatRows="0" objects="1" scenarios="1" spinCount="100000" saltValue="uMAiz8p7yKy8mNdVhdammZhk4D0xKQmee2kI11QGwsJiuDI1wWlnXRsUC3J5rDYJttbwA0f4npUq/A8yXlwOkQ==" hashValue="fNeBZobvzIjKTuw6ksQ6MqA5Prun8aK9I9r3MkNc4W7TtWJGe2SrocYS3BY/Ks1kQSQVIkQyiZIE3k+h8JVThw==" algorithmName="SHA-512" password="CC35"/>
  <autoFilter ref="C119:K153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136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Hloučela, Hamry - posouzení stability koryta, návrh úprav a stabilizačních objektů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137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548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33</v>
      </c>
      <c r="G12" s="38"/>
      <c r="H12" s="38"/>
      <c r="I12" s="140" t="s">
        <v>22</v>
      </c>
      <c r="J12" s="144" t="str">
        <f>'Rekapitulace stavby'!AN8</f>
        <v>28. 3. 2023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70890013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Povodí Moravy, s.p.</v>
      </c>
      <c r="F15" s="38"/>
      <c r="G15" s="38"/>
      <c r="H15" s="38"/>
      <c r="I15" s="140" t="s">
        <v>28</v>
      </c>
      <c r="J15" s="143" t="str">
        <f>IF('Rekapitulace stavby'!AN11="","",'Rekapitulace stavby'!AN11)</f>
        <v>CZ70890013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ROUND((SUM(BE120:BE153)),  2)</f>
        <v>0</v>
      </c>
      <c r="G33" s="38"/>
      <c r="H33" s="38"/>
      <c r="I33" s="155">
        <v>0.20999999999999999</v>
      </c>
      <c r="J33" s="154">
        <f>ROUND(((SUM(BE120:BE153))*I33),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ROUND((SUM(BF120:BF153)),  2)</f>
        <v>0</v>
      </c>
      <c r="G34" s="38"/>
      <c r="H34" s="38"/>
      <c r="I34" s="155">
        <v>0.14999999999999999</v>
      </c>
      <c r="J34" s="154">
        <f>ROUND(((SUM(BF120:BF153))*I34),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ROUND((SUM(BG120:BG153)),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ROUND((SUM(BH120:BH153)),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ROUND((SUM(BI120:BI153)),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Hloučela, Hamry - posouzení stability koryta, návrh úprav a stabilizačních objektů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06.7 - Stabilizační práh VII - m 601,10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28. 3. 2023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140</v>
      </c>
      <c r="D94" s="176"/>
      <c r="E94" s="176"/>
      <c r="F94" s="176"/>
      <c r="G94" s="176"/>
      <c r="H94" s="176"/>
      <c r="I94" s="176"/>
      <c r="J94" s="177" t="s">
        <v>141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142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143</v>
      </c>
    </row>
    <row r="97" s="9" customFormat="1" ht="24.96" customHeight="1">
      <c r="A97" s="9"/>
      <c r="B97" s="179"/>
      <c r="C97" s="180"/>
      <c r="D97" s="181" t="s">
        <v>233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235</v>
      </c>
      <c r="E98" s="182"/>
      <c r="F98" s="182"/>
      <c r="G98" s="182"/>
      <c r="H98" s="182"/>
      <c r="I98" s="182"/>
      <c r="J98" s="183">
        <f>J140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236</v>
      </c>
      <c r="E99" s="182"/>
      <c r="F99" s="182"/>
      <c r="G99" s="182"/>
      <c r="H99" s="182"/>
      <c r="I99" s="182"/>
      <c r="J99" s="183">
        <f>J148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239</v>
      </c>
      <c r="E100" s="182"/>
      <c r="F100" s="182"/>
      <c r="G100" s="182"/>
      <c r="H100" s="182"/>
      <c r="I100" s="182"/>
      <c r="J100" s="183">
        <f>J152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149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6.25" customHeight="1">
      <c r="A110" s="38"/>
      <c r="B110" s="39"/>
      <c r="C110" s="40"/>
      <c r="D110" s="40"/>
      <c r="E110" s="174" t="str">
        <f>E7</f>
        <v>Hloučela, Hamry - posouzení stability koryta, návrh úprav a stabilizačních objektů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137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SO 06.7 - Stabilizační práh VII - m 601,10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 xml:space="preserve"> </v>
      </c>
      <c r="G114" s="40"/>
      <c r="H114" s="40"/>
      <c r="I114" s="32" t="s">
        <v>22</v>
      </c>
      <c r="J114" s="79" t="str">
        <f>IF(J12="","",J12)</f>
        <v>28. 3. 2023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>Povodí Moravy, s.p.</v>
      </c>
      <c r="G116" s="40"/>
      <c r="H116" s="40"/>
      <c r="I116" s="32" t="s">
        <v>32</v>
      </c>
      <c r="J116" s="36" t="str">
        <f>E21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30</v>
      </c>
      <c r="D117" s="40"/>
      <c r="E117" s="40"/>
      <c r="F117" s="27" t="str">
        <f>IF(E18="","",E18)</f>
        <v>Vyplň údaj</v>
      </c>
      <c r="G117" s="40"/>
      <c r="H117" s="40"/>
      <c r="I117" s="32" t="s">
        <v>35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150</v>
      </c>
      <c r="D119" s="194" t="s">
        <v>62</v>
      </c>
      <c r="E119" s="194" t="s">
        <v>58</v>
      </c>
      <c r="F119" s="194" t="s">
        <v>59</v>
      </c>
      <c r="G119" s="194" t="s">
        <v>151</v>
      </c>
      <c r="H119" s="194" t="s">
        <v>152</v>
      </c>
      <c r="I119" s="194" t="s">
        <v>153</v>
      </c>
      <c r="J119" s="195" t="s">
        <v>141</v>
      </c>
      <c r="K119" s="196" t="s">
        <v>154</v>
      </c>
      <c r="L119" s="197"/>
      <c r="M119" s="100" t="s">
        <v>1</v>
      </c>
      <c r="N119" s="101" t="s">
        <v>41</v>
      </c>
      <c r="O119" s="101" t="s">
        <v>155</v>
      </c>
      <c r="P119" s="101" t="s">
        <v>156</v>
      </c>
      <c r="Q119" s="101" t="s">
        <v>157</v>
      </c>
      <c r="R119" s="101" t="s">
        <v>158</v>
      </c>
      <c r="S119" s="101" t="s">
        <v>159</v>
      </c>
      <c r="T119" s="102" t="s">
        <v>160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161</v>
      </c>
      <c r="D120" s="40"/>
      <c r="E120" s="40"/>
      <c r="F120" s="40"/>
      <c r="G120" s="40"/>
      <c r="H120" s="40"/>
      <c r="I120" s="40"/>
      <c r="J120" s="198">
        <f>BK120</f>
        <v>0</v>
      </c>
      <c r="K120" s="40"/>
      <c r="L120" s="44"/>
      <c r="M120" s="103"/>
      <c r="N120" s="199"/>
      <c r="O120" s="104"/>
      <c r="P120" s="200">
        <f>P121+P140+P148+P152</f>
        <v>0</v>
      </c>
      <c r="Q120" s="104"/>
      <c r="R120" s="200">
        <f>R121+R140+R148+R152</f>
        <v>15.172983669999999</v>
      </c>
      <c r="S120" s="104"/>
      <c r="T120" s="201">
        <f>T121+T140+T148+T152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76</v>
      </c>
      <c r="AU120" s="17" t="s">
        <v>143</v>
      </c>
      <c r="BK120" s="202">
        <f>BK121+BK140+BK148+BK152</f>
        <v>0</v>
      </c>
    </row>
    <row r="121" s="12" customFormat="1" ht="25.92" customHeight="1">
      <c r="A121" s="12"/>
      <c r="B121" s="203"/>
      <c r="C121" s="204"/>
      <c r="D121" s="205" t="s">
        <v>76</v>
      </c>
      <c r="E121" s="206" t="s">
        <v>85</v>
      </c>
      <c r="F121" s="206" t="s">
        <v>240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SUM(P122:P139)</f>
        <v>0</v>
      </c>
      <c r="Q121" s="211"/>
      <c r="R121" s="212">
        <f>SUM(R122:R139)</f>
        <v>0.13768</v>
      </c>
      <c r="S121" s="211"/>
      <c r="T121" s="213">
        <f>SUM(T122:T139)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85</v>
      </c>
      <c r="AT121" s="215" t="s">
        <v>76</v>
      </c>
      <c r="AU121" s="215" t="s">
        <v>77</v>
      </c>
      <c r="AY121" s="214" t="s">
        <v>164</v>
      </c>
      <c r="BK121" s="216">
        <f>SUM(BK122:BK139)</f>
        <v>0</v>
      </c>
    </row>
    <row r="122" s="2" customFormat="1" ht="21.75" customHeight="1">
      <c r="A122" s="38"/>
      <c r="B122" s="39"/>
      <c r="C122" s="217" t="s">
        <v>85</v>
      </c>
      <c r="D122" s="217" t="s">
        <v>165</v>
      </c>
      <c r="E122" s="218" t="s">
        <v>247</v>
      </c>
      <c r="F122" s="219" t="s">
        <v>248</v>
      </c>
      <c r="G122" s="220" t="s">
        <v>249</v>
      </c>
      <c r="H122" s="221">
        <v>8</v>
      </c>
      <c r="I122" s="222"/>
      <c r="J122" s="223">
        <f>ROUND(I122*H122,2)</f>
        <v>0</v>
      </c>
      <c r="K122" s="224"/>
      <c r="L122" s="44"/>
      <c r="M122" s="225" t="s">
        <v>1</v>
      </c>
      <c r="N122" s="226" t="s">
        <v>42</v>
      </c>
      <c r="O122" s="91"/>
      <c r="P122" s="227">
        <f>O122*H122</f>
        <v>0</v>
      </c>
      <c r="Q122" s="227">
        <v>0.01721</v>
      </c>
      <c r="R122" s="227">
        <f>Q122*H122</f>
        <v>0.13768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173</v>
      </c>
      <c r="AT122" s="229" t="s">
        <v>165</v>
      </c>
      <c r="AU122" s="229" t="s">
        <v>85</v>
      </c>
      <c r="AY122" s="17" t="s">
        <v>164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85</v>
      </c>
      <c r="BK122" s="230">
        <f>ROUND(I122*H122,2)</f>
        <v>0</v>
      </c>
      <c r="BL122" s="17" t="s">
        <v>173</v>
      </c>
      <c r="BM122" s="229" t="s">
        <v>87</v>
      </c>
    </row>
    <row r="123" s="2" customFormat="1" ht="21.75" customHeight="1">
      <c r="A123" s="38"/>
      <c r="B123" s="39"/>
      <c r="C123" s="217" t="s">
        <v>87</v>
      </c>
      <c r="D123" s="217" t="s">
        <v>165</v>
      </c>
      <c r="E123" s="218" t="s">
        <v>250</v>
      </c>
      <c r="F123" s="219" t="s">
        <v>251</v>
      </c>
      <c r="G123" s="220" t="s">
        <v>252</v>
      </c>
      <c r="H123" s="221">
        <v>32</v>
      </c>
      <c r="I123" s="222"/>
      <c r="J123" s="223">
        <f>ROUND(I123*H123,2)</f>
        <v>0</v>
      </c>
      <c r="K123" s="224"/>
      <c r="L123" s="44"/>
      <c r="M123" s="225" t="s">
        <v>1</v>
      </c>
      <c r="N123" s="226" t="s">
        <v>42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173</v>
      </c>
      <c r="AT123" s="229" t="s">
        <v>165</v>
      </c>
      <c r="AU123" s="229" t="s">
        <v>85</v>
      </c>
      <c r="AY123" s="17" t="s">
        <v>164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85</v>
      </c>
      <c r="BK123" s="230">
        <f>ROUND(I123*H123,2)</f>
        <v>0</v>
      </c>
      <c r="BL123" s="17" t="s">
        <v>173</v>
      </c>
      <c r="BM123" s="229" t="s">
        <v>173</v>
      </c>
    </row>
    <row r="124" s="13" customFormat="1">
      <c r="A124" s="13"/>
      <c r="B124" s="243"/>
      <c r="C124" s="244"/>
      <c r="D124" s="231" t="s">
        <v>244</v>
      </c>
      <c r="E124" s="245" t="s">
        <v>1</v>
      </c>
      <c r="F124" s="246" t="s">
        <v>515</v>
      </c>
      <c r="G124" s="244"/>
      <c r="H124" s="247">
        <v>32</v>
      </c>
      <c r="I124" s="248"/>
      <c r="J124" s="244"/>
      <c r="K124" s="244"/>
      <c r="L124" s="249"/>
      <c r="M124" s="250"/>
      <c r="N124" s="251"/>
      <c r="O124" s="251"/>
      <c r="P124" s="251"/>
      <c r="Q124" s="251"/>
      <c r="R124" s="251"/>
      <c r="S124" s="251"/>
      <c r="T124" s="25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53" t="s">
        <v>244</v>
      </c>
      <c r="AU124" s="253" t="s">
        <v>85</v>
      </c>
      <c r="AV124" s="13" t="s">
        <v>87</v>
      </c>
      <c r="AW124" s="13" t="s">
        <v>34</v>
      </c>
      <c r="AX124" s="13" t="s">
        <v>77</v>
      </c>
      <c r="AY124" s="253" t="s">
        <v>164</v>
      </c>
    </row>
    <row r="125" s="14" customFormat="1">
      <c r="A125" s="14"/>
      <c r="B125" s="254"/>
      <c r="C125" s="255"/>
      <c r="D125" s="231" t="s">
        <v>244</v>
      </c>
      <c r="E125" s="256" t="s">
        <v>1</v>
      </c>
      <c r="F125" s="257" t="s">
        <v>246</v>
      </c>
      <c r="G125" s="255"/>
      <c r="H125" s="258">
        <v>32</v>
      </c>
      <c r="I125" s="259"/>
      <c r="J125" s="255"/>
      <c r="K125" s="255"/>
      <c r="L125" s="260"/>
      <c r="M125" s="261"/>
      <c r="N125" s="262"/>
      <c r="O125" s="262"/>
      <c r="P125" s="262"/>
      <c r="Q125" s="262"/>
      <c r="R125" s="262"/>
      <c r="S125" s="262"/>
      <c r="T125" s="26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64" t="s">
        <v>244</v>
      </c>
      <c r="AU125" s="264" t="s">
        <v>85</v>
      </c>
      <c r="AV125" s="14" t="s">
        <v>173</v>
      </c>
      <c r="AW125" s="14" t="s">
        <v>34</v>
      </c>
      <c r="AX125" s="14" t="s">
        <v>85</v>
      </c>
      <c r="AY125" s="264" t="s">
        <v>164</v>
      </c>
    </row>
    <row r="126" s="2" customFormat="1" ht="21.75" customHeight="1">
      <c r="A126" s="38"/>
      <c r="B126" s="39"/>
      <c r="C126" s="217" t="s">
        <v>177</v>
      </c>
      <c r="D126" s="217" t="s">
        <v>165</v>
      </c>
      <c r="E126" s="218" t="s">
        <v>254</v>
      </c>
      <c r="F126" s="219" t="s">
        <v>255</v>
      </c>
      <c r="G126" s="220" t="s">
        <v>256</v>
      </c>
      <c r="H126" s="221">
        <v>4</v>
      </c>
      <c r="I126" s="222"/>
      <c r="J126" s="223">
        <f>ROUND(I126*H126,2)</f>
        <v>0</v>
      </c>
      <c r="K126" s="224"/>
      <c r="L126" s="44"/>
      <c r="M126" s="225" t="s">
        <v>1</v>
      </c>
      <c r="N126" s="226" t="s">
        <v>42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173</v>
      </c>
      <c r="AT126" s="229" t="s">
        <v>165</v>
      </c>
      <c r="AU126" s="229" t="s">
        <v>85</v>
      </c>
      <c r="AY126" s="17" t="s">
        <v>164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85</v>
      </c>
      <c r="BK126" s="230">
        <f>ROUND(I126*H126,2)</f>
        <v>0</v>
      </c>
      <c r="BL126" s="17" t="s">
        <v>173</v>
      </c>
      <c r="BM126" s="229" t="s">
        <v>187</v>
      </c>
    </row>
    <row r="127" s="2" customFormat="1" ht="44.25" customHeight="1">
      <c r="A127" s="38"/>
      <c r="B127" s="39"/>
      <c r="C127" s="217" t="s">
        <v>173</v>
      </c>
      <c r="D127" s="217" t="s">
        <v>165</v>
      </c>
      <c r="E127" s="218" t="s">
        <v>549</v>
      </c>
      <c r="F127" s="219" t="s">
        <v>550</v>
      </c>
      <c r="G127" s="220" t="s">
        <v>243</v>
      </c>
      <c r="H127" s="221">
        <v>8.7840000000000007</v>
      </c>
      <c r="I127" s="222"/>
      <c r="J127" s="223">
        <f>ROUND(I127*H127,2)</f>
        <v>0</v>
      </c>
      <c r="K127" s="224"/>
      <c r="L127" s="44"/>
      <c r="M127" s="225" t="s">
        <v>1</v>
      </c>
      <c r="N127" s="226" t="s">
        <v>42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173</v>
      </c>
      <c r="AT127" s="229" t="s">
        <v>165</v>
      </c>
      <c r="AU127" s="229" t="s">
        <v>85</v>
      </c>
      <c r="AY127" s="17" t="s">
        <v>164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85</v>
      </c>
      <c r="BK127" s="230">
        <f>ROUND(I127*H127,2)</f>
        <v>0</v>
      </c>
      <c r="BL127" s="17" t="s">
        <v>173</v>
      </c>
      <c r="BM127" s="229" t="s">
        <v>196</v>
      </c>
    </row>
    <row r="128" s="2" customFormat="1" ht="62.7" customHeight="1">
      <c r="A128" s="38"/>
      <c r="B128" s="39"/>
      <c r="C128" s="217" t="s">
        <v>163</v>
      </c>
      <c r="D128" s="217" t="s">
        <v>165</v>
      </c>
      <c r="E128" s="218" t="s">
        <v>275</v>
      </c>
      <c r="F128" s="219" t="s">
        <v>276</v>
      </c>
      <c r="G128" s="220" t="s">
        <v>243</v>
      </c>
      <c r="H128" s="221">
        <v>3.552</v>
      </c>
      <c r="I128" s="222"/>
      <c r="J128" s="223">
        <f>ROUND(I128*H128,2)</f>
        <v>0</v>
      </c>
      <c r="K128" s="224"/>
      <c r="L128" s="44"/>
      <c r="M128" s="225" t="s">
        <v>1</v>
      </c>
      <c r="N128" s="226" t="s">
        <v>42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173</v>
      </c>
      <c r="AT128" s="229" t="s">
        <v>165</v>
      </c>
      <c r="AU128" s="229" t="s">
        <v>85</v>
      </c>
      <c r="AY128" s="17" t="s">
        <v>164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85</v>
      </c>
      <c r="BK128" s="230">
        <f>ROUND(I128*H128,2)</f>
        <v>0</v>
      </c>
      <c r="BL128" s="17" t="s">
        <v>173</v>
      </c>
      <c r="BM128" s="229" t="s">
        <v>207</v>
      </c>
    </row>
    <row r="129" s="13" customFormat="1">
      <c r="A129" s="13"/>
      <c r="B129" s="243"/>
      <c r="C129" s="244"/>
      <c r="D129" s="231" t="s">
        <v>244</v>
      </c>
      <c r="E129" s="245" t="s">
        <v>1</v>
      </c>
      <c r="F129" s="246" t="s">
        <v>551</v>
      </c>
      <c r="G129" s="244"/>
      <c r="H129" s="247">
        <v>3.552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3" t="s">
        <v>244</v>
      </c>
      <c r="AU129" s="253" t="s">
        <v>85</v>
      </c>
      <c r="AV129" s="13" t="s">
        <v>87</v>
      </c>
      <c r="AW129" s="13" t="s">
        <v>34</v>
      </c>
      <c r="AX129" s="13" t="s">
        <v>77</v>
      </c>
      <c r="AY129" s="253" t="s">
        <v>164</v>
      </c>
    </row>
    <row r="130" s="14" customFormat="1">
      <c r="A130" s="14"/>
      <c r="B130" s="254"/>
      <c r="C130" s="255"/>
      <c r="D130" s="231" t="s">
        <v>244</v>
      </c>
      <c r="E130" s="256" t="s">
        <v>1</v>
      </c>
      <c r="F130" s="257" t="s">
        <v>246</v>
      </c>
      <c r="G130" s="255"/>
      <c r="H130" s="258">
        <v>3.552</v>
      </c>
      <c r="I130" s="259"/>
      <c r="J130" s="255"/>
      <c r="K130" s="255"/>
      <c r="L130" s="260"/>
      <c r="M130" s="261"/>
      <c r="N130" s="262"/>
      <c r="O130" s="262"/>
      <c r="P130" s="262"/>
      <c r="Q130" s="262"/>
      <c r="R130" s="262"/>
      <c r="S130" s="262"/>
      <c r="T130" s="26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4" t="s">
        <v>244</v>
      </c>
      <c r="AU130" s="264" t="s">
        <v>85</v>
      </c>
      <c r="AV130" s="14" t="s">
        <v>173</v>
      </c>
      <c r="AW130" s="14" t="s">
        <v>34</v>
      </c>
      <c r="AX130" s="14" t="s">
        <v>85</v>
      </c>
      <c r="AY130" s="264" t="s">
        <v>164</v>
      </c>
    </row>
    <row r="131" s="2" customFormat="1" ht="66.75" customHeight="1">
      <c r="A131" s="38"/>
      <c r="B131" s="39"/>
      <c r="C131" s="217" t="s">
        <v>187</v>
      </c>
      <c r="D131" s="217" t="s">
        <v>165</v>
      </c>
      <c r="E131" s="218" t="s">
        <v>278</v>
      </c>
      <c r="F131" s="219" t="s">
        <v>279</v>
      </c>
      <c r="G131" s="220" t="s">
        <v>243</v>
      </c>
      <c r="H131" s="221">
        <v>31.968</v>
      </c>
      <c r="I131" s="222"/>
      <c r="J131" s="223">
        <f>ROUND(I131*H131,2)</f>
        <v>0</v>
      </c>
      <c r="K131" s="224"/>
      <c r="L131" s="44"/>
      <c r="M131" s="225" t="s">
        <v>1</v>
      </c>
      <c r="N131" s="226" t="s">
        <v>42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173</v>
      </c>
      <c r="AT131" s="229" t="s">
        <v>165</v>
      </c>
      <c r="AU131" s="229" t="s">
        <v>85</v>
      </c>
      <c r="AY131" s="17" t="s">
        <v>164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85</v>
      </c>
      <c r="BK131" s="230">
        <f>ROUND(I131*H131,2)</f>
        <v>0</v>
      </c>
      <c r="BL131" s="17" t="s">
        <v>173</v>
      </c>
      <c r="BM131" s="229" t="s">
        <v>220</v>
      </c>
    </row>
    <row r="132" s="13" customFormat="1">
      <c r="A132" s="13"/>
      <c r="B132" s="243"/>
      <c r="C132" s="244"/>
      <c r="D132" s="231" t="s">
        <v>244</v>
      </c>
      <c r="E132" s="245" t="s">
        <v>1</v>
      </c>
      <c r="F132" s="246" t="s">
        <v>552</v>
      </c>
      <c r="G132" s="244"/>
      <c r="H132" s="247">
        <v>31.968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3" t="s">
        <v>244</v>
      </c>
      <c r="AU132" s="253" t="s">
        <v>85</v>
      </c>
      <c r="AV132" s="13" t="s">
        <v>87</v>
      </c>
      <c r="AW132" s="13" t="s">
        <v>34</v>
      </c>
      <c r="AX132" s="13" t="s">
        <v>77</v>
      </c>
      <c r="AY132" s="253" t="s">
        <v>164</v>
      </c>
    </row>
    <row r="133" s="14" customFormat="1">
      <c r="A133" s="14"/>
      <c r="B133" s="254"/>
      <c r="C133" s="255"/>
      <c r="D133" s="231" t="s">
        <v>244</v>
      </c>
      <c r="E133" s="256" t="s">
        <v>1</v>
      </c>
      <c r="F133" s="257" t="s">
        <v>246</v>
      </c>
      <c r="G133" s="255"/>
      <c r="H133" s="258">
        <v>31.968</v>
      </c>
      <c r="I133" s="259"/>
      <c r="J133" s="255"/>
      <c r="K133" s="255"/>
      <c r="L133" s="260"/>
      <c r="M133" s="261"/>
      <c r="N133" s="262"/>
      <c r="O133" s="262"/>
      <c r="P133" s="262"/>
      <c r="Q133" s="262"/>
      <c r="R133" s="262"/>
      <c r="S133" s="262"/>
      <c r="T133" s="26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4" t="s">
        <v>244</v>
      </c>
      <c r="AU133" s="264" t="s">
        <v>85</v>
      </c>
      <c r="AV133" s="14" t="s">
        <v>173</v>
      </c>
      <c r="AW133" s="14" t="s">
        <v>34</v>
      </c>
      <c r="AX133" s="14" t="s">
        <v>85</v>
      </c>
      <c r="AY133" s="264" t="s">
        <v>164</v>
      </c>
    </row>
    <row r="134" s="2" customFormat="1" ht="44.25" customHeight="1">
      <c r="A134" s="38"/>
      <c r="B134" s="39"/>
      <c r="C134" s="217" t="s">
        <v>192</v>
      </c>
      <c r="D134" s="217" t="s">
        <v>165</v>
      </c>
      <c r="E134" s="218" t="s">
        <v>294</v>
      </c>
      <c r="F134" s="219" t="s">
        <v>295</v>
      </c>
      <c r="G134" s="220" t="s">
        <v>296</v>
      </c>
      <c r="H134" s="221">
        <v>6.3940000000000001</v>
      </c>
      <c r="I134" s="222"/>
      <c r="J134" s="223">
        <f>ROUND(I134*H134,2)</f>
        <v>0</v>
      </c>
      <c r="K134" s="224"/>
      <c r="L134" s="44"/>
      <c r="M134" s="225" t="s">
        <v>1</v>
      </c>
      <c r="N134" s="226" t="s">
        <v>42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173</v>
      </c>
      <c r="AT134" s="229" t="s">
        <v>165</v>
      </c>
      <c r="AU134" s="229" t="s">
        <v>85</v>
      </c>
      <c r="AY134" s="17" t="s">
        <v>164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85</v>
      </c>
      <c r="BK134" s="230">
        <f>ROUND(I134*H134,2)</f>
        <v>0</v>
      </c>
      <c r="BL134" s="17" t="s">
        <v>173</v>
      </c>
      <c r="BM134" s="229" t="s">
        <v>228</v>
      </c>
    </row>
    <row r="135" s="13" customFormat="1">
      <c r="A135" s="13"/>
      <c r="B135" s="243"/>
      <c r="C135" s="244"/>
      <c r="D135" s="231" t="s">
        <v>244</v>
      </c>
      <c r="E135" s="245" t="s">
        <v>1</v>
      </c>
      <c r="F135" s="246" t="s">
        <v>553</v>
      </c>
      <c r="G135" s="244"/>
      <c r="H135" s="247">
        <v>6.3940000000000001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3" t="s">
        <v>244</v>
      </c>
      <c r="AU135" s="253" t="s">
        <v>85</v>
      </c>
      <c r="AV135" s="13" t="s">
        <v>87</v>
      </c>
      <c r="AW135" s="13" t="s">
        <v>34</v>
      </c>
      <c r="AX135" s="13" t="s">
        <v>85</v>
      </c>
      <c r="AY135" s="253" t="s">
        <v>164</v>
      </c>
    </row>
    <row r="136" s="2" customFormat="1" ht="44.25" customHeight="1">
      <c r="A136" s="38"/>
      <c r="B136" s="39"/>
      <c r="C136" s="217" t="s">
        <v>196</v>
      </c>
      <c r="D136" s="217" t="s">
        <v>165</v>
      </c>
      <c r="E136" s="218" t="s">
        <v>289</v>
      </c>
      <c r="F136" s="219" t="s">
        <v>290</v>
      </c>
      <c r="G136" s="220" t="s">
        <v>243</v>
      </c>
      <c r="H136" s="221">
        <v>3.552</v>
      </c>
      <c r="I136" s="222"/>
      <c r="J136" s="223">
        <f>ROUND(I136*H136,2)</f>
        <v>0</v>
      </c>
      <c r="K136" s="224"/>
      <c r="L136" s="44"/>
      <c r="M136" s="225" t="s">
        <v>1</v>
      </c>
      <c r="N136" s="226" t="s">
        <v>42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173</v>
      </c>
      <c r="AT136" s="229" t="s">
        <v>165</v>
      </c>
      <c r="AU136" s="229" t="s">
        <v>85</v>
      </c>
      <c r="AY136" s="17" t="s">
        <v>164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85</v>
      </c>
      <c r="BK136" s="230">
        <f>ROUND(I136*H136,2)</f>
        <v>0</v>
      </c>
      <c r="BL136" s="17" t="s">
        <v>173</v>
      </c>
      <c r="BM136" s="229" t="s">
        <v>299</v>
      </c>
    </row>
    <row r="137" s="13" customFormat="1">
      <c r="A137" s="13"/>
      <c r="B137" s="243"/>
      <c r="C137" s="244"/>
      <c r="D137" s="231" t="s">
        <v>244</v>
      </c>
      <c r="E137" s="245" t="s">
        <v>1</v>
      </c>
      <c r="F137" s="246" t="s">
        <v>551</v>
      </c>
      <c r="G137" s="244"/>
      <c r="H137" s="247">
        <v>3.552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3" t="s">
        <v>244</v>
      </c>
      <c r="AU137" s="253" t="s">
        <v>85</v>
      </c>
      <c r="AV137" s="13" t="s">
        <v>87</v>
      </c>
      <c r="AW137" s="13" t="s">
        <v>34</v>
      </c>
      <c r="AX137" s="13" t="s">
        <v>77</v>
      </c>
      <c r="AY137" s="253" t="s">
        <v>164</v>
      </c>
    </row>
    <row r="138" s="14" customFormat="1">
      <c r="A138" s="14"/>
      <c r="B138" s="254"/>
      <c r="C138" s="255"/>
      <c r="D138" s="231" t="s">
        <v>244</v>
      </c>
      <c r="E138" s="256" t="s">
        <v>1</v>
      </c>
      <c r="F138" s="257" t="s">
        <v>246</v>
      </c>
      <c r="G138" s="255"/>
      <c r="H138" s="258">
        <v>3.552</v>
      </c>
      <c r="I138" s="259"/>
      <c r="J138" s="255"/>
      <c r="K138" s="255"/>
      <c r="L138" s="260"/>
      <c r="M138" s="261"/>
      <c r="N138" s="262"/>
      <c r="O138" s="262"/>
      <c r="P138" s="262"/>
      <c r="Q138" s="262"/>
      <c r="R138" s="262"/>
      <c r="S138" s="262"/>
      <c r="T138" s="26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4" t="s">
        <v>244</v>
      </c>
      <c r="AU138" s="264" t="s">
        <v>85</v>
      </c>
      <c r="AV138" s="14" t="s">
        <v>173</v>
      </c>
      <c r="AW138" s="14" t="s">
        <v>34</v>
      </c>
      <c r="AX138" s="14" t="s">
        <v>85</v>
      </c>
      <c r="AY138" s="264" t="s">
        <v>164</v>
      </c>
    </row>
    <row r="139" s="2" customFormat="1" ht="44.25" customHeight="1">
      <c r="A139" s="38"/>
      <c r="B139" s="39"/>
      <c r="C139" s="217" t="s">
        <v>202</v>
      </c>
      <c r="D139" s="217" t="s">
        <v>165</v>
      </c>
      <c r="E139" s="218" t="s">
        <v>300</v>
      </c>
      <c r="F139" s="219" t="s">
        <v>301</v>
      </c>
      <c r="G139" s="220" t="s">
        <v>243</v>
      </c>
      <c r="H139" s="221">
        <v>1.6799999999999999</v>
      </c>
      <c r="I139" s="222"/>
      <c r="J139" s="223">
        <f>ROUND(I139*H139,2)</f>
        <v>0</v>
      </c>
      <c r="K139" s="224"/>
      <c r="L139" s="44"/>
      <c r="M139" s="225" t="s">
        <v>1</v>
      </c>
      <c r="N139" s="226" t="s">
        <v>42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173</v>
      </c>
      <c r="AT139" s="229" t="s">
        <v>165</v>
      </c>
      <c r="AU139" s="229" t="s">
        <v>85</v>
      </c>
      <c r="AY139" s="17" t="s">
        <v>164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85</v>
      </c>
      <c r="BK139" s="230">
        <f>ROUND(I139*H139,2)</f>
        <v>0</v>
      </c>
      <c r="BL139" s="17" t="s">
        <v>173</v>
      </c>
      <c r="BM139" s="229" t="s">
        <v>263</v>
      </c>
    </row>
    <row r="140" s="12" customFormat="1" ht="25.92" customHeight="1">
      <c r="A140" s="12"/>
      <c r="B140" s="203"/>
      <c r="C140" s="204"/>
      <c r="D140" s="205" t="s">
        <v>76</v>
      </c>
      <c r="E140" s="206" t="s">
        <v>177</v>
      </c>
      <c r="F140" s="206" t="s">
        <v>312</v>
      </c>
      <c r="G140" s="204"/>
      <c r="H140" s="204"/>
      <c r="I140" s="207"/>
      <c r="J140" s="208">
        <f>BK140</f>
        <v>0</v>
      </c>
      <c r="K140" s="204"/>
      <c r="L140" s="209"/>
      <c r="M140" s="210"/>
      <c r="N140" s="211"/>
      <c r="O140" s="211"/>
      <c r="P140" s="212">
        <f>SUM(P141:P147)</f>
        <v>0</v>
      </c>
      <c r="Q140" s="211"/>
      <c r="R140" s="212">
        <f>SUM(R141:R147)</f>
        <v>5.9498636699999992</v>
      </c>
      <c r="S140" s="211"/>
      <c r="T140" s="213">
        <f>SUM(T141:T147)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4" t="s">
        <v>85</v>
      </c>
      <c r="AT140" s="215" t="s">
        <v>76</v>
      </c>
      <c r="AU140" s="215" t="s">
        <v>77</v>
      </c>
      <c r="AY140" s="214" t="s">
        <v>164</v>
      </c>
      <c r="BK140" s="216">
        <f>SUM(BK141:BK147)</f>
        <v>0</v>
      </c>
    </row>
    <row r="141" s="2" customFormat="1" ht="66.75" customHeight="1">
      <c r="A141" s="38"/>
      <c r="B141" s="39"/>
      <c r="C141" s="217" t="s">
        <v>207</v>
      </c>
      <c r="D141" s="217" t="s">
        <v>165</v>
      </c>
      <c r="E141" s="218" t="s">
        <v>323</v>
      </c>
      <c r="F141" s="219" t="s">
        <v>324</v>
      </c>
      <c r="G141" s="220" t="s">
        <v>243</v>
      </c>
      <c r="H141" s="221">
        <v>1.0369999999999999</v>
      </c>
      <c r="I141" s="222"/>
      <c r="J141" s="223">
        <f>ROUND(I141*H141,2)</f>
        <v>0</v>
      </c>
      <c r="K141" s="224"/>
      <c r="L141" s="44"/>
      <c r="M141" s="225" t="s">
        <v>1</v>
      </c>
      <c r="N141" s="226" t="s">
        <v>42</v>
      </c>
      <c r="O141" s="91"/>
      <c r="P141" s="227">
        <f>O141*H141</f>
        <v>0</v>
      </c>
      <c r="Q141" s="227">
        <v>2.7919499999999999</v>
      </c>
      <c r="R141" s="227">
        <f>Q141*H141</f>
        <v>2.8952521499999997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173</v>
      </c>
      <c r="AT141" s="229" t="s">
        <v>165</v>
      </c>
      <c r="AU141" s="229" t="s">
        <v>85</v>
      </c>
      <c r="AY141" s="17" t="s">
        <v>164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85</v>
      </c>
      <c r="BK141" s="230">
        <f>ROUND(I141*H141,2)</f>
        <v>0</v>
      </c>
      <c r="BL141" s="17" t="s">
        <v>173</v>
      </c>
      <c r="BM141" s="229" t="s">
        <v>266</v>
      </c>
    </row>
    <row r="142" s="2" customFormat="1" ht="66.75" customHeight="1">
      <c r="A142" s="38"/>
      <c r="B142" s="39"/>
      <c r="C142" s="217" t="s">
        <v>213</v>
      </c>
      <c r="D142" s="217" t="s">
        <v>165</v>
      </c>
      <c r="E142" s="218" t="s">
        <v>326</v>
      </c>
      <c r="F142" s="219" t="s">
        <v>327</v>
      </c>
      <c r="G142" s="220" t="s">
        <v>243</v>
      </c>
      <c r="H142" s="221">
        <v>1.014</v>
      </c>
      <c r="I142" s="222"/>
      <c r="J142" s="223">
        <f>ROUND(I142*H142,2)</f>
        <v>0</v>
      </c>
      <c r="K142" s="224"/>
      <c r="L142" s="44"/>
      <c r="M142" s="225" t="s">
        <v>1</v>
      </c>
      <c r="N142" s="226" t="s">
        <v>42</v>
      </c>
      <c r="O142" s="91"/>
      <c r="P142" s="227">
        <f>O142*H142</f>
        <v>0</v>
      </c>
      <c r="Q142" s="227">
        <v>2.8332299999999999</v>
      </c>
      <c r="R142" s="227">
        <f>Q142*H142</f>
        <v>2.8728952199999997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173</v>
      </c>
      <c r="AT142" s="229" t="s">
        <v>165</v>
      </c>
      <c r="AU142" s="229" t="s">
        <v>85</v>
      </c>
      <c r="AY142" s="17" t="s">
        <v>164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85</v>
      </c>
      <c r="BK142" s="230">
        <f>ROUND(I142*H142,2)</f>
        <v>0</v>
      </c>
      <c r="BL142" s="17" t="s">
        <v>173</v>
      </c>
      <c r="BM142" s="229" t="s">
        <v>336</v>
      </c>
    </row>
    <row r="143" s="2" customFormat="1" ht="76.35" customHeight="1">
      <c r="A143" s="38"/>
      <c r="B143" s="39"/>
      <c r="C143" s="217" t="s">
        <v>220</v>
      </c>
      <c r="D143" s="217" t="s">
        <v>165</v>
      </c>
      <c r="E143" s="218" t="s">
        <v>329</v>
      </c>
      <c r="F143" s="219" t="s">
        <v>330</v>
      </c>
      <c r="G143" s="220" t="s">
        <v>306</v>
      </c>
      <c r="H143" s="221">
        <v>6.7599999999999998</v>
      </c>
      <c r="I143" s="222"/>
      <c r="J143" s="223">
        <f>ROUND(I143*H143,2)</f>
        <v>0</v>
      </c>
      <c r="K143" s="224"/>
      <c r="L143" s="44"/>
      <c r="M143" s="225" t="s">
        <v>1</v>
      </c>
      <c r="N143" s="226" t="s">
        <v>42</v>
      </c>
      <c r="O143" s="91"/>
      <c r="P143" s="227">
        <f>O143*H143</f>
        <v>0</v>
      </c>
      <c r="Q143" s="227">
        <v>0.00726</v>
      </c>
      <c r="R143" s="227">
        <f>Q143*H143</f>
        <v>0.049077599999999999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173</v>
      </c>
      <c r="AT143" s="229" t="s">
        <v>165</v>
      </c>
      <c r="AU143" s="229" t="s">
        <v>85</v>
      </c>
      <c r="AY143" s="17" t="s">
        <v>164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85</v>
      </c>
      <c r="BK143" s="230">
        <f>ROUND(I143*H143,2)</f>
        <v>0</v>
      </c>
      <c r="BL143" s="17" t="s">
        <v>173</v>
      </c>
      <c r="BM143" s="229" t="s">
        <v>269</v>
      </c>
    </row>
    <row r="144" s="2" customFormat="1" ht="76.35" customHeight="1">
      <c r="A144" s="38"/>
      <c r="B144" s="39"/>
      <c r="C144" s="217" t="s">
        <v>222</v>
      </c>
      <c r="D144" s="217" t="s">
        <v>165</v>
      </c>
      <c r="E144" s="218" t="s">
        <v>333</v>
      </c>
      <c r="F144" s="219" t="s">
        <v>334</v>
      </c>
      <c r="G144" s="220" t="s">
        <v>306</v>
      </c>
      <c r="H144" s="221">
        <v>6.7599999999999998</v>
      </c>
      <c r="I144" s="222"/>
      <c r="J144" s="223">
        <f>ROUND(I144*H144,2)</f>
        <v>0</v>
      </c>
      <c r="K144" s="224"/>
      <c r="L144" s="44"/>
      <c r="M144" s="225" t="s">
        <v>1</v>
      </c>
      <c r="N144" s="226" t="s">
        <v>42</v>
      </c>
      <c r="O144" s="91"/>
      <c r="P144" s="227">
        <f>O144*H144</f>
        <v>0</v>
      </c>
      <c r="Q144" s="227">
        <v>0.00085999999999999998</v>
      </c>
      <c r="R144" s="227">
        <f>Q144*H144</f>
        <v>0.0058135999999999995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173</v>
      </c>
      <c r="AT144" s="229" t="s">
        <v>165</v>
      </c>
      <c r="AU144" s="229" t="s">
        <v>85</v>
      </c>
      <c r="AY144" s="17" t="s">
        <v>164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85</v>
      </c>
      <c r="BK144" s="230">
        <f>ROUND(I144*H144,2)</f>
        <v>0</v>
      </c>
      <c r="BL144" s="17" t="s">
        <v>173</v>
      </c>
      <c r="BM144" s="229" t="s">
        <v>356</v>
      </c>
    </row>
    <row r="145" s="2" customFormat="1" ht="90" customHeight="1">
      <c r="A145" s="38"/>
      <c r="B145" s="39"/>
      <c r="C145" s="217" t="s">
        <v>228</v>
      </c>
      <c r="D145" s="217" t="s">
        <v>165</v>
      </c>
      <c r="E145" s="218" t="s">
        <v>341</v>
      </c>
      <c r="F145" s="219" t="s">
        <v>342</v>
      </c>
      <c r="G145" s="220" t="s">
        <v>296</v>
      </c>
      <c r="H145" s="221">
        <v>0.122</v>
      </c>
      <c r="I145" s="222"/>
      <c r="J145" s="223">
        <f>ROUND(I145*H145,2)</f>
        <v>0</v>
      </c>
      <c r="K145" s="224"/>
      <c r="L145" s="44"/>
      <c r="M145" s="225" t="s">
        <v>1</v>
      </c>
      <c r="N145" s="226" t="s">
        <v>42</v>
      </c>
      <c r="O145" s="91"/>
      <c r="P145" s="227">
        <f>O145*H145</f>
        <v>0</v>
      </c>
      <c r="Q145" s="227">
        <v>1.03955</v>
      </c>
      <c r="R145" s="227">
        <f>Q145*H145</f>
        <v>0.1268251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173</v>
      </c>
      <c r="AT145" s="229" t="s">
        <v>165</v>
      </c>
      <c r="AU145" s="229" t="s">
        <v>85</v>
      </c>
      <c r="AY145" s="17" t="s">
        <v>164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85</v>
      </c>
      <c r="BK145" s="230">
        <f>ROUND(I145*H145,2)</f>
        <v>0</v>
      </c>
      <c r="BL145" s="17" t="s">
        <v>173</v>
      </c>
      <c r="BM145" s="229" t="s">
        <v>297</v>
      </c>
    </row>
    <row r="146" s="13" customFormat="1">
      <c r="A146" s="13"/>
      <c r="B146" s="243"/>
      <c r="C146" s="244"/>
      <c r="D146" s="231" t="s">
        <v>244</v>
      </c>
      <c r="E146" s="245" t="s">
        <v>1</v>
      </c>
      <c r="F146" s="246" t="s">
        <v>554</v>
      </c>
      <c r="G146" s="244"/>
      <c r="H146" s="247">
        <v>0.122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3" t="s">
        <v>244</v>
      </c>
      <c r="AU146" s="253" t="s">
        <v>85</v>
      </c>
      <c r="AV146" s="13" t="s">
        <v>87</v>
      </c>
      <c r="AW146" s="13" t="s">
        <v>34</v>
      </c>
      <c r="AX146" s="13" t="s">
        <v>77</v>
      </c>
      <c r="AY146" s="253" t="s">
        <v>164</v>
      </c>
    </row>
    <row r="147" s="14" customFormat="1">
      <c r="A147" s="14"/>
      <c r="B147" s="254"/>
      <c r="C147" s="255"/>
      <c r="D147" s="231" t="s">
        <v>244</v>
      </c>
      <c r="E147" s="256" t="s">
        <v>1</v>
      </c>
      <c r="F147" s="257" t="s">
        <v>246</v>
      </c>
      <c r="G147" s="255"/>
      <c r="H147" s="258">
        <v>0.122</v>
      </c>
      <c r="I147" s="259"/>
      <c r="J147" s="255"/>
      <c r="K147" s="255"/>
      <c r="L147" s="260"/>
      <c r="M147" s="261"/>
      <c r="N147" s="262"/>
      <c r="O147" s="262"/>
      <c r="P147" s="262"/>
      <c r="Q147" s="262"/>
      <c r="R147" s="262"/>
      <c r="S147" s="262"/>
      <c r="T147" s="26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4" t="s">
        <v>244</v>
      </c>
      <c r="AU147" s="264" t="s">
        <v>85</v>
      </c>
      <c r="AV147" s="14" t="s">
        <v>173</v>
      </c>
      <c r="AW147" s="14" t="s">
        <v>34</v>
      </c>
      <c r="AX147" s="14" t="s">
        <v>85</v>
      </c>
      <c r="AY147" s="264" t="s">
        <v>164</v>
      </c>
    </row>
    <row r="148" s="12" customFormat="1" ht="25.92" customHeight="1">
      <c r="A148" s="12"/>
      <c r="B148" s="203"/>
      <c r="C148" s="204"/>
      <c r="D148" s="205" t="s">
        <v>76</v>
      </c>
      <c r="E148" s="206" t="s">
        <v>173</v>
      </c>
      <c r="F148" s="206" t="s">
        <v>346</v>
      </c>
      <c r="G148" s="204"/>
      <c r="H148" s="204"/>
      <c r="I148" s="207"/>
      <c r="J148" s="208">
        <f>BK148</f>
        <v>0</v>
      </c>
      <c r="K148" s="204"/>
      <c r="L148" s="209"/>
      <c r="M148" s="210"/>
      <c r="N148" s="211"/>
      <c r="O148" s="211"/>
      <c r="P148" s="212">
        <f>SUM(P149:P151)</f>
        <v>0</v>
      </c>
      <c r="Q148" s="211"/>
      <c r="R148" s="212">
        <f>SUM(R149:R151)</f>
        <v>9.0854400000000002</v>
      </c>
      <c r="S148" s="211"/>
      <c r="T148" s="213">
        <f>SUM(T149:T151)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4" t="s">
        <v>85</v>
      </c>
      <c r="AT148" s="215" t="s">
        <v>76</v>
      </c>
      <c r="AU148" s="215" t="s">
        <v>77</v>
      </c>
      <c r="AY148" s="214" t="s">
        <v>164</v>
      </c>
      <c r="BK148" s="216">
        <f>SUM(BK149:BK151)</f>
        <v>0</v>
      </c>
    </row>
    <row r="149" s="2" customFormat="1" ht="21.75" customHeight="1">
      <c r="A149" s="38"/>
      <c r="B149" s="39"/>
      <c r="C149" s="217" t="s">
        <v>8</v>
      </c>
      <c r="D149" s="217" t="s">
        <v>165</v>
      </c>
      <c r="E149" s="218" t="s">
        <v>366</v>
      </c>
      <c r="F149" s="219" t="s">
        <v>367</v>
      </c>
      <c r="G149" s="220" t="s">
        <v>243</v>
      </c>
      <c r="H149" s="221">
        <v>4</v>
      </c>
      <c r="I149" s="222"/>
      <c r="J149" s="223">
        <f>ROUND(I149*H149,2)</f>
        <v>0</v>
      </c>
      <c r="K149" s="224"/>
      <c r="L149" s="44"/>
      <c r="M149" s="225" t="s">
        <v>1</v>
      </c>
      <c r="N149" s="226" t="s">
        <v>42</v>
      </c>
      <c r="O149" s="91"/>
      <c r="P149" s="227">
        <f>O149*H149</f>
        <v>0</v>
      </c>
      <c r="Q149" s="227">
        <v>2.27136</v>
      </c>
      <c r="R149" s="227">
        <f>Q149*H149</f>
        <v>9.0854400000000002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173</v>
      </c>
      <c r="AT149" s="229" t="s">
        <v>165</v>
      </c>
      <c r="AU149" s="229" t="s">
        <v>85</v>
      </c>
      <c r="AY149" s="17" t="s">
        <v>164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85</v>
      </c>
      <c r="BK149" s="230">
        <f>ROUND(I149*H149,2)</f>
        <v>0</v>
      </c>
      <c r="BL149" s="17" t="s">
        <v>173</v>
      </c>
      <c r="BM149" s="229" t="s">
        <v>291</v>
      </c>
    </row>
    <row r="150" s="2" customFormat="1">
      <c r="A150" s="38"/>
      <c r="B150" s="39"/>
      <c r="C150" s="40"/>
      <c r="D150" s="231" t="s">
        <v>175</v>
      </c>
      <c r="E150" s="40"/>
      <c r="F150" s="232" t="s">
        <v>369</v>
      </c>
      <c r="G150" s="40"/>
      <c r="H150" s="40"/>
      <c r="I150" s="233"/>
      <c r="J150" s="40"/>
      <c r="K150" s="40"/>
      <c r="L150" s="44"/>
      <c r="M150" s="234"/>
      <c r="N150" s="23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175</v>
      </c>
      <c r="AU150" s="17" t="s">
        <v>85</v>
      </c>
    </row>
    <row r="151" s="2" customFormat="1" ht="21.75" customHeight="1">
      <c r="A151" s="38"/>
      <c r="B151" s="39"/>
      <c r="C151" s="217" t="s">
        <v>299</v>
      </c>
      <c r="D151" s="217" t="s">
        <v>165</v>
      </c>
      <c r="E151" s="218" t="s">
        <v>372</v>
      </c>
      <c r="F151" s="219" t="s">
        <v>373</v>
      </c>
      <c r="G151" s="220" t="s">
        <v>306</v>
      </c>
      <c r="H151" s="221">
        <v>8</v>
      </c>
      <c r="I151" s="222"/>
      <c r="J151" s="223">
        <f>ROUND(I151*H151,2)</f>
        <v>0</v>
      </c>
      <c r="K151" s="224"/>
      <c r="L151" s="44"/>
      <c r="M151" s="225" t="s">
        <v>1</v>
      </c>
      <c r="N151" s="226" t="s">
        <v>42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173</v>
      </c>
      <c r="AT151" s="229" t="s">
        <v>165</v>
      </c>
      <c r="AU151" s="229" t="s">
        <v>85</v>
      </c>
      <c r="AY151" s="17" t="s">
        <v>164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85</v>
      </c>
      <c r="BK151" s="230">
        <f>ROUND(I151*H151,2)</f>
        <v>0</v>
      </c>
      <c r="BL151" s="17" t="s">
        <v>173</v>
      </c>
      <c r="BM151" s="229" t="s">
        <v>302</v>
      </c>
    </row>
    <row r="152" s="12" customFormat="1" ht="25.92" customHeight="1">
      <c r="A152" s="12"/>
      <c r="B152" s="203"/>
      <c r="C152" s="204"/>
      <c r="D152" s="205" t="s">
        <v>76</v>
      </c>
      <c r="E152" s="206" t="s">
        <v>413</v>
      </c>
      <c r="F152" s="206" t="s">
        <v>414</v>
      </c>
      <c r="G152" s="204"/>
      <c r="H152" s="204"/>
      <c r="I152" s="207"/>
      <c r="J152" s="208">
        <f>BK152</f>
        <v>0</v>
      </c>
      <c r="K152" s="204"/>
      <c r="L152" s="209"/>
      <c r="M152" s="210"/>
      <c r="N152" s="211"/>
      <c r="O152" s="211"/>
      <c r="P152" s="212">
        <f>P153</f>
        <v>0</v>
      </c>
      <c r="Q152" s="211"/>
      <c r="R152" s="212">
        <f>R153</f>
        <v>0</v>
      </c>
      <c r="S152" s="211"/>
      <c r="T152" s="213">
        <f>T153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4" t="s">
        <v>85</v>
      </c>
      <c r="AT152" s="215" t="s">
        <v>76</v>
      </c>
      <c r="AU152" s="215" t="s">
        <v>77</v>
      </c>
      <c r="AY152" s="214" t="s">
        <v>164</v>
      </c>
      <c r="BK152" s="216">
        <f>BK153</f>
        <v>0</v>
      </c>
    </row>
    <row r="153" s="2" customFormat="1" ht="21.75" customHeight="1">
      <c r="A153" s="38"/>
      <c r="B153" s="39"/>
      <c r="C153" s="217" t="s">
        <v>303</v>
      </c>
      <c r="D153" s="217" t="s">
        <v>165</v>
      </c>
      <c r="E153" s="218" t="s">
        <v>416</v>
      </c>
      <c r="F153" s="219" t="s">
        <v>417</v>
      </c>
      <c r="G153" s="220" t="s">
        <v>296</v>
      </c>
      <c r="H153" s="221">
        <v>15.173</v>
      </c>
      <c r="I153" s="222"/>
      <c r="J153" s="223">
        <f>ROUND(I153*H153,2)</f>
        <v>0</v>
      </c>
      <c r="K153" s="224"/>
      <c r="L153" s="44"/>
      <c r="M153" s="238" t="s">
        <v>1</v>
      </c>
      <c r="N153" s="239" t="s">
        <v>42</v>
      </c>
      <c r="O153" s="240"/>
      <c r="P153" s="241">
        <f>O153*H153</f>
        <v>0</v>
      </c>
      <c r="Q153" s="241">
        <v>0</v>
      </c>
      <c r="R153" s="241">
        <f>Q153*H153</f>
        <v>0</v>
      </c>
      <c r="S153" s="241">
        <v>0</v>
      </c>
      <c r="T153" s="24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173</v>
      </c>
      <c r="AT153" s="229" t="s">
        <v>165</v>
      </c>
      <c r="AU153" s="229" t="s">
        <v>85</v>
      </c>
      <c r="AY153" s="17" t="s">
        <v>164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85</v>
      </c>
      <c r="BK153" s="230">
        <f>ROUND(I153*H153,2)</f>
        <v>0</v>
      </c>
      <c r="BL153" s="17" t="s">
        <v>173</v>
      </c>
      <c r="BM153" s="229" t="s">
        <v>307</v>
      </c>
    </row>
    <row r="154" s="2" customFormat="1" ht="6.96" customHeight="1">
      <c r="A154" s="38"/>
      <c r="B154" s="66"/>
      <c r="C154" s="67"/>
      <c r="D154" s="67"/>
      <c r="E154" s="67"/>
      <c r="F154" s="67"/>
      <c r="G154" s="67"/>
      <c r="H154" s="67"/>
      <c r="I154" s="67"/>
      <c r="J154" s="67"/>
      <c r="K154" s="67"/>
      <c r="L154" s="44"/>
      <c r="M154" s="38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</row>
  </sheetData>
  <sheetProtection sheet="1" autoFilter="0" formatColumns="0" formatRows="0" objects="1" scenarios="1" spinCount="100000" saltValue="YMAhNVYipjUwXXDSu/4cGOPMq9tgEmcQOIz1z4egycsSumVPIQd6qtIK8m/tsiPVOZT4UEjwWqHA24LZHg/+Sw==" hashValue="dkZKvI3F58idpD2gmUF60xVxBsKh82EPND3GBdg81vCB1PEooXokmj66xMpxHCS6FJtLdKdbSOuh8Gnxk0v+hw==" algorithmName="SHA-512" password="CC35"/>
  <autoFilter ref="C119:K153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136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Hloučela, Hamry - posouzení stability koryta, návrh úprav a stabilizačních objektů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137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42" t="s">
        <v>555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33</v>
      </c>
      <c r="G12" s="38"/>
      <c r="H12" s="38"/>
      <c r="I12" s="140" t="s">
        <v>22</v>
      </c>
      <c r="J12" s="144" t="str">
        <f>'Rekapitulace stavby'!AN8</f>
        <v>28. 3. 2023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70890013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Povodí Moravy, s.p.</v>
      </c>
      <c r="F15" s="38"/>
      <c r="G15" s="38"/>
      <c r="H15" s="38"/>
      <c r="I15" s="140" t="s">
        <v>28</v>
      </c>
      <c r="J15" s="143" t="str">
        <f>IF('Rekapitulace stavby'!AN11="","",'Rekapitulace stavby'!AN11)</f>
        <v>CZ70890013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ROUND((SUM(BE120:BE153)),  2)</f>
        <v>0</v>
      </c>
      <c r="G33" s="38"/>
      <c r="H33" s="38"/>
      <c r="I33" s="155">
        <v>0.20999999999999999</v>
      </c>
      <c r="J33" s="154">
        <f>ROUND(((SUM(BE120:BE153))*I33),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ROUND((SUM(BF120:BF153)),  2)</f>
        <v>0</v>
      </c>
      <c r="G34" s="38"/>
      <c r="H34" s="38"/>
      <c r="I34" s="155">
        <v>0.14999999999999999</v>
      </c>
      <c r="J34" s="154">
        <f>ROUND(((SUM(BF120:BF153))*I34),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ROUND((SUM(BG120:BG153)),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ROUND((SUM(BH120:BH153)),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ROUND((SUM(BI120:BI153)),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Hloučela, Hamry - posouzení stability koryta, návrh úprav a stabilizačních objektů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>SO 06.8 - Úprava stávajícího stabilizačního prahu - m 113,50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28. 3. 2023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140</v>
      </c>
      <c r="D94" s="176"/>
      <c r="E94" s="176"/>
      <c r="F94" s="176"/>
      <c r="G94" s="176"/>
      <c r="H94" s="176"/>
      <c r="I94" s="176"/>
      <c r="J94" s="177" t="s">
        <v>141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142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143</v>
      </c>
    </row>
    <row r="97" s="9" customFormat="1" ht="24.96" customHeight="1">
      <c r="A97" s="9"/>
      <c r="B97" s="179"/>
      <c r="C97" s="180"/>
      <c r="D97" s="181" t="s">
        <v>233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235</v>
      </c>
      <c r="E98" s="182"/>
      <c r="F98" s="182"/>
      <c r="G98" s="182"/>
      <c r="H98" s="182"/>
      <c r="I98" s="182"/>
      <c r="J98" s="183">
        <f>J140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236</v>
      </c>
      <c r="E99" s="182"/>
      <c r="F99" s="182"/>
      <c r="G99" s="182"/>
      <c r="H99" s="182"/>
      <c r="I99" s="182"/>
      <c r="J99" s="183">
        <f>J148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239</v>
      </c>
      <c r="E100" s="182"/>
      <c r="F100" s="182"/>
      <c r="G100" s="182"/>
      <c r="H100" s="182"/>
      <c r="I100" s="182"/>
      <c r="J100" s="183">
        <f>J152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149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6.25" customHeight="1">
      <c r="A110" s="38"/>
      <c r="B110" s="39"/>
      <c r="C110" s="40"/>
      <c r="D110" s="40"/>
      <c r="E110" s="174" t="str">
        <f>E7</f>
        <v>Hloučela, Hamry - posouzení stability koryta, návrh úprav a stabilizačních objektů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137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30" customHeight="1">
      <c r="A112" s="38"/>
      <c r="B112" s="39"/>
      <c r="C112" s="40"/>
      <c r="D112" s="40"/>
      <c r="E112" s="76" t="str">
        <f>E9</f>
        <v>SO 06.8 - Úprava stávajícího stabilizačního prahu - m 113,50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 xml:space="preserve"> </v>
      </c>
      <c r="G114" s="40"/>
      <c r="H114" s="40"/>
      <c r="I114" s="32" t="s">
        <v>22</v>
      </c>
      <c r="J114" s="79" t="str">
        <f>IF(J12="","",J12)</f>
        <v>28. 3. 2023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>Povodí Moravy, s.p.</v>
      </c>
      <c r="G116" s="40"/>
      <c r="H116" s="40"/>
      <c r="I116" s="32" t="s">
        <v>32</v>
      </c>
      <c r="J116" s="36" t="str">
        <f>E21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30</v>
      </c>
      <c r="D117" s="40"/>
      <c r="E117" s="40"/>
      <c r="F117" s="27" t="str">
        <f>IF(E18="","",E18)</f>
        <v>Vyplň údaj</v>
      </c>
      <c r="G117" s="40"/>
      <c r="H117" s="40"/>
      <c r="I117" s="32" t="s">
        <v>35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150</v>
      </c>
      <c r="D119" s="194" t="s">
        <v>62</v>
      </c>
      <c r="E119" s="194" t="s">
        <v>58</v>
      </c>
      <c r="F119" s="194" t="s">
        <v>59</v>
      </c>
      <c r="G119" s="194" t="s">
        <v>151</v>
      </c>
      <c r="H119" s="194" t="s">
        <v>152</v>
      </c>
      <c r="I119" s="194" t="s">
        <v>153</v>
      </c>
      <c r="J119" s="195" t="s">
        <v>141</v>
      </c>
      <c r="K119" s="196" t="s">
        <v>154</v>
      </c>
      <c r="L119" s="197"/>
      <c r="M119" s="100" t="s">
        <v>1</v>
      </c>
      <c r="N119" s="101" t="s">
        <v>41</v>
      </c>
      <c r="O119" s="101" t="s">
        <v>155</v>
      </c>
      <c r="P119" s="101" t="s">
        <v>156</v>
      </c>
      <c r="Q119" s="101" t="s">
        <v>157</v>
      </c>
      <c r="R119" s="101" t="s">
        <v>158</v>
      </c>
      <c r="S119" s="101" t="s">
        <v>159</v>
      </c>
      <c r="T119" s="102" t="s">
        <v>160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161</v>
      </c>
      <c r="D120" s="40"/>
      <c r="E120" s="40"/>
      <c r="F120" s="40"/>
      <c r="G120" s="40"/>
      <c r="H120" s="40"/>
      <c r="I120" s="40"/>
      <c r="J120" s="198">
        <f>BK120</f>
        <v>0</v>
      </c>
      <c r="K120" s="40"/>
      <c r="L120" s="44"/>
      <c r="M120" s="103"/>
      <c r="N120" s="199"/>
      <c r="O120" s="104"/>
      <c r="P120" s="200">
        <f>P121+P140+P148+P152</f>
        <v>0</v>
      </c>
      <c r="Q120" s="104"/>
      <c r="R120" s="200">
        <f>R121+R140+R148+R152</f>
        <v>14.582530989999999</v>
      </c>
      <c r="S120" s="104"/>
      <c r="T120" s="201">
        <f>T121+T140+T148+T152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76</v>
      </c>
      <c r="AU120" s="17" t="s">
        <v>143</v>
      </c>
      <c r="BK120" s="202">
        <f>BK121+BK140+BK148+BK152</f>
        <v>0</v>
      </c>
    </row>
    <row r="121" s="12" customFormat="1" ht="25.92" customHeight="1">
      <c r="A121" s="12"/>
      <c r="B121" s="203"/>
      <c r="C121" s="204"/>
      <c r="D121" s="205" t="s">
        <v>76</v>
      </c>
      <c r="E121" s="206" t="s">
        <v>85</v>
      </c>
      <c r="F121" s="206" t="s">
        <v>240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SUM(P122:P139)</f>
        <v>0</v>
      </c>
      <c r="Q121" s="211"/>
      <c r="R121" s="212">
        <f>SUM(R122:R139)</f>
        <v>0.13768</v>
      </c>
      <c r="S121" s="211"/>
      <c r="T121" s="213">
        <f>SUM(T122:T139)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85</v>
      </c>
      <c r="AT121" s="215" t="s">
        <v>76</v>
      </c>
      <c r="AU121" s="215" t="s">
        <v>77</v>
      </c>
      <c r="AY121" s="214" t="s">
        <v>164</v>
      </c>
      <c r="BK121" s="216">
        <f>SUM(BK122:BK139)</f>
        <v>0</v>
      </c>
    </row>
    <row r="122" s="2" customFormat="1" ht="21.75" customHeight="1">
      <c r="A122" s="38"/>
      <c r="B122" s="39"/>
      <c r="C122" s="217" t="s">
        <v>85</v>
      </c>
      <c r="D122" s="217" t="s">
        <v>165</v>
      </c>
      <c r="E122" s="218" t="s">
        <v>247</v>
      </c>
      <c r="F122" s="219" t="s">
        <v>248</v>
      </c>
      <c r="G122" s="220" t="s">
        <v>249</v>
      </c>
      <c r="H122" s="221">
        <v>8</v>
      </c>
      <c r="I122" s="222"/>
      <c r="J122" s="223">
        <f>ROUND(I122*H122,2)</f>
        <v>0</v>
      </c>
      <c r="K122" s="224"/>
      <c r="L122" s="44"/>
      <c r="M122" s="225" t="s">
        <v>1</v>
      </c>
      <c r="N122" s="226" t="s">
        <v>42</v>
      </c>
      <c r="O122" s="91"/>
      <c r="P122" s="227">
        <f>O122*H122</f>
        <v>0</v>
      </c>
      <c r="Q122" s="227">
        <v>0.01721</v>
      </c>
      <c r="R122" s="227">
        <f>Q122*H122</f>
        <v>0.13768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173</v>
      </c>
      <c r="AT122" s="229" t="s">
        <v>165</v>
      </c>
      <c r="AU122" s="229" t="s">
        <v>85</v>
      </c>
      <c r="AY122" s="17" t="s">
        <v>164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85</v>
      </c>
      <c r="BK122" s="230">
        <f>ROUND(I122*H122,2)</f>
        <v>0</v>
      </c>
      <c r="BL122" s="17" t="s">
        <v>173</v>
      </c>
      <c r="BM122" s="229" t="s">
        <v>87</v>
      </c>
    </row>
    <row r="123" s="2" customFormat="1" ht="21.75" customHeight="1">
      <c r="A123" s="38"/>
      <c r="B123" s="39"/>
      <c r="C123" s="217" t="s">
        <v>87</v>
      </c>
      <c r="D123" s="217" t="s">
        <v>165</v>
      </c>
      <c r="E123" s="218" t="s">
        <v>250</v>
      </c>
      <c r="F123" s="219" t="s">
        <v>251</v>
      </c>
      <c r="G123" s="220" t="s">
        <v>252</v>
      </c>
      <c r="H123" s="221">
        <v>32</v>
      </c>
      <c r="I123" s="222"/>
      <c r="J123" s="223">
        <f>ROUND(I123*H123,2)</f>
        <v>0</v>
      </c>
      <c r="K123" s="224"/>
      <c r="L123" s="44"/>
      <c r="M123" s="225" t="s">
        <v>1</v>
      </c>
      <c r="N123" s="226" t="s">
        <v>42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173</v>
      </c>
      <c r="AT123" s="229" t="s">
        <v>165</v>
      </c>
      <c r="AU123" s="229" t="s">
        <v>85</v>
      </c>
      <c r="AY123" s="17" t="s">
        <v>164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85</v>
      </c>
      <c r="BK123" s="230">
        <f>ROUND(I123*H123,2)</f>
        <v>0</v>
      </c>
      <c r="BL123" s="17" t="s">
        <v>173</v>
      </c>
      <c r="BM123" s="229" t="s">
        <v>173</v>
      </c>
    </row>
    <row r="124" s="13" customFormat="1">
      <c r="A124" s="13"/>
      <c r="B124" s="243"/>
      <c r="C124" s="244"/>
      <c r="D124" s="231" t="s">
        <v>244</v>
      </c>
      <c r="E124" s="245" t="s">
        <v>1</v>
      </c>
      <c r="F124" s="246" t="s">
        <v>515</v>
      </c>
      <c r="G124" s="244"/>
      <c r="H124" s="247">
        <v>32</v>
      </c>
      <c r="I124" s="248"/>
      <c r="J124" s="244"/>
      <c r="K124" s="244"/>
      <c r="L124" s="249"/>
      <c r="M124" s="250"/>
      <c r="N124" s="251"/>
      <c r="O124" s="251"/>
      <c r="P124" s="251"/>
      <c r="Q124" s="251"/>
      <c r="R124" s="251"/>
      <c r="S124" s="251"/>
      <c r="T124" s="25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53" t="s">
        <v>244</v>
      </c>
      <c r="AU124" s="253" t="s">
        <v>85</v>
      </c>
      <c r="AV124" s="13" t="s">
        <v>87</v>
      </c>
      <c r="AW124" s="13" t="s">
        <v>34</v>
      </c>
      <c r="AX124" s="13" t="s">
        <v>77</v>
      </c>
      <c r="AY124" s="253" t="s">
        <v>164</v>
      </c>
    </row>
    <row r="125" s="14" customFormat="1">
      <c r="A125" s="14"/>
      <c r="B125" s="254"/>
      <c r="C125" s="255"/>
      <c r="D125" s="231" t="s">
        <v>244</v>
      </c>
      <c r="E125" s="256" t="s">
        <v>1</v>
      </c>
      <c r="F125" s="257" t="s">
        <v>246</v>
      </c>
      <c r="G125" s="255"/>
      <c r="H125" s="258">
        <v>32</v>
      </c>
      <c r="I125" s="259"/>
      <c r="J125" s="255"/>
      <c r="K125" s="255"/>
      <c r="L125" s="260"/>
      <c r="M125" s="261"/>
      <c r="N125" s="262"/>
      <c r="O125" s="262"/>
      <c r="P125" s="262"/>
      <c r="Q125" s="262"/>
      <c r="R125" s="262"/>
      <c r="S125" s="262"/>
      <c r="T125" s="26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64" t="s">
        <v>244</v>
      </c>
      <c r="AU125" s="264" t="s">
        <v>85</v>
      </c>
      <c r="AV125" s="14" t="s">
        <v>173</v>
      </c>
      <c r="AW125" s="14" t="s">
        <v>34</v>
      </c>
      <c r="AX125" s="14" t="s">
        <v>85</v>
      </c>
      <c r="AY125" s="264" t="s">
        <v>164</v>
      </c>
    </row>
    <row r="126" s="2" customFormat="1" ht="21.75" customHeight="1">
      <c r="A126" s="38"/>
      <c r="B126" s="39"/>
      <c r="C126" s="217" t="s">
        <v>177</v>
      </c>
      <c r="D126" s="217" t="s">
        <v>165</v>
      </c>
      <c r="E126" s="218" t="s">
        <v>254</v>
      </c>
      <c r="F126" s="219" t="s">
        <v>255</v>
      </c>
      <c r="G126" s="220" t="s">
        <v>256</v>
      </c>
      <c r="H126" s="221">
        <v>4</v>
      </c>
      <c r="I126" s="222"/>
      <c r="J126" s="223">
        <f>ROUND(I126*H126,2)</f>
        <v>0</v>
      </c>
      <c r="K126" s="224"/>
      <c r="L126" s="44"/>
      <c r="M126" s="225" t="s">
        <v>1</v>
      </c>
      <c r="N126" s="226" t="s">
        <v>42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173</v>
      </c>
      <c r="AT126" s="229" t="s">
        <v>165</v>
      </c>
      <c r="AU126" s="229" t="s">
        <v>85</v>
      </c>
      <c r="AY126" s="17" t="s">
        <v>164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85</v>
      </c>
      <c r="BK126" s="230">
        <f>ROUND(I126*H126,2)</f>
        <v>0</v>
      </c>
      <c r="BL126" s="17" t="s">
        <v>173</v>
      </c>
      <c r="BM126" s="229" t="s">
        <v>187</v>
      </c>
    </row>
    <row r="127" s="2" customFormat="1" ht="44.25" customHeight="1">
      <c r="A127" s="38"/>
      <c r="B127" s="39"/>
      <c r="C127" s="217" t="s">
        <v>173</v>
      </c>
      <c r="D127" s="217" t="s">
        <v>165</v>
      </c>
      <c r="E127" s="218" t="s">
        <v>549</v>
      </c>
      <c r="F127" s="219" t="s">
        <v>550</v>
      </c>
      <c r="G127" s="220" t="s">
        <v>243</v>
      </c>
      <c r="H127" s="221">
        <v>7.9800000000000004</v>
      </c>
      <c r="I127" s="222"/>
      <c r="J127" s="223">
        <f>ROUND(I127*H127,2)</f>
        <v>0</v>
      </c>
      <c r="K127" s="224"/>
      <c r="L127" s="44"/>
      <c r="M127" s="225" t="s">
        <v>1</v>
      </c>
      <c r="N127" s="226" t="s">
        <v>42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173</v>
      </c>
      <c r="AT127" s="229" t="s">
        <v>165</v>
      </c>
      <c r="AU127" s="229" t="s">
        <v>85</v>
      </c>
      <c r="AY127" s="17" t="s">
        <v>164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85</v>
      </c>
      <c r="BK127" s="230">
        <f>ROUND(I127*H127,2)</f>
        <v>0</v>
      </c>
      <c r="BL127" s="17" t="s">
        <v>173</v>
      </c>
      <c r="BM127" s="229" t="s">
        <v>196</v>
      </c>
    </row>
    <row r="128" s="2" customFormat="1" ht="62.7" customHeight="1">
      <c r="A128" s="38"/>
      <c r="B128" s="39"/>
      <c r="C128" s="217" t="s">
        <v>163</v>
      </c>
      <c r="D128" s="217" t="s">
        <v>165</v>
      </c>
      <c r="E128" s="218" t="s">
        <v>275</v>
      </c>
      <c r="F128" s="219" t="s">
        <v>276</v>
      </c>
      <c r="G128" s="220" t="s">
        <v>243</v>
      </c>
      <c r="H128" s="221">
        <v>3.3490000000000002</v>
      </c>
      <c r="I128" s="222"/>
      <c r="J128" s="223">
        <f>ROUND(I128*H128,2)</f>
        <v>0</v>
      </c>
      <c r="K128" s="224"/>
      <c r="L128" s="44"/>
      <c r="M128" s="225" t="s">
        <v>1</v>
      </c>
      <c r="N128" s="226" t="s">
        <v>42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173</v>
      </c>
      <c r="AT128" s="229" t="s">
        <v>165</v>
      </c>
      <c r="AU128" s="229" t="s">
        <v>85</v>
      </c>
      <c r="AY128" s="17" t="s">
        <v>164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85</v>
      </c>
      <c r="BK128" s="230">
        <f>ROUND(I128*H128,2)</f>
        <v>0</v>
      </c>
      <c r="BL128" s="17" t="s">
        <v>173</v>
      </c>
      <c r="BM128" s="229" t="s">
        <v>207</v>
      </c>
    </row>
    <row r="129" s="13" customFormat="1">
      <c r="A129" s="13"/>
      <c r="B129" s="243"/>
      <c r="C129" s="244"/>
      <c r="D129" s="231" t="s">
        <v>244</v>
      </c>
      <c r="E129" s="245" t="s">
        <v>1</v>
      </c>
      <c r="F129" s="246" t="s">
        <v>556</v>
      </c>
      <c r="G129" s="244"/>
      <c r="H129" s="247">
        <v>3.3490000000000002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3" t="s">
        <v>244</v>
      </c>
      <c r="AU129" s="253" t="s">
        <v>85</v>
      </c>
      <c r="AV129" s="13" t="s">
        <v>87</v>
      </c>
      <c r="AW129" s="13" t="s">
        <v>34</v>
      </c>
      <c r="AX129" s="13" t="s">
        <v>77</v>
      </c>
      <c r="AY129" s="253" t="s">
        <v>164</v>
      </c>
    </row>
    <row r="130" s="14" customFormat="1">
      <c r="A130" s="14"/>
      <c r="B130" s="254"/>
      <c r="C130" s="255"/>
      <c r="D130" s="231" t="s">
        <v>244</v>
      </c>
      <c r="E130" s="256" t="s">
        <v>1</v>
      </c>
      <c r="F130" s="257" t="s">
        <v>246</v>
      </c>
      <c r="G130" s="255"/>
      <c r="H130" s="258">
        <v>3.3490000000000002</v>
      </c>
      <c r="I130" s="259"/>
      <c r="J130" s="255"/>
      <c r="K130" s="255"/>
      <c r="L130" s="260"/>
      <c r="M130" s="261"/>
      <c r="N130" s="262"/>
      <c r="O130" s="262"/>
      <c r="P130" s="262"/>
      <c r="Q130" s="262"/>
      <c r="R130" s="262"/>
      <c r="S130" s="262"/>
      <c r="T130" s="26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4" t="s">
        <v>244</v>
      </c>
      <c r="AU130" s="264" t="s">
        <v>85</v>
      </c>
      <c r="AV130" s="14" t="s">
        <v>173</v>
      </c>
      <c r="AW130" s="14" t="s">
        <v>34</v>
      </c>
      <c r="AX130" s="14" t="s">
        <v>85</v>
      </c>
      <c r="AY130" s="264" t="s">
        <v>164</v>
      </c>
    </row>
    <row r="131" s="2" customFormat="1" ht="66.75" customHeight="1">
      <c r="A131" s="38"/>
      <c r="B131" s="39"/>
      <c r="C131" s="217" t="s">
        <v>187</v>
      </c>
      <c r="D131" s="217" t="s">
        <v>165</v>
      </c>
      <c r="E131" s="218" t="s">
        <v>278</v>
      </c>
      <c r="F131" s="219" t="s">
        <v>279</v>
      </c>
      <c r="G131" s="220" t="s">
        <v>243</v>
      </c>
      <c r="H131" s="221">
        <v>30.138999999999999</v>
      </c>
      <c r="I131" s="222"/>
      <c r="J131" s="223">
        <f>ROUND(I131*H131,2)</f>
        <v>0</v>
      </c>
      <c r="K131" s="224"/>
      <c r="L131" s="44"/>
      <c r="M131" s="225" t="s">
        <v>1</v>
      </c>
      <c r="N131" s="226" t="s">
        <v>42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173</v>
      </c>
      <c r="AT131" s="229" t="s">
        <v>165</v>
      </c>
      <c r="AU131" s="229" t="s">
        <v>85</v>
      </c>
      <c r="AY131" s="17" t="s">
        <v>164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85</v>
      </c>
      <c r="BK131" s="230">
        <f>ROUND(I131*H131,2)</f>
        <v>0</v>
      </c>
      <c r="BL131" s="17" t="s">
        <v>173</v>
      </c>
      <c r="BM131" s="229" t="s">
        <v>220</v>
      </c>
    </row>
    <row r="132" s="13" customFormat="1">
      <c r="A132" s="13"/>
      <c r="B132" s="243"/>
      <c r="C132" s="244"/>
      <c r="D132" s="231" t="s">
        <v>244</v>
      </c>
      <c r="E132" s="245" t="s">
        <v>1</v>
      </c>
      <c r="F132" s="246" t="s">
        <v>557</v>
      </c>
      <c r="G132" s="244"/>
      <c r="H132" s="247">
        <v>30.138999999999999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3" t="s">
        <v>244</v>
      </c>
      <c r="AU132" s="253" t="s">
        <v>85</v>
      </c>
      <c r="AV132" s="13" t="s">
        <v>87</v>
      </c>
      <c r="AW132" s="13" t="s">
        <v>34</v>
      </c>
      <c r="AX132" s="13" t="s">
        <v>77</v>
      </c>
      <c r="AY132" s="253" t="s">
        <v>164</v>
      </c>
    </row>
    <row r="133" s="14" customFormat="1">
      <c r="A133" s="14"/>
      <c r="B133" s="254"/>
      <c r="C133" s="255"/>
      <c r="D133" s="231" t="s">
        <v>244</v>
      </c>
      <c r="E133" s="256" t="s">
        <v>1</v>
      </c>
      <c r="F133" s="257" t="s">
        <v>246</v>
      </c>
      <c r="G133" s="255"/>
      <c r="H133" s="258">
        <v>30.138999999999999</v>
      </c>
      <c r="I133" s="259"/>
      <c r="J133" s="255"/>
      <c r="K133" s="255"/>
      <c r="L133" s="260"/>
      <c r="M133" s="261"/>
      <c r="N133" s="262"/>
      <c r="O133" s="262"/>
      <c r="P133" s="262"/>
      <c r="Q133" s="262"/>
      <c r="R133" s="262"/>
      <c r="S133" s="262"/>
      <c r="T133" s="26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4" t="s">
        <v>244</v>
      </c>
      <c r="AU133" s="264" t="s">
        <v>85</v>
      </c>
      <c r="AV133" s="14" t="s">
        <v>173</v>
      </c>
      <c r="AW133" s="14" t="s">
        <v>34</v>
      </c>
      <c r="AX133" s="14" t="s">
        <v>85</v>
      </c>
      <c r="AY133" s="264" t="s">
        <v>164</v>
      </c>
    </row>
    <row r="134" s="2" customFormat="1" ht="44.25" customHeight="1">
      <c r="A134" s="38"/>
      <c r="B134" s="39"/>
      <c r="C134" s="217" t="s">
        <v>192</v>
      </c>
      <c r="D134" s="217" t="s">
        <v>165</v>
      </c>
      <c r="E134" s="218" t="s">
        <v>294</v>
      </c>
      <c r="F134" s="219" t="s">
        <v>295</v>
      </c>
      <c r="G134" s="220" t="s">
        <v>296</v>
      </c>
      <c r="H134" s="221">
        <v>6.0279999999999996</v>
      </c>
      <c r="I134" s="222"/>
      <c r="J134" s="223">
        <f>ROUND(I134*H134,2)</f>
        <v>0</v>
      </c>
      <c r="K134" s="224"/>
      <c r="L134" s="44"/>
      <c r="M134" s="225" t="s">
        <v>1</v>
      </c>
      <c r="N134" s="226" t="s">
        <v>42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173</v>
      </c>
      <c r="AT134" s="229" t="s">
        <v>165</v>
      </c>
      <c r="AU134" s="229" t="s">
        <v>85</v>
      </c>
      <c r="AY134" s="17" t="s">
        <v>164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85</v>
      </c>
      <c r="BK134" s="230">
        <f>ROUND(I134*H134,2)</f>
        <v>0</v>
      </c>
      <c r="BL134" s="17" t="s">
        <v>173</v>
      </c>
      <c r="BM134" s="229" t="s">
        <v>228</v>
      </c>
    </row>
    <row r="135" s="13" customFormat="1">
      <c r="A135" s="13"/>
      <c r="B135" s="243"/>
      <c r="C135" s="244"/>
      <c r="D135" s="231" t="s">
        <v>244</v>
      </c>
      <c r="E135" s="245" t="s">
        <v>1</v>
      </c>
      <c r="F135" s="246" t="s">
        <v>558</v>
      </c>
      <c r="G135" s="244"/>
      <c r="H135" s="247">
        <v>6.0279999999999996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3" t="s">
        <v>244</v>
      </c>
      <c r="AU135" s="253" t="s">
        <v>85</v>
      </c>
      <c r="AV135" s="13" t="s">
        <v>87</v>
      </c>
      <c r="AW135" s="13" t="s">
        <v>34</v>
      </c>
      <c r="AX135" s="13" t="s">
        <v>85</v>
      </c>
      <c r="AY135" s="253" t="s">
        <v>164</v>
      </c>
    </row>
    <row r="136" s="2" customFormat="1" ht="44.25" customHeight="1">
      <c r="A136" s="38"/>
      <c r="B136" s="39"/>
      <c r="C136" s="217" t="s">
        <v>196</v>
      </c>
      <c r="D136" s="217" t="s">
        <v>165</v>
      </c>
      <c r="E136" s="218" t="s">
        <v>289</v>
      </c>
      <c r="F136" s="219" t="s">
        <v>290</v>
      </c>
      <c r="G136" s="220" t="s">
        <v>243</v>
      </c>
      <c r="H136" s="221">
        <v>3.3490000000000002</v>
      </c>
      <c r="I136" s="222"/>
      <c r="J136" s="223">
        <f>ROUND(I136*H136,2)</f>
        <v>0</v>
      </c>
      <c r="K136" s="224"/>
      <c r="L136" s="44"/>
      <c r="M136" s="225" t="s">
        <v>1</v>
      </c>
      <c r="N136" s="226" t="s">
        <v>42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173</v>
      </c>
      <c r="AT136" s="229" t="s">
        <v>165</v>
      </c>
      <c r="AU136" s="229" t="s">
        <v>85</v>
      </c>
      <c r="AY136" s="17" t="s">
        <v>164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85</v>
      </c>
      <c r="BK136" s="230">
        <f>ROUND(I136*H136,2)</f>
        <v>0</v>
      </c>
      <c r="BL136" s="17" t="s">
        <v>173</v>
      </c>
      <c r="BM136" s="229" t="s">
        <v>299</v>
      </c>
    </row>
    <row r="137" s="13" customFormat="1">
      <c r="A137" s="13"/>
      <c r="B137" s="243"/>
      <c r="C137" s="244"/>
      <c r="D137" s="231" t="s">
        <v>244</v>
      </c>
      <c r="E137" s="245" t="s">
        <v>1</v>
      </c>
      <c r="F137" s="246" t="s">
        <v>556</v>
      </c>
      <c r="G137" s="244"/>
      <c r="H137" s="247">
        <v>3.3490000000000002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3" t="s">
        <v>244</v>
      </c>
      <c r="AU137" s="253" t="s">
        <v>85</v>
      </c>
      <c r="AV137" s="13" t="s">
        <v>87</v>
      </c>
      <c r="AW137" s="13" t="s">
        <v>34</v>
      </c>
      <c r="AX137" s="13" t="s">
        <v>77</v>
      </c>
      <c r="AY137" s="253" t="s">
        <v>164</v>
      </c>
    </row>
    <row r="138" s="14" customFormat="1">
      <c r="A138" s="14"/>
      <c r="B138" s="254"/>
      <c r="C138" s="255"/>
      <c r="D138" s="231" t="s">
        <v>244</v>
      </c>
      <c r="E138" s="256" t="s">
        <v>1</v>
      </c>
      <c r="F138" s="257" t="s">
        <v>246</v>
      </c>
      <c r="G138" s="255"/>
      <c r="H138" s="258">
        <v>3.3490000000000002</v>
      </c>
      <c r="I138" s="259"/>
      <c r="J138" s="255"/>
      <c r="K138" s="255"/>
      <c r="L138" s="260"/>
      <c r="M138" s="261"/>
      <c r="N138" s="262"/>
      <c r="O138" s="262"/>
      <c r="P138" s="262"/>
      <c r="Q138" s="262"/>
      <c r="R138" s="262"/>
      <c r="S138" s="262"/>
      <c r="T138" s="26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4" t="s">
        <v>244</v>
      </c>
      <c r="AU138" s="264" t="s">
        <v>85</v>
      </c>
      <c r="AV138" s="14" t="s">
        <v>173</v>
      </c>
      <c r="AW138" s="14" t="s">
        <v>34</v>
      </c>
      <c r="AX138" s="14" t="s">
        <v>85</v>
      </c>
      <c r="AY138" s="264" t="s">
        <v>164</v>
      </c>
    </row>
    <row r="139" s="2" customFormat="1" ht="44.25" customHeight="1">
      <c r="A139" s="38"/>
      <c r="B139" s="39"/>
      <c r="C139" s="217" t="s">
        <v>202</v>
      </c>
      <c r="D139" s="217" t="s">
        <v>165</v>
      </c>
      <c r="E139" s="218" t="s">
        <v>300</v>
      </c>
      <c r="F139" s="219" t="s">
        <v>301</v>
      </c>
      <c r="G139" s="220" t="s">
        <v>243</v>
      </c>
      <c r="H139" s="221">
        <v>1.2829999999999999</v>
      </c>
      <c r="I139" s="222"/>
      <c r="J139" s="223">
        <f>ROUND(I139*H139,2)</f>
        <v>0</v>
      </c>
      <c r="K139" s="224"/>
      <c r="L139" s="44"/>
      <c r="M139" s="225" t="s">
        <v>1</v>
      </c>
      <c r="N139" s="226" t="s">
        <v>42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173</v>
      </c>
      <c r="AT139" s="229" t="s">
        <v>165</v>
      </c>
      <c r="AU139" s="229" t="s">
        <v>85</v>
      </c>
      <c r="AY139" s="17" t="s">
        <v>164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85</v>
      </c>
      <c r="BK139" s="230">
        <f>ROUND(I139*H139,2)</f>
        <v>0</v>
      </c>
      <c r="BL139" s="17" t="s">
        <v>173</v>
      </c>
      <c r="BM139" s="229" t="s">
        <v>263</v>
      </c>
    </row>
    <row r="140" s="12" customFormat="1" ht="25.92" customHeight="1">
      <c r="A140" s="12"/>
      <c r="B140" s="203"/>
      <c r="C140" s="204"/>
      <c r="D140" s="205" t="s">
        <v>76</v>
      </c>
      <c r="E140" s="206" t="s">
        <v>177</v>
      </c>
      <c r="F140" s="206" t="s">
        <v>312</v>
      </c>
      <c r="G140" s="204"/>
      <c r="H140" s="204"/>
      <c r="I140" s="207"/>
      <c r="J140" s="208">
        <f>BK140</f>
        <v>0</v>
      </c>
      <c r="K140" s="204"/>
      <c r="L140" s="209"/>
      <c r="M140" s="210"/>
      <c r="N140" s="211"/>
      <c r="O140" s="211"/>
      <c r="P140" s="212">
        <f>SUM(P141:P147)</f>
        <v>0</v>
      </c>
      <c r="Q140" s="211"/>
      <c r="R140" s="212">
        <f>SUM(R141:R147)</f>
        <v>5.3594109899999998</v>
      </c>
      <c r="S140" s="211"/>
      <c r="T140" s="213">
        <f>SUM(T141:T147)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4" t="s">
        <v>85</v>
      </c>
      <c r="AT140" s="215" t="s">
        <v>76</v>
      </c>
      <c r="AU140" s="215" t="s">
        <v>77</v>
      </c>
      <c r="AY140" s="214" t="s">
        <v>164</v>
      </c>
      <c r="BK140" s="216">
        <f>SUM(BK141:BK147)</f>
        <v>0</v>
      </c>
    </row>
    <row r="141" s="2" customFormat="1" ht="66.75" customHeight="1">
      <c r="A141" s="38"/>
      <c r="B141" s="39"/>
      <c r="C141" s="217" t="s">
        <v>207</v>
      </c>
      <c r="D141" s="217" t="s">
        <v>165</v>
      </c>
      <c r="E141" s="218" t="s">
        <v>323</v>
      </c>
      <c r="F141" s="219" t="s">
        <v>324</v>
      </c>
      <c r="G141" s="220" t="s">
        <v>243</v>
      </c>
      <c r="H141" s="221">
        <v>1.026</v>
      </c>
      <c r="I141" s="222"/>
      <c r="J141" s="223">
        <f>ROUND(I141*H141,2)</f>
        <v>0</v>
      </c>
      <c r="K141" s="224"/>
      <c r="L141" s="44"/>
      <c r="M141" s="225" t="s">
        <v>1</v>
      </c>
      <c r="N141" s="226" t="s">
        <v>42</v>
      </c>
      <c r="O141" s="91"/>
      <c r="P141" s="227">
        <f>O141*H141</f>
        <v>0</v>
      </c>
      <c r="Q141" s="227">
        <v>2.7919499999999999</v>
      </c>
      <c r="R141" s="227">
        <f>Q141*H141</f>
        <v>2.8645407000000001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173</v>
      </c>
      <c r="AT141" s="229" t="s">
        <v>165</v>
      </c>
      <c r="AU141" s="229" t="s">
        <v>85</v>
      </c>
      <c r="AY141" s="17" t="s">
        <v>164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85</v>
      </c>
      <c r="BK141" s="230">
        <f>ROUND(I141*H141,2)</f>
        <v>0</v>
      </c>
      <c r="BL141" s="17" t="s">
        <v>173</v>
      </c>
      <c r="BM141" s="229" t="s">
        <v>266</v>
      </c>
    </row>
    <row r="142" s="2" customFormat="1" ht="66.75" customHeight="1">
      <c r="A142" s="38"/>
      <c r="B142" s="39"/>
      <c r="C142" s="217" t="s">
        <v>213</v>
      </c>
      <c r="D142" s="217" t="s">
        <v>165</v>
      </c>
      <c r="E142" s="218" t="s">
        <v>326</v>
      </c>
      <c r="F142" s="219" t="s">
        <v>327</v>
      </c>
      <c r="G142" s="220" t="s">
        <v>243</v>
      </c>
      <c r="H142" s="221">
        <v>0.82799999999999996</v>
      </c>
      <c r="I142" s="222"/>
      <c r="J142" s="223">
        <f>ROUND(I142*H142,2)</f>
        <v>0</v>
      </c>
      <c r="K142" s="224"/>
      <c r="L142" s="44"/>
      <c r="M142" s="225" t="s">
        <v>1</v>
      </c>
      <c r="N142" s="226" t="s">
        <v>42</v>
      </c>
      <c r="O142" s="91"/>
      <c r="P142" s="227">
        <f>O142*H142</f>
        <v>0</v>
      </c>
      <c r="Q142" s="227">
        <v>2.8332299999999999</v>
      </c>
      <c r="R142" s="227">
        <f>Q142*H142</f>
        <v>2.3459144399999996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173</v>
      </c>
      <c r="AT142" s="229" t="s">
        <v>165</v>
      </c>
      <c r="AU142" s="229" t="s">
        <v>85</v>
      </c>
      <c r="AY142" s="17" t="s">
        <v>164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85</v>
      </c>
      <c r="BK142" s="230">
        <f>ROUND(I142*H142,2)</f>
        <v>0</v>
      </c>
      <c r="BL142" s="17" t="s">
        <v>173</v>
      </c>
      <c r="BM142" s="229" t="s">
        <v>336</v>
      </c>
    </row>
    <row r="143" s="2" customFormat="1" ht="76.35" customHeight="1">
      <c r="A143" s="38"/>
      <c r="B143" s="39"/>
      <c r="C143" s="217" t="s">
        <v>220</v>
      </c>
      <c r="D143" s="217" t="s">
        <v>165</v>
      </c>
      <c r="E143" s="218" t="s">
        <v>329</v>
      </c>
      <c r="F143" s="219" t="s">
        <v>330</v>
      </c>
      <c r="G143" s="220" t="s">
        <v>306</v>
      </c>
      <c r="H143" s="221">
        <v>5.6699999999999999</v>
      </c>
      <c r="I143" s="222"/>
      <c r="J143" s="223">
        <f>ROUND(I143*H143,2)</f>
        <v>0</v>
      </c>
      <c r="K143" s="224"/>
      <c r="L143" s="44"/>
      <c r="M143" s="225" t="s">
        <v>1</v>
      </c>
      <c r="N143" s="226" t="s">
        <v>42</v>
      </c>
      <c r="O143" s="91"/>
      <c r="P143" s="227">
        <f>O143*H143</f>
        <v>0</v>
      </c>
      <c r="Q143" s="227">
        <v>0.00726</v>
      </c>
      <c r="R143" s="227">
        <f>Q143*H143</f>
        <v>0.041164199999999998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173</v>
      </c>
      <c r="AT143" s="229" t="s">
        <v>165</v>
      </c>
      <c r="AU143" s="229" t="s">
        <v>85</v>
      </c>
      <c r="AY143" s="17" t="s">
        <v>164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85</v>
      </c>
      <c r="BK143" s="230">
        <f>ROUND(I143*H143,2)</f>
        <v>0</v>
      </c>
      <c r="BL143" s="17" t="s">
        <v>173</v>
      </c>
      <c r="BM143" s="229" t="s">
        <v>269</v>
      </c>
    </row>
    <row r="144" s="2" customFormat="1" ht="76.35" customHeight="1">
      <c r="A144" s="38"/>
      <c r="B144" s="39"/>
      <c r="C144" s="217" t="s">
        <v>222</v>
      </c>
      <c r="D144" s="217" t="s">
        <v>165</v>
      </c>
      <c r="E144" s="218" t="s">
        <v>333</v>
      </c>
      <c r="F144" s="219" t="s">
        <v>334</v>
      </c>
      <c r="G144" s="220" t="s">
        <v>306</v>
      </c>
      <c r="H144" s="221">
        <v>5.6699999999999999</v>
      </c>
      <c r="I144" s="222"/>
      <c r="J144" s="223">
        <f>ROUND(I144*H144,2)</f>
        <v>0</v>
      </c>
      <c r="K144" s="224"/>
      <c r="L144" s="44"/>
      <c r="M144" s="225" t="s">
        <v>1</v>
      </c>
      <c r="N144" s="226" t="s">
        <v>42</v>
      </c>
      <c r="O144" s="91"/>
      <c r="P144" s="227">
        <f>O144*H144</f>
        <v>0</v>
      </c>
      <c r="Q144" s="227">
        <v>0.00085999999999999998</v>
      </c>
      <c r="R144" s="227">
        <f>Q144*H144</f>
        <v>0.0048761999999999998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173</v>
      </c>
      <c r="AT144" s="229" t="s">
        <v>165</v>
      </c>
      <c r="AU144" s="229" t="s">
        <v>85</v>
      </c>
      <c r="AY144" s="17" t="s">
        <v>164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85</v>
      </c>
      <c r="BK144" s="230">
        <f>ROUND(I144*H144,2)</f>
        <v>0</v>
      </c>
      <c r="BL144" s="17" t="s">
        <v>173</v>
      </c>
      <c r="BM144" s="229" t="s">
        <v>356</v>
      </c>
    </row>
    <row r="145" s="2" customFormat="1" ht="90" customHeight="1">
      <c r="A145" s="38"/>
      <c r="B145" s="39"/>
      <c r="C145" s="217" t="s">
        <v>228</v>
      </c>
      <c r="D145" s="217" t="s">
        <v>165</v>
      </c>
      <c r="E145" s="218" t="s">
        <v>341</v>
      </c>
      <c r="F145" s="219" t="s">
        <v>342</v>
      </c>
      <c r="G145" s="220" t="s">
        <v>296</v>
      </c>
      <c r="H145" s="221">
        <v>0.099000000000000005</v>
      </c>
      <c r="I145" s="222"/>
      <c r="J145" s="223">
        <f>ROUND(I145*H145,2)</f>
        <v>0</v>
      </c>
      <c r="K145" s="224"/>
      <c r="L145" s="44"/>
      <c r="M145" s="225" t="s">
        <v>1</v>
      </c>
      <c r="N145" s="226" t="s">
        <v>42</v>
      </c>
      <c r="O145" s="91"/>
      <c r="P145" s="227">
        <f>O145*H145</f>
        <v>0</v>
      </c>
      <c r="Q145" s="227">
        <v>1.03955</v>
      </c>
      <c r="R145" s="227">
        <f>Q145*H145</f>
        <v>0.10291545000000001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173</v>
      </c>
      <c r="AT145" s="229" t="s">
        <v>165</v>
      </c>
      <c r="AU145" s="229" t="s">
        <v>85</v>
      </c>
      <c r="AY145" s="17" t="s">
        <v>164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85</v>
      </c>
      <c r="BK145" s="230">
        <f>ROUND(I145*H145,2)</f>
        <v>0</v>
      </c>
      <c r="BL145" s="17" t="s">
        <v>173</v>
      </c>
      <c r="BM145" s="229" t="s">
        <v>297</v>
      </c>
    </row>
    <row r="146" s="13" customFormat="1">
      <c r="A146" s="13"/>
      <c r="B146" s="243"/>
      <c r="C146" s="244"/>
      <c r="D146" s="231" t="s">
        <v>244</v>
      </c>
      <c r="E146" s="245" t="s">
        <v>1</v>
      </c>
      <c r="F146" s="246" t="s">
        <v>559</v>
      </c>
      <c r="G146" s="244"/>
      <c r="H146" s="247">
        <v>0.099000000000000005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3" t="s">
        <v>244</v>
      </c>
      <c r="AU146" s="253" t="s">
        <v>85</v>
      </c>
      <c r="AV146" s="13" t="s">
        <v>87</v>
      </c>
      <c r="AW146" s="13" t="s">
        <v>34</v>
      </c>
      <c r="AX146" s="13" t="s">
        <v>77</v>
      </c>
      <c r="AY146" s="253" t="s">
        <v>164</v>
      </c>
    </row>
    <row r="147" s="14" customFormat="1">
      <c r="A147" s="14"/>
      <c r="B147" s="254"/>
      <c r="C147" s="255"/>
      <c r="D147" s="231" t="s">
        <v>244</v>
      </c>
      <c r="E147" s="256" t="s">
        <v>1</v>
      </c>
      <c r="F147" s="257" t="s">
        <v>246</v>
      </c>
      <c r="G147" s="255"/>
      <c r="H147" s="258">
        <v>0.099000000000000005</v>
      </c>
      <c r="I147" s="259"/>
      <c r="J147" s="255"/>
      <c r="K147" s="255"/>
      <c r="L147" s="260"/>
      <c r="M147" s="261"/>
      <c r="N147" s="262"/>
      <c r="O147" s="262"/>
      <c r="P147" s="262"/>
      <c r="Q147" s="262"/>
      <c r="R147" s="262"/>
      <c r="S147" s="262"/>
      <c r="T147" s="26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4" t="s">
        <v>244</v>
      </c>
      <c r="AU147" s="264" t="s">
        <v>85</v>
      </c>
      <c r="AV147" s="14" t="s">
        <v>173</v>
      </c>
      <c r="AW147" s="14" t="s">
        <v>34</v>
      </c>
      <c r="AX147" s="14" t="s">
        <v>85</v>
      </c>
      <c r="AY147" s="264" t="s">
        <v>164</v>
      </c>
    </row>
    <row r="148" s="12" customFormat="1" ht="25.92" customHeight="1">
      <c r="A148" s="12"/>
      <c r="B148" s="203"/>
      <c r="C148" s="204"/>
      <c r="D148" s="205" t="s">
        <v>76</v>
      </c>
      <c r="E148" s="206" t="s">
        <v>173</v>
      </c>
      <c r="F148" s="206" t="s">
        <v>346</v>
      </c>
      <c r="G148" s="204"/>
      <c r="H148" s="204"/>
      <c r="I148" s="207"/>
      <c r="J148" s="208">
        <f>BK148</f>
        <v>0</v>
      </c>
      <c r="K148" s="204"/>
      <c r="L148" s="209"/>
      <c r="M148" s="210"/>
      <c r="N148" s="211"/>
      <c r="O148" s="211"/>
      <c r="P148" s="212">
        <f>SUM(P149:P151)</f>
        <v>0</v>
      </c>
      <c r="Q148" s="211"/>
      <c r="R148" s="212">
        <f>SUM(R149:R151)</f>
        <v>9.0854400000000002</v>
      </c>
      <c r="S148" s="211"/>
      <c r="T148" s="213">
        <f>SUM(T149:T151)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4" t="s">
        <v>85</v>
      </c>
      <c r="AT148" s="215" t="s">
        <v>76</v>
      </c>
      <c r="AU148" s="215" t="s">
        <v>77</v>
      </c>
      <c r="AY148" s="214" t="s">
        <v>164</v>
      </c>
      <c r="BK148" s="216">
        <f>SUM(BK149:BK151)</f>
        <v>0</v>
      </c>
    </row>
    <row r="149" s="2" customFormat="1" ht="21.75" customHeight="1">
      <c r="A149" s="38"/>
      <c r="B149" s="39"/>
      <c r="C149" s="217" t="s">
        <v>8</v>
      </c>
      <c r="D149" s="217" t="s">
        <v>165</v>
      </c>
      <c r="E149" s="218" t="s">
        <v>366</v>
      </c>
      <c r="F149" s="219" t="s">
        <v>367</v>
      </c>
      <c r="G149" s="220" t="s">
        <v>243</v>
      </c>
      <c r="H149" s="221">
        <v>4</v>
      </c>
      <c r="I149" s="222"/>
      <c r="J149" s="223">
        <f>ROUND(I149*H149,2)</f>
        <v>0</v>
      </c>
      <c r="K149" s="224"/>
      <c r="L149" s="44"/>
      <c r="M149" s="225" t="s">
        <v>1</v>
      </c>
      <c r="N149" s="226" t="s">
        <v>42</v>
      </c>
      <c r="O149" s="91"/>
      <c r="P149" s="227">
        <f>O149*H149</f>
        <v>0</v>
      </c>
      <c r="Q149" s="227">
        <v>2.27136</v>
      </c>
      <c r="R149" s="227">
        <f>Q149*H149</f>
        <v>9.0854400000000002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173</v>
      </c>
      <c r="AT149" s="229" t="s">
        <v>165</v>
      </c>
      <c r="AU149" s="229" t="s">
        <v>85</v>
      </c>
      <c r="AY149" s="17" t="s">
        <v>164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85</v>
      </c>
      <c r="BK149" s="230">
        <f>ROUND(I149*H149,2)</f>
        <v>0</v>
      </c>
      <c r="BL149" s="17" t="s">
        <v>173</v>
      </c>
      <c r="BM149" s="229" t="s">
        <v>291</v>
      </c>
    </row>
    <row r="150" s="2" customFormat="1">
      <c r="A150" s="38"/>
      <c r="B150" s="39"/>
      <c r="C150" s="40"/>
      <c r="D150" s="231" t="s">
        <v>175</v>
      </c>
      <c r="E150" s="40"/>
      <c r="F150" s="232" t="s">
        <v>369</v>
      </c>
      <c r="G150" s="40"/>
      <c r="H150" s="40"/>
      <c r="I150" s="233"/>
      <c r="J150" s="40"/>
      <c r="K150" s="40"/>
      <c r="L150" s="44"/>
      <c r="M150" s="234"/>
      <c r="N150" s="23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175</v>
      </c>
      <c r="AU150" s="17" t="s">
        <v>85</v>
      </c>
    </row>
    <row r="151" s="2" customFormat="1" ht="21.75" customHeight="1">
      <c r="A151" s="38"/>
      <c r="B151" s="39"/>
      <c r="C151" s="217" t="s">
        <v>299</v>
      </c>
      <c r="D151" s="217" t="s">
        <v>165</v>
      </c>
      <c r="E151" s="218" t="s">
        <v>372</v>
      </c>
      <c r="F151" s="219" t="s">
        <v>373</v>
      </c>
      <c r="G151" s="220" t="s">
        <v>306</v>
      </c>
      <c r="H151" s="221">
        <v>8</v>
      </c>
      <c r="I151" s="222"/>
      <c r="J151" s="223">
        <f>ROUND(I151*H151,2)</f>
        <v>0</v>
      </c>
      <c r="K151" s="224"/>
      <c r="L151" s="44"/>
      <c r="M151" s="225" t="s">
        <v>1</v>
      </c>
      <c r="N151" s="226" t="s">
        <v>42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173</v>
      </c>
      <c r="AT151" s="229" t="s">
        <v>165</v>
      </c>
      <c r="AU151" s="229" t="s">
        <v>85</v>
      </c>
      <c r="AY151" s="17" t="s">
        <v>164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85</v>
      </c>
      <c r="BK151" s="230">
        <f>ROUND(I151*H151,2)</f>
        <v>0</v>
      </c>
      <c r="BL151" s="17" t="s">
        <v>173</v>
      </c>
      <c r="BM151" s="229" t="s">
        <v>302</v>
      </c>
    </row>
    <row r="152" s="12" customFormat="1" ht="25.92" customHeight="1">
      <c r="A152" s="12"/>
      <c r="B152" s="203"/>
      <c r="C152" s="204"/>
      <c r="D152" s="205" t="s">
        <v>76</v>
      </c>
      <c r="E152" s="206" t="s">
        <v>413</v>
      </c>
      <c r="F152" s="206" t="s">
        <v>414</v>
      </c>
      <c r="G152" s="204"/>
      <c r="H152" s="204"/>
      <c r="I152" s="207"/>
      <c r="J152" s="208">
        <f>BK152</f>
        <v>0</v>
      </c>
      <c r="K152" s="204"/>
      <c r="L152" s="209"/>
      <c r="M152" s="210"/>
      <c r="N152" s="211"/>
      <c r="O152" s="211"/>
      <c r="P152" s="212">
        <f>P153</f>
        <v>0</v>
      </c>
      <c r="Q152" s="211"/>
      <c r="R152" s="212">
        <f>R153</f>
        <v>0</v>
      </c>
      <c r="S152" s="211"/>
      <c r="T152" s="213">
        <f>T153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4" t="s">
        <v>85</v>
      </c>
      <c r="AT152" s="215" t="s">
        <v>76</v>
      </c>
      <c r="AU152" s="215" t="s">
        <v>77</v>
      </c>
      <c r="AY152" s="214" t="s">
        <v>164</v>
      </c>
      <c r="BK152" s="216">
        <f>BK153</f>
        <v>0</v>
      </c>
    </row>
    <row r="153" s="2" customFormat="1" ht="21.75" customHeight="1">
      <c r="A153" s="38"/>
      <c r="B153" s="39"/>
      <c r="C153" s="217" t="s">
        <v>303</v>
      </c>
      <c r="D153" s="217" t="s">
        <v>165</v>
      </c>
      <c r="E153" s="218" t="s">
        <v>416</v>
      </c>
      <c r="F153" s="219" t="s">
        <v>417</v>
      </c>
      <c r="G153" s="220" t="s">
        <v>296</v>
      </c>
      <c r="H153" s="221">
        <v>14.583</v>
      </c>
      <c r="I153" s="222"/>
      <c r="J153" s="223">
        <f>ROUND(I153*H153,2)</f>
        <v>0</v>
      </c>
      <c r="K153" s="224"/>
      <c r="L153" s="44"/>
      <c r="M153" s="238" t="s">
        <v>1</v>
      </c>
      <c r="N153" s="239" t="s">
        <v>42</v>
      </c>
      <c r="O153" s="240"/>
      <c r="P153" s="241">
        <f>O153*H153</f>
        <v>0</v>
      </c>
      <c r="Q153" s="241">
        <v>0</v>
      </c>
      <c r="R153" s="241">
        <f>Q153*H153</f>
        <v>0</v>
      </c>
      <c r="S153" s="241">
        <v>0</v>
      </c>
      <c r="T153" s="24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173</v>
      </c>
      <c r="AT153" s="229" t="s">
        <v>165</v>
      </c>
      <c r="AU153" s="229" t="s">
        <v>85</v>
      </c>
      <c r="AY153" s="17" t="s">
        <v>164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85</v>
      </c>
      <c r="BK153" s="230">
        <f>ROUND(I153*H153,2)</f>
        <v>0</v>
      </c>
      <c r="BL153" s="17" t="s">
        <v>173</v>
      </c>
      <c r="BM153" s="229" t="s">
        <v>307</v>
      </c>
    </row>
    <row r="154" s="2" customFormat="1" ht="6.96" customHeight="1">
      <c r="A154" s="38"/>
      <c r="B154" s="66"/>
      <c r="C154" s="67"/>
      <c r="D154" s="67"/>
      <c r="E154" s="67"/>
      <c r="F154" s="67"/>
      <c r="G154" s="67"/>
      <c r="H154" s="67"/>
      <c r="I154" s="67"/>
      <c r="J154" s="67"/>
      <c r="K154" s="67"/>
      <c r="L154" s="44"/>
      <c r="M154" s="38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</row>
  </sheetData>
  <sheetProtection sheet="1" autoFilter="0" formatColumns="0" formatRows="0" objects="1" scenarios="1" spinCount="100000" saltValue="O3U9NCSKrbROPpHdWiUeS5H/ck2Sf7d3FXPxsHLNFu84X2xtnUbFPrFktThJMtPA2LHvyLHN4PlTiyiGA6i8Cg==" hashValue="tXz5te2qsjJ8DKltCUBYEqt3ZpkNG7W+GXvz2hblpkDlSGKgf7EYx8ekn8tR6vi17eMFJc8+zW5EtIKn9x7PfQ==" algorithmName="SHA-512" password="CC35"/>
  <autoFilter ref="C119:K153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136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Hloučela, Hamry - posouzení stability koryta, návrh úprav a stabilizačních objektů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137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560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33</v>
      </c>
      <c r="G12" s="38"/>
      <c r="H12" s="38"/>
      <c r="I12" s="140" t="s">
        <v>22</v>
      </c>
      <c r="J12" s="144" t="str">
        <f>'Rekapitulace stavby'!AN8</f>
        <v>28. 3. 2023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70890013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Povodí Moravy, s.p.</v>
      </c>
      <c r="F15" s="38"/>
      <c r="G15" s="38"/>
      <c r="H15" s="38"/>
      <c r="I15" s="140" t="s">
        <v>28</v>
      </c>
      <c r="J15" s="143" t="str">
        <f>IF('Rekapitulace stavby'!AN11="","",'Rekapitulace stavby'!AN11)</f>
        <v>CZ70890013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ROUND((SUM(BE120:BE159)),  2)</f>
        <v>0</v>
      </c>
      <c r="G33" s="38"/>
      <c r="H33" s="38"/>
      <c r="I33" s="155">
        <v>0.20999999999999999</v>
      </c>
      <c r="J33" s="154">
        <f>ROUND(((SUM(BE120:BE159))*I33),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ROUND((SUM(BF120:BF159)),  2)</f>
        <v>0</v>
      </c>
      <c r="G34" s="38"/>
      <c r="H34" s="38"/>
      <c r="I34" s="155">
        <v>0.14999999999999999</v>
      </c>
      <c r="J34" s="154">
        <f>ROUND(((SUM(BF120:BF159))*I34),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ROUND((SUM(BG120:BG159)),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ROUND((SUM(BH120:BH159)),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ROUND((SUM(BI120:BI159)),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Hloučela, Hamry - posouzení stability koryta, návrh úprav a stabilizačních objektů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06.9 - Zřízení kynety a bermy v m 550,80 – 601,10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28. 3. 2023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140</v>
      </c>
      <c r="D94" s="176"/>
      <c r="E94" s="176"/>
      <c r="F94" s="176"/>
      <c r="G94" s="176"/>
      <c r="H94" s="176"/>
      <c r="I94" s="176"/>
      <c r="J94" s="177" t="s">
        <v>141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142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143</v>
      </c>
    </row>
    <row r="97" s="9" customFormat="1" ht="24.96" customHeight="1">
      <c r="A97" s="9"/>
      <c r="B97" s="179"/>
      <c r="C97" s="180"/>
      <c r="D97" s="181" t="s">
        <v>233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235</v>
      </c>
      <c r="E98" s="182"/>
      <c r="F98" s="182"/>
      <c r="G98" s="182"/>
      <c r="H98" s="182"/>
      <c r="I98" s="182"/>
      <c r="J98" s="183">
        <f>J143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236</v>
      </c>
      <c r="E99" s="182"/>
      <c r="F99" s="182"/>
      <c r="G99" s="182"/>
      <c r="H99" s="182"/>
      <c r="I99" s="182"/>
      <c r="J99" s="183">
        <f>J153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239</v>
      </c>
      <c r="E100" s="182"/>
      <c r="F100" s="182"/>
      <c r="G100" s="182"/>
      <c r="H100" s="182"/>
      <c r="I100" s="182"/>
      <c r="J100" s="183">
        <f>J158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149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6.25" customHeight="1">
      <c r="A110" s="38"/>
      <c r="B110" s="39"/>
      <c r="C110" s="40"/>
      <c r="D110" s="40"/>
      <c r="E110" s="174" t="str">
        <f>E7</f>
        <v>Hloučela, Hamry - posouzení stability koryta, návrh úprav a stabilizačních objektů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137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SO 06.9 - Zřízení kynety a bermy v m 550,80 – 601,10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 xml:space="preserve"> </v>
      </c>
      <c r="G114" s="40"/>
      <c r="H114" s="40"/>
      <c r="I114" s="32" t="s">
        <v>22</v>
      </c>
      <c r="J114" s="79" t="str">
        <f>IF(J12="","",J12)</f>
        <v>28. 3. 2023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>Povodí Moravy, s.p.</v>
      </c>
      <c r="G116" s="40"/>
      <c r="H116" s="40"/>
      <c r="I116" s="32" t="s">
        <v>32</v>
      </c>
      <c r="J116" s="36" t="str">
        <f>E21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30</v>
      </c>
      <c r="D117" s="40"/>
      <c r="E117" s="40"/>
      <c r="F117" s="27" t="str">
        <f>IF(E18="","",E18)</f>
        <v>Vyplň údaj</v>
      </c>
      <c r="G117" s="40"/>
      <c r="H117" s="40"/>
      <c r="I117" s="32" t="s">
        <v>35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150</v>
      </c>
      <c r="D119" s="194" t="s">
        <v>62</v>
      </c>
      <c r="E119" s="194" t="s">
        <v>58</v>
      </c>
      <c r="F119" s="194" t="s">
        <v>59</v>
      </c>
      <c r="G119" s="194" t="s">
        <v>151</v>
      </c>
      <c r="H119" s="194" t="s">
        <v>152</v>
      </c>
      <c r="I119" s="194" t="s">
        <v>153</v>
      </c>
      <c r="J119" s="195" t="s">
        <v>141</v>
      </c>
      <c r="K119" s="196" t="s">
        <v>154</v>
      </c>
      <c r="L119" s="197"/>
      <c r="M119" s="100" t="s">
        <v>1</v>
      </c>
      <c r="N119" s="101" t="s">
        <v>41</v>
      </c>
      <c r="O119" s="101" t="s">
        <v>155</v>
      </c>
      <c r="P119" s="101" t="s">
        <v>156</v>
      </c>
      <c r="Q119" s="101" t="s">
        <v>157</v>
      </c>
      <c r="R119" s="101" t="s">
        <v>158</v>
      </c>
      <c r="S119" s="101" t="s">
        <v>159</v>
      </c>
      <c r="T119" s="102" t="s">
        <v>160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161</v>
      </c>
      <c r="D120" s="40"/>
      <c r="E120" s="40"/>
      <c r="F120" s="40"/>
      <c r="G120" s="40"/>
      <c r="H120" s="40"/>
      <c r="I120" s="40"/>
      <c r="J120" s="198">
        <f>BK120</f>
        <v>0</v>
      </c>
      <c r="K120" s="40"/>
      <c r="L120" s="44"/>
      <c r="M120" s="103"/>
      <c r="N120" s="199"/>
      <c r="O120" s="104"/>
      <c r="P120" s="200">
        <f>P121+P143+P153+P158</f>
        <v>0</v>
      </c>
      <c r="Q120" s="104"/>
      <c r="R120" s="200">
        <f>R121+R143+R153+R158</f>
        <v>394.82451207999998</v>
      </c>
      <c r="S120" s="104"/>
      <c r="T120" s="201">
        <f>T121+T143+T153+T158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76</v>
      </c>
      <c r="AU120" s="17" t="s">
        <v>143</v>
      </c>
      <c r="BK120" s="202">
        <f>BK121+BK143+BK153+BK158</f>
        <v>0</v>
      </c>
    </row>
    <row r="121" s="12" customFormat="1" ht="25.92" customHeight="1">
      <c r="A121" s="12"/>
      <c r="B121" s="203"/>
      <c r="C121" s="204"/>
      <c r="D121" s="205" t="s">
        <v>76</v>
      </c>
      <c r="E121" s="206" t="s">
        <v>85</v>
      </c>
      <c r="F121" s="206" t="s">
        <v>240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SUM(P122:P142)</f>
        <v>0</v>
      </c>
      <c r="Q121" s="211"/>
      <c r="R121" s="212">
        <f>SUM(R122:R142)</f>
        <v>0</v>
      </c>
      <c r="S121" s="211"/>
      <c r="T121" s="213">
        <f>SUM(T122:T142)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85</v>
      </c>
      <c r="AT121" s="215" t="s">
        <v>76</v>
      </c>
      <c r="AU121" s="215" t="s">
        <v>77</v>
      </c>
      <c r="AY121" s="214" t="s">
        <v>164</v>
      </c>
      <c r="BK121" s="216">
        <f>SUM(BK122:BK142)</f>
        <v>0</v>
      </c>
    </row>
    <row r="122" s="2" customFormat="1" ht="21.75" customHeight="1">
      <c r="A122" s="38"/>
      <c r="B122" s="39"/>
      <c r="C122" s="217" t="s">
        <v>85</v>
      </c>
      <c r="D122" s="217" t="s">
        <v>165</v>
      </c>
      <c r="E122" s="218" t="s">
        <v>250</v>
      </c>
      <c r="F122" s="219" t="s">
        <v>251</v>
      </c>
      <c r="G122" s="220" t="s">
        <v>252</v>
      </c>
      <c r="H122" s="221">
        <v>160</v>
      </c>
      <c r="I122" s="222"/>
      <c r="J122" s="223">
        <f>ROUND(I122*H122,2)</f>
        <v>0</v>
      </c>
      <c r="K122" s="224"/>
      <c r="L122" s="44"/>
      <c r="M122" s="225" t="s">
        <v>1</v>
      </c>
      <c r="N122" s="226" t="s">
        <v>42</v>
      </c>
      <c r="O122" s="91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173</v>
      </c>
      <c r="AT122" s="229" t="s">
        <v>165</v>
      </c>
      <c r="AU122" s="229" t="s">
        <v>85</v>
      </c>
      <c r="AY122" s="17" t="s">
        <v>164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85</v>
      </c>
      <c r="BK122" s="230">
        <f>ROUND(I122*H122,2)</f>
        <v>0</v>
      </c>
      <c r="BL122" s="17" t="s">
        <v>173</v>
      </c>
      <c r="BM122" s="229" t="s">
        <v>87</v>
      </c>
    </row>
    <row r="123" s="13" customFormat="1">
      <c r="A123" s="13"/>
      <c r="B123" s="243"/>
      <c r="C123" s="244"/>
      <c r="D123" s="231" t="s">
        <v>244</v>
      </c>
      <c r="E123" s="245" t="s">
        <v>1</v>
      </c>
      <c r="F123" s="246" t="s">
        <v>561</v>
      </c>
      <c r="G123" s="244"/>
      <c r="H123" s="247">
        <v>160</v>
      </c>
      <c r="I123" s="248"/>
      <c r="J123" s="244"/>
      <c r="K123" s="244"/>
      <c r="L123" s="249"/>
      <c r="M123" s="250"/>
      <c r="N123" s="251"/>
      <c r="O123" s="251"/>
      <c r="P123" s="251"/>
      <c r="Q123" s="251"/>
      <c r="R123" s="251"/>
      <c r="S123" s="251"/>
      <c r="T123" s="25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53" t="s">
        <v>244</v>
      </c>
      <c r="AU123" s="253" t="s">
        <v>85</v>
      </c>
      <c r="AV123" s="13" t="s">
        <v>87</v>
      </c>
      <c r="AW123" s="13" t="s">
        <v>34</v>
      </c>
      <c r="AX123" s="13" t="s">
        <v>77</v>
      </c>
      <c r="AY123" s="253" t="s">
        <v>164</v>
      </c>
    </row>
    <row r="124" s="14" customFormat="1">
      <c r="A124" s="14"/>
      <c r="B124" s="254"/>
      <c r="C124" s="255"/>
      <c r="D124" s="231" t="s">
        <v>244</v>
      </c>
      <c r="E124" s="256" t="s">
        <v>1</v>
      </c>
      <c r="F124" s="257" t="s">
        <v>246</v>
      </c>
      <c r="G124" s="255"/>
      <c r="H124" s="258">
        <v>160</v>
      </c>
      <c r="I124" s="259"/>
      <c r="J124" s="255"/>
      <c r="K124" s="255"/>
      <c r="L124" s="260"/>
      <c r="M124" s="261"/>
      <c r="N124" s="262"/>
      <c r="O124" s="262"/>
      <c r="P124" s="262"/>
      <c r="Q124" s="262"/>
      <c r="R124" s="262"/>
      <c r="S124" s="262"/>
      <c r="T124" s="26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64" t="s">
        <v>244</v>
      </c>
      <c r="AU124" s="264" t="s">
        <v>85</v>
      </c>
      <c r="AV124" s="14" t="s">
        <v>173</v>
      </c>
      <c r="AW124" s="14" t="s">
        <v>34</v>
      </c>
      <c r="AX124" s="14" t="s">
        <v>85</v>
      </c>
      <c r="AY124" s="264" t="s">
        <v>164</v>
      </c>
    </row>
    <row r="125" s="2" customFormat="1" ht="21.75" customHeight="1">
      <c r="A125" s="38"/>
      <c r="B125" s="39"/>
      <c r="C125" s="217" t="s">
        <v>87</v>
      </c>
      <c r="D125" s="217" t="s">
        <v>165</v>
      </c>
      <c r="E125" s="218" t="s">
        <v>254</v>
      </c>
      <c r="F125" s="219" t="s">
        <v>255</v>
      </c>
      <c r="G125" s="220" t="s">
        <v>256</v>
      </c>
      <c r="H125" s="221">
        <v>20</v>
      </c>
      <c r="I125" s="222"/>
      <c r="J125" s="223">
        <f>ROUND(I125*H125,2)</f>
        <v>0</v>
      </c>
      <c r="K125" s="224"/>
      <c r="L125" s="44"/>
      <c r="M125" s="225" t="s">
        <v>1</v>
      </c>
      <c r="N125" s="226" t="s">
        <v>42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173</v>
      </c>
      <c r="AT125" s="229" t="s">
        <v>165</v>
      </c>
      <c r="AU125" s="229" t="s">
        <v>85</v>
      </c>
      <c r="AY125" s="17" t="s">
        <v>164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85</v>
      </c>
      <c r="BK125" s="230">
        <f>ROUND(I125*H125,2)</f>
        <v>0</v>
      </c>
      <c r="BL125" s="17" t="s">
        <v>173</v>
      </c>
      <c r="BM125" s="229" t="s">
        <v>173</v>
      </c>
    </row>
    <row r="126" s="2" customFormat="1" ht="24.15" customHeight="1">
      <c r="A126" s="38"/>
      <c r="B126" s="39"/>
      <c r="C126" s="217" t="s">
        <v>177</v>
      </c>
      <c r="D126" s="217" t="s">
        <v>165</v>
      </c>
      <c r="E126" s="218" t="s">
        <v>562</v>
      </c>
      <c r="F126" s="219" t="s">
        <v>563</v>
      </c>
      <c r="G126" s="220" t="s">
        <v>243</v>
      </c>
      <c r="H126" s="221">
        <v>23.895</v>
      </c>
      <c r="I126" s="222"/>
      <c r="J126" s="223">
        <f>ROUND(I126*H126,2)</f>
        <v>0</v>
      </c>
      <c r="K126" s="224"/>
      <c r="L126" s="44"/>
      <c r="M126" s="225" t="s">
        <v>1</v>
      </c>
      <c r="N126" s="226" t="s">
        <v>42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173</v>
      </c>
      <c r="AT126" s="229" t="s">
        <v>165</v>
      </c>
      <c r="AU126" s="229" t="s">
        <v>85</v>
      </c>
      <c r="AY126" s="17" t="s">
        <v>164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85</v>
      </c>
      <c r="BK126" s="230">
        <f>ROUND(I126*H126,2)</f>
        <v>0</v>
      </c>
      <c r="BL126" s="17" t="s">
        <v>173</v>
      </c>
      <c r="BM126" s="229" t="s">
        <v>187</v>
      </c>
    </row>
    <row r="127" s="2" customFormat="1" ht="24.15" customHeight="1">
      <c r="A127" s="38"/>
      <c r="B127" s="39"/>
      <c r="C127" s="217" t="s">
        <v>173</v>
      </c>
      <c r="D127" s="217" t="s">
        <v>165</v>
      </c>
      <c r="E127" s="218" t="s">
        <v>433</v>
      </c>
      <c r="F127" s="219" t="s">
        <v>434</v>
      </c>
      <c r="G127" s="220" t="s">
        <v>243</v>
      </c>
      <c r="H127" s="221">
        <v>23.895</v>
      </c>
      <c r="I127" s="222"/>
      <c r="J127" s="223">
        <f>ROUND(I127*H127,2)</f>
        <v>0</v>
      </c>
      <c r="K127" s="224"/>
      <c r="L127" s="44"/>
      <c r="M127" s="225" t="s">
        <v>1</v>
      </c>
      <c r="N127" s="226" t="s">
        <v>42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173</v>
      </c>
      <c r="AT127" s="229" t="s">
        <v>165</v>
      </c>
      <c r="AU127" s="229" t="s">
        <v>85</v>
      </c>
      <c r="AY127" s="17" t="s">
        <v>164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85</v>
      </c>
      <c r="BK127" s="230">
        <f>ROUND(I127*H127,2)</f>
        <v>0</v>
      </c>
      <c r="BL127" s="17" t="s">
        <v>173</v>
      </c>
      <c r="BM127" s="229" t="s">
        <v>196</v>
      </c>
    </row>
    <row r="128" s="2" customFormat="1" ht="44.25" customHeight="1">
      <c r="A128" s="38"/>
      <c r="B128" s="39"/>
      <c r="C128" s="217" t="s">
        <v>163</v>
      </c>
      <c r="D128" s="217" t="s">
        <v>165</v>
      </c>
      <c r="E128" s="218" t="s">
        <v>564</v>
      </c>
      <c r="F128" s="219" t="s">
        <v>565</v>
      </c>
      <c r="G128" s="220" t="s">
        <v>243</v>
      </c>
      <c r="H128" s="221">
        <v>55.954999999999998</v>
      </c>
      <c r="I128" s="222"/>
      <c r="J128" s="223">
        <f>ROUND(I128*H128,2)</f>
        <v>0</v>
      </c>
      <c r="K128" s="224"/>
      <c r="L128" s="44"/>
      <c r="M128" s="225" t="s">
        <v>1</v>
      </c>
      <c r="N128" s="226" t="s">
        <v>42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173</v>
      </c>
      <c r="AT128" s="229" t="s">
        <v>165</v>
      </c>
      <c r="AU128" s="229" t="s">
        <v>85</v>
      </c>
      <c r="AY128" s="17" t="s">
        <v>164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85</v>
      </c>
      <c r="BK128" s="230">
        <f>ROUND(I128*H128,2)</f>
        <v>0</v>
      </c>
      <c r="BL128" s="17" t="s">
        <v>173</v>
      </c>
      <c r="BM128" s="229" t="s">
        <v>228</v>
      </c>
    </row>
    <row r="129" s="2" customFormat="1" ht="44.25" customHeight="1">
      <c r="A129" s="38"/>
      <c r="B129" s="39"/>
      <c r="C129" s="217" t="s">
        <v>187</v>
      </c>
      <c r="D129" s="217" t="s">
        <v>165</v>
      </c>
      <c r="E129" s="218" t="s">
        <v>549</v>
      </c>
      <c r="F129" s="219" t="s">
        <v>550</v>
      </c>
      <c r="G129" s="220" t="s">
        <v>243</v>
      </c>
      <c r="H129" s="221">
        <v>55.954999999999998</v>
      </c>
      <c r="I129" s="222"/>
      <c r="J129" s="223">
        <f>ROUND(I129*H129,2)</f>
        <v>0</v>
      </c>
      <c r="K129" s="224"/>
      <c r="L129" s="44"/>
      <c r="M129" s="225" t="s">
        <v>1</v>
      </c>
      <c r="N129" s="226" t="s">
        <v>42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173</v>
      </c>
      <c r="AT129" s="229" t="s">
        <v>165</v>
      </c>
      <c r="AU129" s="229" t="s">
        <v>85</v>
      </c>
      <c r="AY129" s="17" t="s">
        <v>164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85</v>
      </c>
      <c r="BK129" s="230">
        <f>ROUND(I129*H129,2)</f>
        <v>0</v>
      </c>
      <c r="BL129" s="17" t="s">
        <v>173</v>
      </c>
      <c r="BM129" s="229" t="s">
        <v>299</v>
      </c>
    </row>
    <row r="130" s="2" customFormat="1" ht="62.7" customHeight="1">
      <c r="A130" s="38"/>
      <c r="B130" s="39"/>
      <c r="C130" s="217" t="s">
        <v>192</v>
      </c>
      <c r="D130" s="217" t="s">
        <v>165</v>
      </c>
      <c r="E130" s="218" t="s">
        <v>275</v>
      </c>
      <c r="F130" s="219" t="s">
        <v>276</v>
      </c>
      <c r="G130" s="220" t="s">
        <v>243</v>
      </c>
      <c r="H130" s="221">
        <v>143.93000000000001</v>
      </c>
      <c r="I130" s="222"/>
      <c r="J130" s="223">
        <f>ROUND(I130*H130,2)</f>
        <v>0</v>
      </c>
      <c r="K130" s="224"/>
      <c r="L130" s="44"/>
      <c r="M130" s="225" t="s">
        <v>1</v>
      </c>
      <c r="N130" s="226" t="s">
        <v>42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173</v>
      </c>
      <c r="AT130" s="229" t="s">
        <v>165</v>
      </c>
      <c r="AU130" s="229" t="s">
        <v>85</v>
      </c>
      <c r="AY130" s="17" t="s">
        <v>164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85</v>
      </c>
      <c r="BK130" s="230">
        <f>ROUND(I130*H130,2)</f>
        <v>0</v>
      </c>
      <c r="BL130" s="17" t="s">
        <v>173</v>
      </c>
      <c r="BM130" s="229" t="s">
        <v>266</v>
      </c>
    </row>
    <row r="131" s="13" customFormat="1">
      <c r="A131" s="13"/>
      <c r="B131" s="243"/>
      <c r="C131" s="244"/>
      <c r="D131" s="231" t="s">
        <v>244</v>
      </c>
      <c r="E131" s="245" t="s">
        <v>1</v>
      </c>
      <c r="F131" s="246" t="s">
        <v>566</v>
      </c>
      <c r="G131" s="244"/>
      <c r="H131" s="247">
        <v>143.93000000000001</v>
      </c>
      <c r="I131" s="248"/>
      <c r="J131" s="244"/>
      <c r="K131" s="244"/>
      <c r="L131" s="249"/>
      <c r="M131" s="250"/>
      <c r="N131" s="251"/>
      <c r="O131" s="251"/>
      <c r="P131" s="251"/>
      <c r="Q131" s="251"/>
      <c r="R131" s="251"/>
      <c r="S131" s="251"/>
      <c r="T131" s="25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3" t="s">
        <v>244</v>
      </c>
      <c r="AU131" s="253" t="s">
        <v>85</v>
      </c>
      <c r="AV131" s="13" t="s">
        <v>87</v>
      </c>
      <c r="AW131" s="13" t="s">
        <v>34</v>
      </c>
      <c r="AX131" s="13" t="s">
        <v>77</v>
      </c>
      <c r="AY131" s="253" t="s">
        <v>164</v>
      </c>
    </row>
    <row r="132" s="14" customFormat="1">
      <c r="A132" s="14"/>
      <c r="B132" s="254"/>
      <c r="C132" s="255"/>
      <c r="D132" s="231" t="s">
        <v>244</v>
      </c>
      <c r="E132" s="256" t="s">
        <v>1</v>
      </c>
      <c r="F132" s="257" t="s">
        <v>246</v>
      </c>
      <c r="G132" s="255"/>
      <c r="H132" s="258">
        <v>143.93000000000001</v>
      </c>
      <c r="I132" s="259"/>
      <c r="J132" s="255"/>
      <c r="K132" s="255"/>
      <c r="L132" s="260"/>
      <c r="M132" s="261"/>
      <c r="N132" s="262"/>
      <c r="O132" s="262"/>
      <c r="P132" s="262"/>
      <c r="Q132" s="262"/>
      <c r="R132" s="262"/>
      <c r="S132" s="262"/>
      <c r="T132" s="26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4" t="s">
        <v>244</v>
      </c>
      <c r="AU132" s="264" t="s">
        <v>85</v>
      </c>
      <c r="AV132" s="14" t="s">
        <v>173</v>
      </c>
      <c r="AW132" s="14" t="s">
        <v>34</v>
      </c>
      <c r="AX132" s="14" t="s">
        <v>85</v>
      </c>
      <c r="AY132" s="264" t="s">
        <v>164</v>
      </c>
    </row>
    <row r="133" s="2" customFormat="1" ht="66.75" customHeight="1">
      <c r="A133" s="38"/>
      <c r="B133" s="39"/>
      <c r="C133" s="217" t="s">
        <v>196</v>
      </c>
      <c r="D133" s="217" t="s">
        <v>165</v>
      </c>
      <c r="E133" s="218" t="s">
        <v>278</v>
      </c>
      <c r="F133" s="219" t="s">
        <v>279</v>
      </c>
      <c r="G133" s="220" t="s">
        <v>243</v>
      </c>
      <c r="H133" s="221">
        <v>1295.3699999999999</v>
      </c>
      <c r="I133" s="222"/>
      <c r="J133" s="223">
        <f>ROUND(I133*H133,2)</f>
        <v>0</v>
      </c>
      <c r="K133" s="224"/>
      <c r="L133" s="44"/>
      <c r="M133" s="225" t="s">
        <v>1</v>
      </c>
      <c r="N133" s="226" t="s">
        <v>42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173</v>
      </c>
      <c r="AT133" s="229" t="s">
        <v>165</v>
      </c>
      <c r="AU133" s="229" t="s">
        <v>85</v>
      </c>
      <c r="AY133" s="17" t="s">
        <v>164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85</v>
      </c>
      <c r="BK133" s="230">
        <f>ROUND(I133*H133,2)</f>
        <v>0</v>
      </c>
      <c r="BL133" s="17" t="s">
        <v>173</v>
      </c>
      <c r="BM133" s="229" t="s">
        <v>336</v>
      </c>
    </row>
    <row r="134" s="13" customFormat="1">
      <c r="A134" s="13"/>
      <c r="B134" s="243"/>
      <c r="C134" s="244"/>
      <c r="D134" s="231" t="s">
        <v>244</v>
      </c>
      <c r="E134" s="245" t="s">
        <v>1</v>
      </c>
      <c r="F134" s="246" t="s">
        <v>567</v>
      </c>
      <c r="G134" s="244"/>
      <c r="H134" s="247">
        <v>1295.3699999999999</v>
      </c>
      <c r="I134" s="248"/>
      <c r="J134" s="244"/>
      <c r="K134" s="244"/>
      <c r="L134" s="249"/>
      <c r="M134" s="250"/>
      <c r="N134" s="251"/>
      <c r="O134" s="251"/>
      <c r="P134" s="251"/>
      <c r="Q134" s="251"/>
      <c r="R134" s="251"/>
      <c r="S134" s="251"/>
      <c r="T134" s="25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3" t="s">
        <v>244</v>
      </c>
      <c r="AU134" s="253" t="s">
        <v>85</v>
      </c>
      <c r="AV134" s="13" t="s">
        <v>87</v>
      </c>
      <c r="AW134" s="13" t="s">
        <v>34</v>
      </c>
      <c r="AX134" s="13" t="s">
        <v>77</v>
      </c>
      <c r="AY134" s="253" t="s">
        <v>164</v>
      </c>
    </row>
    <row r="135" s="14" customFormat="1">
      <c r="A135" s="14"/>
      <c r="B135" s="254"/>
      <c r="C135" s="255"/>
      <c r="D135" s="231" t="s">
        <v>244</v>
      </c>
      <c r="E135" s="256" t="s">
        <v>1</v>
      </c>
      <c r="F135" s="257" t="s">
        <v>246</v>
      </c>
      <c r="G135" s="255"/>
      <c r="H135" s="258">
        <v>1295.3699999999999</v>
      </c>
      <c r="I135" s="259"/>
      <c r="J135" s="255"/>
      <c r="K135" s="255"/>
      <c r="L135" s="260"/>
      <c r="M135" s="261"/>
      <c r="N135" s="262"/>
      <c r="O135" s="262"/>
      <c r="P135" s="262"/>
      <c r="Q135" s="262"/>
      <c r="R135" s="262"/>
      <c r="S135" s="262"/>
      <c r="T135" s="26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4" t="s">
        <v>244</v>
      </c>
      <c r="AU135" s="264" t="s">
        <v>85</v>
      </c>
      <c r="AV135" s="14" t="s">
        <v>173</v>
      </c>
      <c r="AW135" s="14" t="s">
        <v>34</v>
      </c>
      <c r="AX135" s="14" t="s">
        <v>85</v>
      </c>
      <c r="AY135" s="264" t="s">
        <v>164</v>
      </c>
    </row>
    <row r="136" s="2" customFormat="1" ht="44.25" customHeight="1">
      <c r="A136" s="38"/>
      <c r="B136" s="39"/>
      <c r="C136" s="217" t="s">
        <v>202</v>
      </c>
      <c r="D136" s="217" t="s">
        <v>165</v>
      </c>
      <c r="E136" s="218" t="s">
        <v>294</v>
      </c>
      <c r="F136" s="219" t="s">
        <v>295</v>
      </c>
      <c r="G136" s="220" t="s">
        <v>296</v>
      </c>
      <c r="H136" s="221">
        <v>259.07400000000001</v>
      </c>
      <c r="I136" s="222"/>
      <c r="J136" s="223">
        <f>ROUND(I136*H136,2)</f>
        <v>0</v>
      </c>
      <c r="K136" s="224"/>
      <c r="L136" s="44"/>
      <c r="M136" s="225" t="s">
        <v>1</v>
      </c>
      <c r="N136" s="226" t="s">
        <v>42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173</v>
      </c>
      <c r="AT136" s="229" t="s">
        <v>165</v>
      </c>
      <c r="AU136" s="229" t="s">
        <v>85</v>
      </c>
      <c r="AY136" s="17" t="s">
        <v>164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85</v>
      </c>
      <c r="BK136" s="230">
        <f>ROUND(I136*H136,2)</f>
        <v>0</v>
      </c>
      <c r="BL136" s="17" t="s">
        <v>173</v>
      </c>
      <c r="BM136" s="229" t="s">
        <v>269</v>
      </c>
    </row>
    <row r="137" s="13" customFormat="1">
      <c r="A137" s="13"/>
      <c r="B137" s="243"/>
      <c r="C137" s="244"/>
      <c r="D137" s="231" t="s">
        <v>244</v>
      </c>
      <c r="E137" s="245" t="s">
        <v>1</v>
      </c>
      <c r="F137" s="246" t="s">
        <v>568</v>
      </c>
      <c r="G137" s="244"/>
      <c r="H137" s="247">
        <v>259.07400000000001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3" t="s">
        <v>244</v>
      </c>
      <c r="AU137" s="253" t="s">
        <v>85</v>
      </c>
      <c r="AV137" s="13" t="s">
        <v>87</v>
      </c>
      <c r="AW137" s="13" t="s">
        <v>34</v>
      </c>
      <c r="AX137" s="13" t="s">
        <v>85</v>
      </c>
      <c r="AY137" s="253" t="s">
        <v>164</v>
      </c>
    </row>
    <row r="138" s="2" customFormat="1" ht="44.25" customHeight="1">
      <c r="A138" s="38"/>
      <c r="B138" s="39"/>
      <c r="C138" s="217" t="s">
        <v>207</v>
      </c>
      <c r="D138" s="217" t="s">
        <v>165</v>
      </c>
      <c r="E138" s="218" t="s">
        <v>300</v>
      </c>
      <c r="F138" s="219" t="s">
        <v>301</v>
      </c>
      <c r="G138" s="220" t="s">
        <v>243</v>
      </c>
      <c r="H138" s="221">
        <v>15.77</v>
      </c>
      <c r="I138" s="222"/>
      <c r="J138" s="223">
        <f>ROUND(I138*H138,2)</f>
        <v>0</v>
      </c>
      <c r="K138" s="224"/>
      <c r="L138" s="44"/>
      <c r="M138" s="225" t="s">
        <v>1</v>
      </c>
      <c r="N138" s="226" t="s">
        <v>42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173</v>
      </c>
      <c r="AT138" s="229" t="s">
        <v>165</v>
      </c>
      <c r="AU138" s="229" t="s">
        <v>85</v>
      </c>
      <c r="AY138" s="17" t="s">
        <v>164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85</v>
      </c>
      <c r="BK138" s="230">
        <f>ROUND(I138*H138,2)</f>
        <v>0</v>
      </c>
      <c r="BL138" s="17" t="s">
        <v>173</v>
      </c>
      <c r="BM138" s="229" t="s">
        <v>356</v>
      </c>
    </row>
    <row r="139" s="2" customFormat="1" ht="24.15" customHeight="1">
      <c r="A139" s="38"/>
      <c r="B139" s="39"/>
      <c r="C139" s="217" t="s">
        <v>213</v>
      </c>
      <c r="D139" s="217" t="s">
        <v>165</v>
      </c>
      <c r="E139" s="218" t="s">
        <v>569</v>
      </c>
      <c r="F139" s="219" t="s">
        <v>570</v>
      </c>
      <c r="G139" s="220" t="s">
        <v>243</v>
      </c>
      <c r="H139" s="221">
        <v>26.219999999999999</v>
      </c>
      <c r="I139" s="222"/>
      <c r="J139" s="223">
        <f>ROUND(I139*H139,2)</f>
        <v>0</v>
      </c>
      <c r="K139" s="224"/>
      <c r="L139" s="44"/>
      <c r="M139" s="225" t="s">
        <v>1</v>
      </c>
      <c r="N139" s="226" t="s">
        <v>42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173</v>
      </c>
      <c r="AT139" s="229" t="s">
        <v>165</v>
      </c>
      <c r="AU139" s="229" t="s">
        <v>85</v>
      </c>
      <c r="AY139" s="17" t="s">
        <v>164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85</v>
      </c>
      <c r="BK139" s="230">
        <f>ROUND(I139*H139,2)</f>
        <v>0</v>
      </c>
      <c r="BL139" s="17" t="s">
        <v>173</v>
      </c>
      <c r="BM139" s="229" t="s">
        <v>297</v>
      </c>
    </row>
    <row r="140" s="15" customFormat="1">
      <c r="A140" s="15"/>
      <c r="B140" s="265"/>
      <c r="C140" s="266"/>
      <c r="D140" s="231" t="s">
        <v>244</v>
      </c>
      <c r="E140" s="267" t="s">
        <v>1</v>
      </c>
      <c r="F140" s="268" t="s">
        <v>571</v>
      </c>
      <c r="G140" s="266"/>
      <c r="H140" s="267" t="s">
        <v>1</v>
      </c>
      <c r="I140" s="269"/>
      <c r="J140" s="266"/>
      <c r="K140" s="266"/>
      <c r="L140" s="270"/>
      <c r="M140" s="271"/>
      <c r="N140" s="272"/>
      <c r="O140" s="272"/>
      <c r="P140" s="272"/>
      <c r="Q140" s="272"/>
      <c r="R140" s="272"/>
      <c r="S140" s="272"/>
      <c r="T140" s="273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4" t="s">
        <v>244</v>
      </c>
      <c r="AU140" s="274" t="s">
        <v>85</v>
      </c>
      <c r="AV140" s="15" t="s">
        <v>85</v>
      </c>
      <c r="AW140" s="15" t="s">
        <v>34</v>
      </c>
      <c r="AX140" s="15" t="s">
        <v>77</v>
      </c>
      <c r="AY140" s="274" t="s">
        <v>164</v>
      </c>
    </row>
    <row r="141" s="13" customFormat="1">
      <c r="A141" s="13"/>
      <c r="B141" s="243"/>
      <c r="C141" s="244"/>
      <c r="D141" s="231" t="s">
        <v>244</v>
      </c>
      <c r="E141" s="245" t="s">
        <v>1</v>
      </c>
      <c r="F141" s="246" t="s">
        <v>572</v>
      </c>
      <c r="G141" s="244"/>
      <c r="H141" s="247">
        <v>26.219999999999999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3" t="s">
        <v>244</v>
      </c>
      <c r="AU141" s="253" t="s">
        <v>85</v>
      </c>
      <c r="AV141" s="13" t="s">
        <v>87</v>
      </c>
      <c r="AW141" s="13" t="s">
        <v>34</v>
      </c>
      <c r="AX141" s="13" t="s">
        <v>77</v>
      </c>
      <c r="AY141" s="253" t="s">
        <v>164</v>
      </c>
    </row>
    <row r="142" s="14" customFormat="1">
      <c r="A142" s="14"/>
      <c r="B142" s="254"/>
      <c r="C142" s="255"/>
      <c r="D142" s="231" t="s">
        <v>244</v>
      </c>
      <c r="E142" s="256" t="s">
        <v>1</v>
      </c>
      <c r="F142" s="257" t="s">
        <v>246</v>
      </c>
      <c r="G142" s="255"/>
      <c r="H142" s="258">
        <v>26.219999999999999</v>
      </c>
      <c r="I142" s="259"/>
      <c r="J142" s="255"/>
      <c r="K142" s="255"/>
      <c r="L142" s="260"/>
      <c r="M142" s="261"/>
      <c r="N142" s="262"/>
      <c r="O142" s="262"/>
      <c r="P142" s="262"/>
      <c r="Q142" s="262"/>
      <c r="R142" s="262"/>
      <c r="S142" s="262"/>
      <c r="T142" s="26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4" t="s">
        <v>244</v>
      </c>
      <c r="AU142" s="264" t="s">
        <v>85</v>
      </c>
      <c r="AV142" s="14" t="s">
        <v>173</v>
      </c>
      <c r="AW142" s="14" t="s">
        <v>34</v>
      </c>
      <c r="AX142" s="14" t="s">
        <v>85</v>
      </c>
      <c r="AY142" s="264" t="s">
        <v>164</v>
      </c>
    </row>
    <row r="143" s="12" customFormat="1" ht="25.92" customHeight="1">
      <c r="A143" s="12"/>
      <c r="B143" s="203"/>
      <c r="C143" s="204"/>
      <c r="D143" s="205" t="s">
        <v>76</v>
      </c>
      <c r="E143" s="206" t="s">
        <v>177</v>
      </c>
      <c r="F143" s="206" t="s">
        <v>312</v>
      </c>
      <c r="G143" s="204"/>
      <c r="H143" s="204"/>
      <c r="I143" s="207"/>
      <c r="J143" s="208">
        <f>BK143</f>
        <v>0</v>
      </c>
      <c r="K143" s="204"/>
      <c r="L143" s="209"/>
      <c r="M143" s="210"/>
      <c r="N143" s="211"/>
      <c r="O143" s="211"/>
      <c r="P143" s="212">
        <f>SUM(P144:P152)</f>
        <v>0</v>
      </c>
      <c r="Q143" s="211"/>
      <c r="R143" s="212">
        <f>SUM(R144:R152)</f>
        <v>189.63351208</v>
      </c>
      <c r="S143" s="211"/>
      <c r="T143" s="213">
        <f>SUM(T144:T152)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4" t="s">
        <v>85</v>
      </c>
      <c r="AT143" s="215" t="s">
        <v>76</v>
      </c>
      <c r="AU143" s="215" t="s">
        <v>77</v>
      </c>
      <c r="AY143" s="214" t="s">
        <v>164</v>
      </c>
      <c r="BK143" s="216">
        <f>SUM(BK144:BK152)</f>
        <v>0</v>
      </c>
    </row>
    <row r="144" s="2" customFormat="1" ht="66.75" customHeight="1">
      <c r="A144" s="38"/>
      <c r="B144" s="39"/>
      <c r="C144" s="217" t="s">
        <v>220</v>
      </c>
      <c r="D144" s="217" t="s">
        <v>165</v>
      </c>
      <c r="E144" s="218" t="s">
        <v>323</v>
      </c>
      <c r="F144" s="219" t="s">
        <v>324</v>
      </c>
      <c r="G144" s="220" t="s">
        <v>243</v>
      </c>
      <c r="H144" s="221">
        <v>43.204000000000001</v>
      </c>
      <c r="I144" s="222"/>
      <c r="J144" s="223">
        <f>ROUND(I144*H144,2)</f>
        <v>0</v>
      </c>
      <c r="K144" s="224"/>
      <c r="L144" s="44"/>
      <c r="M144" s="225" t="s">
        <v>1</v>
      </c>
      <c r="N144" s="226" t="s">
        <v>42</v>
      </c>
      <c r="O144" s="91"/>
      <c r="P144" s="227">
        <f>O144*H144</f>
        <v>0</v>
      </c>
      <c r="Q144" s="227">
        <v>2.7919499999999999</v>
      </c>
      <c r="R144" s="227">
        <f>Q144*H144</f>
        <v>120.6234078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173</v>
      </c>
      <c r="AT144" s="229" t="s">
        <v>165</v>
      </c>
      <c r="AU144" s="229" t="s">
        <v>85</v>
      </c>
      <c r="AY144" s="17" t="s">
        <v>164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85</v>
      </c>
      <c r="BK144" s="230">
        <f>ROUND(I144*H144,2)</f>
        <v>0</v>
      </c>
      <c r="BL144" s="17" t="s">
        <v>173</v>
      </c>
      <c r="BM144" s="229" t="s">
        <v>302</v>
      </c>
    </row>
    <row r="145" s="2" customFormat="1" ht="66.75" customHeight="1">
      <c r="A145" s="38"/>
      <c r="B145" s="39"/>
      <c r="C145" s="217" t="s">
        <v>222</v>
      </c>
      <c r="D145" s="217" t="s">
        <v>165</v>
      </c>
      <c r="E145" s="218" t="s">
        <v>326</v>
      </c>
      <c r="F145" s="219" t="s">
        <v>327</v>
      </c>
      <c r="G145" s="220" t="s">
        <v>243</v>
      </c>
      <c r="H145" s="221">
        <v>22.911000000000001</v>
      </c>
      <c r="I145" s="222"/>
      <c r="J145" s="223">
        <f>ROUND(I145*H145,2)</f>
        <v>0</v>
      </c>
      <c r="K145" s="224"/>
      <c r="L145" s="44"/>
      <c r="M145" s="225" t="s">
        <v>1</v>
      </c>
      <c r="N145" s="226" t="s">
        <v>42</v>
      </c>
      <c r="O145" s="91"/>
      <c r="P145" s="227">
        <f>O145*H145</f>
        <v>0</v>
      </c>
      <c r="Q145" s="227">
        <v>2.8332299999999999</v>
      </c>
      <c r="R145" s="227">
        <f>Q145*H145</f>
        <v>64.912132530000008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173</v>
      </c>
      <c r="AT145" s="229" t="s">
        <v>165</v>
      </c>
      <c r="AU145" s="229" t="s">
        <v>85</v>
      </c>
      <c r="AY145" s="17" t="s">
        <v>164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85</v>
      </c>
      <c r="BK145" s="230">
        <f>ROUND(I145*H145,2)</f>
        <v>0</v>
      </c>
      <c r="BL145" s="17" t="s">
        <v>173</v>
      </c>
      <c r="BM145" s="229" t="s">
        <v>307</v>
      </c>
    </row>
    <row r="146" s="2" customFormat="1" ht="76.35" customHeight="1">
      <c r="A146" s="38"/>
      <c r="B146" s="39"/>
      <c r="C146" s="217" t="s">
        <v>228</v>
      </c>
      <c r="D146" s="217" t="s">
        <v>165</v>
      </c>
      <c r="E146" s="218" t="s">
        <v>329</v>
      </c>
      <c r="F146" s="219" t="s">
        <v>330</v>
      </c>
      <c r="G146" s="220" t="s">
        <v>306</v>
      </c>
      <c r="H146" s="221">
        <v>152.74000000000001</v>
      </c>
      <c r="I146" s="222"/>
      <c r="J146" s="223">
        <f>ROUND(I146*H146,2)</f>
        <v>0</v>
      </c>
      <c r="K146" s="224"/>
      <c r="L146" s="44"/>
      <c r="M146" s="225" t="s">
        <v>1</v>
      </c>
      <c r="N146" s="226" t="s">
        <v>42</v>
      </c>
      <c r="O146" s="91"/>
      <c r="P146" s="227">
        <f>O146*H146</f>
        <v>0</v>
      </c>
      <c r="Q146" s="227">
        <v>0.00726</v>
      </c>
      <c r="R146" s="227">
        <f>Q146*H146</f>
        <v>1.1088924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173</v>
      </c>
      <c r="AT146" s="229" t="s">
        <v>165</v>
      </c>
      <c r="AU146" s="229" t="s">
        <v>85</v>
      </c>
      <c r="AY146" s="17" t="s">
        <v>164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85</v>
      </c>
      <c r="BK146" s="230">
        <f>ROUND(I146*H146,2)</f>
        <v>0</v>
      </c>
      <c r="BL146" s="17" t="s">
        <v>173</v>
      </c>
      <c r="BM146" s="229" t="s">
        <v>402</v>
      </c>
    </row>
    <row r="147" s="13" customFormat="1">
      <c r="A147" s="13"/>
      <c r="B147" s="243"/>
      <c r="C147" s="244"/>
      <c r="D147" s="231" t="s">
        <v>244</v>
      </c>
      <c r="E147" s="245" t="s">
        <v>1</v>
      </c>
      <c r="F147" s="246" t="s">
        <v>573</v>
      </c>
      <c r="G147" s="244"/>
      <c r="H147" s="247">
        <v>152.74000000000001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3" t="s">
        <v>244</v>
      </c>
      <c r="AU147" s="253" t="s">
        <v>85</v>
      </c>
      <c r="AV147" s="13" t="s">
        <v>87</v>
      </c>
      <c r="AW147" s="13" t="s">
        <v>34</v>
      </c>
      <c r="AX147" s="13" t="s">
        <v>77</v>
      </c>
      <c r="AY147" s="253" t="s">
        <v>164</v>
      </c>
    </row>
    <row r="148" s="14" customFormat="1">
      <c r="A148" s="14"/>
      <c r="B148" s="254"/>
      <c r="C148" s="255"/>
      <c r="D148" s="231" t="s">
        <v>244</v>
      </c>
      <c r="E148" s="256" t="s">
        <v>1</v>
      </c>
      <c r="F148" s="257" t="s">
        <v>246</v>
      </c>
      <c r="G148" s="255"/>
      <c r="H148" s="258">
        <v>152.74000000000001</v>
      </c>
      <c r="I148" s="259"/>
      <c r="J148" s="255"/>
      <c r="K148" s="255"/>
      <c r="L148" s="260"/>
      <c r="M148" s="261"/>
      <c r="N148" s="262"/>
      <c r="O148" s="262"/>
      <c r="P148" s="262"/>
      <c r="Q148" s="262"/>
      <c r="R148" s="262"/>
      <c r="S148" s="262"/>
      <c r="T148" s="26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4" t="s">
        <v>244</v>
      </c>
      <c r="AU148" s="264" t="s">
        <v>85</v>
      </c>
      <c r="AV148" s="14" t="s">
        <v>173</v>
      </c>
      <c r="AW148" s="14" t="s">
        <v>34</v>
      </c>
      <c r="AX148" s="14" t="s">
        <v>85</v>
      </c>
      <c r="AY148" s="264" t="s">
        <v>164</v>
      </c>
    </row>
    <row r="149" s="2" customFormat="1" ht="76.35" customHeight="1">
      <c r="A149" s="38"/>
      <c r="B149" s="39"/>
      <c r="C149" s="217" t="s">
        <v>8</v>
      </c>
      <c r="D149" s="217" t="s">
        <v>165</v>
      </c>
      <c r="E149" s="218" t="s">
        <v>333</v>
      </c>
      <c r="F149" s="219" t="s">
        <v>334</v>
      </c>
      <c r="G149" s="220" t="s">
        <v>306</v>
      </c>
      <c r="H149" s="221">
        <v>152.74000000000001</v>
      </c>
      <c r="I149" s="222"/>
      <c r="J149" s="223">
        <f>ROUND(I149*H149,2)</f>
        <v>0</v>
      </c>
      <c r="K149" s="224"/>
      <c r="L149" s="44"/>
      <c r="M149" s="225" t="s">
        <v>1</v>
      </c>
      <c r="N149" s="226" t="s">
        <v>42</v>
      </c>
      <c r="O149" s="91"/>
      <c r="P149" s="227">
        <f>O149*H149</f>
        <v>0</v>
      </c>
      <c r="Q149" s="227">
        <v>0.00085999999999999998</v>
      </c>
      <c r="R149" s="227">
        <f>Q149*H149</f>
        <v>0.13135640000000001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173</v>
      </c>
      <c r="AT149" s="229" t="s">
        <v>165</v>
      </c>
      <c r="AU149" s="229" t="s">
        <v>85</v>
      </c>
      <c r="AY149" s="17" t="s">
        <v>164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85</v>
      </c>
      <c r="BK149" s="230">
        <f>ROUND(I149*H149,2)</f>
        <v>0</v>
      </c>
      <c r="BL149" s="17" t="s">
        <v>173</v>
      </c>
      <c r="BM149" s="229" t="s">
        <v>311</v>
      </c>
    </row>
    <row r="150" s="2" customFormat="1" ht="90" customHeight="1">
      <c r="A150" s="38"/>
      <c r="B150" s="39"/>
      <c r="C150" s="217" t="s">
        <v>299</v>
      </c>
      <c r="D150" s="217" t="s">
        <v>165</v>
      </c>
      <c r="E150" s="218" t="s">
        <v>341</v>
      </c>
      <c r="F150" s="219" t="s">
        <v>342</v>
      </c>
      <c r="G150" s="220" t="s">
        <v>296</v>
      </c>
      <c r="H150" s="221">
        <v>2.7490000000000001</v>
      </c>
      <c r="I150" s="222"/>
      <c r="J150" s="223">
        <f>ROUND(I150*H150,2)</f>
        <v>0</v>
      </c>
      <c r="K150" s="224"/>
      <c r="L150" s="44"/>
      <c r="M150" s="225" t="s">
        <v>1</v>
      </c>
      <c r="N150" s="226" t="s">
        <v>42</v>
      </c>
      <c r="O150" s="91"/>
      <c r="P150" s="227">
        <f>O150*H150</f>
        <v>0</v>
      </c>
      <c r="Q150" s="227">
        <v>1.03955</v>
      </c>
      <c r="R150" s="227">
        <f>Q150*H150</f>
        <v>2.8577229499999999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173</v>
      </c>
      <c r="AT150" s="229" t="s">
        <v>165</v>
      </c>
      <c r="AU150" s="229" t="s">
        <v>85</v>
      </c>
      <c r="AY150" s="17" t="s">
        <v>164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85</v>
      </c>
      <c r="BK150" s="230">
        <f>ROUND(I150*H150,2)</f>
        <v>0</v>
      </c>
      <c r="BL150" s="17" t="s">
        <v>173</v>
      </c>
      <c r="BM150" s="229" t="s">
        <v>316</v>
      </c>
    </row>
    <row r="151" s="13" customFormat="1">
      <c r="A151" s="13"/>
      <c r="B151" s="243"/>
      <c r="C151" s="244"/>
      <c r="D151" s="231" t="s">
        <v>244</v>
      </c>
      <c r="E151" s="245" t="s">
        <v>1</v>
      </c>
      <c r="F151" s="246" t="s">
        <v>574</v>
      </c>
      <c r="G151" s="244"/>
      <c r="H151" s="247">
        <v>2.7490000000000001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3" t="s">
        <v>244</v>
      </c>
      <c r="AU151" s="253" t="s">
        <v>85</v>
      </c>
      <c r="AV151" s="13" t="s">
        <v>87</v>
      </c>
      <c r="AW151" s="13" t="s">
        <v>34</v>
      </c>
      <c r="AX151" s="13" t="s">
        <v>77</v>
      </c>
      <c r="AY151" s="253" t="s">
        <v>164</v>
      </c>
    </row>
    <row r="152" s="14" customFormat="1">
      <c r="A152" s="14"/>
      <c r="B152" s="254"/>
      <c r="C152" s="255"/>
      <c r="D152" s="231" t="s">
        <v>244</v>
      </c>
      <c r="E152" s="256" t="s">
        <v>1</v>
      </c>
      <c r="F152" s="257" t="s">
        <v>246</v>
      </c>
      <c r="G152" s="255"/>
      <c r="H152" s="258">
        <v>2.7490000000000001</v>
      </c>
      <c r="I152" s="259"/>
      <c r="J152" s="255"/>
      <c r="K152" s="255"/>
      <c r="L152" s="260"/>
      <c r="M152" s="261"/>
      <c r="N152" s="262"/>
      <c r="O152" s="262"/>
      <c r="P152" s="262"/>
      <c r="Q152" s="262"/>
      <c r="R152" s="262"/>
      <c r="S152" s="262"/>
      <c r="T152" s="26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4" t="s">
        <v>244</v>
      </c>
      <c r="AU152" s="264" t="s">
        <v>85</v>
      </c>
      <c r="AV152" s="14" t="s">
        <v>173</v>
      </c>
      <c r="AW152" s="14" t="s">
        <v>34</v>
      </c>
      <c r="AX152" s="14" t="s">
        <v>85</v>
      </c>
      <c r="AY152" s="264" t="s">
        <v>164</v>
      </c>
    </row>
    <row r="153" s="12" customFormat="1" ht="25.92" customHeight="1">
      <c r="A153" s="12"/>
      <c r="B153" s="203"/>
      <c r="C153" s="204"/>
      <c r="D153" s="205" t="s">
        <v>76</v>
      </c>
      <c r="E153" s="206" t="s">
        <v>173</v>
      </c>
      <c r="F153" s="206" t="s">
        <v>346</v>
      </c>
      <c r="G153" s="204"/>
      <c r="H153" s="204"/>
      <c r="I153" s="207"/>
      <c r="J153" s="208">
        <f>BK153</f>
        <v>0</v>
      </c>
      <c r="K153" s="204"/>
      <c r="L153" s="209"/>
      <c r="M153" s="210"/>
      <c r="N153" s="211"/>
      <c r="O153" s="211"/>
      <c r="P153" s="212">
        <f>SUM(P154:P157)</f>
        <v>0</v>
      </c>
      <c r="Q153" s="211"/>
      <c r="R153" s="212">
        <f>SUM(R154:R157)</f>
        <v>205.191</v>
      </c>
      <c r="S153" s="211"/>
      <c r="T153" s="213">
        <f>SUM(T154:T157)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4" t="s">
        <v>85</v>
      </c>
      <c r="AT153" s="215" t="s">
        <v>76</v>
      </c>
      <c r="AU153" s="215" t="s">
        <v>77</v>
      </c>
      <c r="AY153" s="214" t="s">
        <v>164</v>
      </c>
      <c r="BK153" s="216">
        <f>SUM(BK154:BK157)</f>
        <v>0</v>
      </c>
    </row>
    <row r="154" s="2" customFormat="1" ht="33" customHeight="1">
      <c r="A154" s="38"/>
      <c r="B154" s="39"/>
      <c r="C154" s="217" t="s">
        <v>303</v>
      </c>
      <c r="D154" s="217" t="s">
        <v>165</v>
      </c>
      <c r="E154" s="218" t="s">
        <v>347</v>
      </c>
      <c r="F154" s="219" t="s">
        <v>348</v>
      </c>
      <c r="G154" s="220" t="s">
        <v>306</v>
      </c>
      <c r="H154" s="221">
        <v>126</v>
      </c>
      <c r="I154" s="222"/>
      <c r="J154" s="223">
        <f>ROUND(I154*H154,2)</f>
        <v>0</v>
      </c>
      <c r="K154" s="224"/>
      <c r="L154" s="44"/>
      <c r="M154" s="225" t="s">
        <v>1</v>
      </c>
      <c r="N154" s="226" t="s">
        <v>42</v>
      </c>
      <c r="O154" s="91"/>
      <c r="P154" s="227">
        <f>O154*H154</f>
        <v>0</v>
      </c>
      <c r="Q154" s="227">
        <v>0.48580000000000001</v>
      </c>
      <c r="R154" s="227">
        <f>Q154*H154</f>
        <v>61.210799999999999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173</v>
      </c>
      <c r="AT154" s="229" t="s">
        <v>165</v>
      </c>
      <c r="AU154" s="229" t="s">
        <v>85</v>
      </c>
      <c r="AY154" s="17" t="s">
        <v>164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85</v>
      </c>
      <c r="BK154" s="230">
        <f>ROUND(I154*H154,2)</f>
        <v>0</v>
      </c>
      <c r="BL154" s="17" t="s">
        <v>173</v>
      </c>
      <c r="BM154" s="229" t="s">
        <v>325</v>
      </c>
    </row>
    <row r="155" s="2" customFormat="1" ht="21.75" customHeight="1">
      <c r="A155" s="38"/>
      <c r="B155" s="39"/>
      <c r="C155" s="217" t="s">
        <v>263</v>
      </c>
      <c r="D155" s="217" t="s">
        <v>165</v>
      </c>
      <c r="E155" s="218" t="s">
        <v>352</v>
      </c>
      <c r="F155" s="219" t="s">
        <v>353</v>
      </c>
      <c r="G155" s="220" t="s">
        <v>306</v>
      </c>
      <c r="H155" s="221">
        <v>126</v>
      </c>
      <c r="I155" s="222"/>
      <c r="J155" s="223">
        <f>ROUND(I155*H155,2)</f>
        <v>0</v>
      </c>
      <c r="K155" s="224"/>
      <c r="L155" s="44"/>
      <c r="M155" s="225" t="s">
        <v>1</v>
      </c>
      <c r="N155" s="226" t="s">
        <v>42</v>
      </c>
      <c r="O155" s="91"/>
      <c r="P155" s="227">
        <f>O155*H155</f>
        <v>0</v>
      </c>
      <c r="Q155" s="227">
        <v>0.40079999999999999</v>
      </c>
      <c r="R155" s="227">
        <f>Q155*H155</f>
        <v>50.500799999999998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173</v>
      </c>
      <c r="AT155" s="229" t="s">
        <v>165</v>
      </c>
      <c r="AU155" s="229" t="s">
        <v>85</v>
      </c>
      <c r="AY155" s="17" t="s">
        <v>164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85</v>
      </c>
      <c r="BK155" s="230">
        <f>ROUND(I155*H155,2)</f>
        <v>0</v>
      </c>
      <c r="BL155" s="17" t="s">
        <v>173</v>
      </c>
      <c r="BM155" s="229" t="s">
        <v>328</v>
      </c>
    </row>
    <row r="156" s="2" customFormat="1" ht="21.75" customHeight="1">
      <c r="A156" s="38"/>
      <c r="B156" s="39"/>
      <c r="C156" s="217" t="s">
        <v>313</v>
      </c>
      <c r="D156" s="217" t="s">
        <v>165</v>
      </c>
      <c r="E156" s="218" t="s">
        <v>384</v>
      </c>
      <c r="F156" s="219" t="s">
        <v>385</v>
      </c>
      <c r="G156" s="220" t="s">
        <v>306</v>
      </c>
      <c r="H156" s="221">
        <v>126</v>
      </c>
      <c r="I156" s="222"/>
      <c r="J156" s="223">
        <f>ROUND(I156*H156,2)</f>
        <v>0</v>
      </c>
      <c r="K156" s="224"/>
      <c r="L156" s="44"/>
      <c r="M156" s="225" t="s">
        <v>1</v>
      </c>
      <c r="N156" s="226" t="s">
        <v>42</v>
      </c>
      <c r="O156" s="91"/>
      <c r="P156" s="227">
        <f>O156*H156</f>
        <v>0</v>
      </c>
      <c r="Q156" s="227">
        <v>0.7419</v>
      </c>
      <c r="R156" s="227">
        <f>Q156*H156</f>
        <v>93.479399999999998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173</v>
      </c>
      <c r="AT156" s="229" t="s">
        <v>165</v>
      </c>
      <c r="AU156" s="229" t="s">
        <v>85</v>
      </c>
      <c r="AY156" s="17" t="s">
        <v>164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85</v>
      </c>
      <c r="BK156" s="230">
        <f>ROUND(I156*H156,2)</f>
        <v>0</v>
      </c>
      <c r="BL156" s="17" t="s">
        <v>173</v>
      </c>
      <c r="BM156" s="229" t="s">
        <v>331</v>
      </c>
    </row>
    <row r="157" s="2" customFormat="1">
      <c r="A157" s="38"/>
      <c r="B157" s="39"/>
      <c r="C157" s="40"/>
      <c r="D157" s="231" t="s">
        <v>175</v>
      </c>
      <c r="E157" s="40"/>
      <c r="F157" s="232" t="s">
        <v>387</v>
      </c>
      <c r="G157" s="40"/>
      <c r="H157" s="40"/>
      <c r="I157" s="233"/>
      <c r="J157" s="40"/>
      <c r="K157" s="40"/>
      <c r="L157" s="44"/>
      <c r="M157" s="234"/>
      <c r="N157" s="235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175</v>
      </c>
      <c r="AU157" s="17" t="s">
        <v>85</v>
      </c>
    </row>
    <row r="158" s="12" customFormat="1" ht="25.92" customHeight="1">
      <c r="A158" s="12"/>
      <c r="B158" s="203"/>
      <c r="C158" s="204"/>
      <c r="D158" s="205" t="s">
        <v>76</v>
      </c>
      <c r="E158" s="206" t="s">
        <v>413</v>
      </c>
      <c r="F158" s="206" t="s">
        <v>414</v>
      </c>
      <c r="G158" s="204"/>
      <c r="H158" s="204"/>
      <c r="I158" s="207"/>
      <c r="J158" s="208">
        <f>BK158</f>
        <v>0</v>
      </c>
      <c r="K158" s="204"/>
      <c r="L158" s="209"/>
      <c r="M158" s="210"/>
      <c r="N158" s="211"/>
      <c r="O158" s="211"/>
      <c r="P158" s="212">
        <f>P159</f>
        <v>0</v>
      </c>
      <c r="Q158" s="211"/>
      <c r="R158" s="212">
        <f>R159</f>
        <v>0</v>
      </c>
      <c r="S158" s="211"/>
      <c r="T158" s="213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4" t="s">
        <v>85</v>
      </c>
      <c r="AT158" s="215" t="s">
        <v>76</v>
      </c>
      <c r="AU158" s="215" t="s">
        <v>77</v>
      </c>
      <c r="AY158" s="214" t="s">
        <v>164</v>
      </c>
      <c r="BK158" s="216">
        <f>BK159</f>
        <v>0</v>
      </c>
    </row>
    <row r="159" s="2" customFormat="1" ht="21.75" customHeight="1">
      <c r="A159" s="38"/>
      <c r="B159" s="39"/>
      <c r="C159" s="217" t="s">
        <v>322</v>
      </c>
      <c r="D159" s="217" t="s">
        <v>165</v>
      </c>
      <c r="E159" s="218" t="s">
        <v>416</v>
      </c>
      <c r="F159" s="219" t="s">
        <v>417</v>
      </c>
      <c r="G159" s="220" t="s">
        <v>296</v>
      </c>
      <c r="H159" s="221">
        <v>394.82499999999999</v>
      </c>
      <c r="I159" s="222"/>
      <c r="J159" s="223">
        <f>ROUND(I159*H159,2)</f>
        <v>0</v>
      </c>
      <c r="K159" s="224"/>
      <c r="L159" s="44"/>
      <c r="M159" s="238" t="s">
        <v>1</v>
      </c>
      <c r="N159" s="239" t="s">
        <v>42</v>
      </c>
      <c r="O159" s="240"/>
      <c r="P159" s="241">
        <f>O159*H159</f>
        <v>0</v>
      </c>
      <c r="Q159" s="241">
        <v>0</v>
      </c>
      <c r="R159" s="241">
        <f>Q159*H159</f>
        <v>0</v>
      </c>
      <c r="S159" s="241">
        <v>0</v>
      </c>
      <c r="T159" s="242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173</v>
      </c>
      <c r="AT159" s="229" t="s">
        <v>165</v>
      </c>
      <c r="AU159" s="229" t="s">
        <v>85</v>
      </c>
      <c r="AY159" s="17" t="s">
        <v>164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85</v>
      </c>
      <c r="BK159" s="230">
        <f>ROUND(I159*H159,2)</f>
        <v>0</v>
      </c>
      <c r="BL159" s="17" t="s">
        <v>173</v>
      </c>
      <c r="BM159" s="229" t="s">
        <v>335</v>
      </c>
    </row>
    <row r="160" s="2" customFormat="1" ht="6.96" customHeight="1">
      <c r="A160" s="38"/>
      <c r="B160" s="66"/>
      <c r="C160" s="67"/>
      <c r="D160" s="67"/>
      <c r="E160" s="67"/>
      <c r="F160" s="67"/>
      <c r="G160" s="67"/>
      <c r="H160" s="67"/>
      <c r="I160" s="67"/>
      <c r="J160" s="67"/>
      <c r="K160" s="67"/>
      <c r="L160" s="44"/>
      <c r="M160" s="38"/>
      <c r="O160" s="38"/>
      <c r="P160" s="38"/>
      <c r="Q160" s="38"/>
      <c r="R160" s="38"/>
      <c r="S160" s="38"/>
      <c r="T160" s="38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</row>
  </sheetData>
  <sheetProtection sheet="1" autoFilter="0" formatColumns="0" formatRows="0" objects="1" scenarios="1" spinCount="100000" saltValue="+LrEotMQ5T5Q71TYxApWONhdgyZpMZCTj7oJe4TIUVTeZvBadV7UZ2inJXvNe70xVfHOj+PtMWKE4k5Tjkxe1Q==" hashValue="Bykij4thjGLhxtzyNwBLF85ZZlR33WGw38/wi0ig3F9AXENCyw7xxo4BLng7EK8KydwsaL+Ff8eHUlpKrnV18Q==" algorithmName="SHA-512" password="CC35"/>
  <autoFilter ref="C119:K159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132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136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Hloučela, Hamry - posouzení stability koryta, návrh úprav a stabilizačních objektů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137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575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33</v>
      </c>
      <c r="G12" s="38"/>
      <c r="H12" s="38"/>
      <c r="I12" s="140" t="s">
        <v>22</v>
      </c>
      <c r="J12" s="144" t="str">
        <f>'Rekapitulace stavby'!AN8</f>
        <v>28. 3. 2023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70890013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Povodí Moravy, s.p.</v>
      </c>
      <c r="F15" s="38"/>
      <c r="G15" s="38"/>
      <c r="H15" s="38"/>
      <c r="I15" s="140" t="s">
        <v>28</v>
      </c>
      <c r="J15" s="143" t="str">
        <f>IF('Rekapitulace stavby'!AN11="","",'Rekapitulace stavby'!AN11)</f>
        <v>CZ70890013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ROUND((SUM(BE117:BE136)),  2)</f>
        <v>0</v>
      </c>
      <c r="G33" s="38"/>
      <c r="H33" s="38"/>
      <c r="I33" s="155">
        <v>0.20999999999999999</v>
      </c>
      <c r="J33" s="154">
        <f>ROUND(((SUM(BE117:BE136))*I33),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ROUND((SUM(BF117:BF136)),  2)</f>
        <v>0</v>
      </c>
      <c r="G34" s="38"/>
      <c r="H34" s="38"/>
      <c r="I34" s="155">
        <v>0.14999999999999999</v>
      </c>
      <c r="J34" s="154">
        <f>ROUND(((SUM(BF117:BF136))*I34),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ROUND((SUM(BG117:BG136)),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ROUND((SUM(BH117:BH136)),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ROUND((SUM(BI117:BI136)),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Hloučela, Hamry - posouzení stability koryta, návrh úprav a stabilizačních objektů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07 - Odstranění stromových a keřových porostů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28. 3. 2023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140</v>
      </c>
      <c r="D94" s="176"/>
      <c r="E94" s="176"/>
      <c r="F94" s="176"/>
      <c r="G94" s="176"/>
      <c r="H94" s="176"/>
      <c r="I94" s="176"/>
      <c r="J94" s="177" t="s">
        <v>141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142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143</v>
      </c>
    </row>
    <row r="97" s="9" customFormat="1" ht="24.96" customHeight="1">
      <c r="A97" s="9"/>
      <c r="B97" s="179"/>
      <c r="C97" s="180"/>
      <c r="D97" s="181" t="s">
        <v>233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149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6.25" customHeight="1">
      <c r="A107" s="38"/>
      <c r="B107" s="39"/>
      <c r="C107" s="40"/>
      <c r="D107" s="40"/>
      <c r="E107" s="174" t="str">
        <f>E7</f>
        <v>Hloučela, Hamry - posouzení stability koryta, návrh úprav a stabilizačních objektů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137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SO 07 - Odstranění stromových a keřových porostů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 xml:space="preserve"> </v>
      </c>
      <c r="G111" s="40"/>
      <c r="H111" s="40"/>
      <c r="I111" s="32" t="s">
        <v>22</v>
      </c>
      <c r="J111" s="79" t="str">
        <f>IF(J12="","",J12)</f>
        <v>28. 3. 2023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40"/>
      <c r="E113" s="40"/>
      <c r="F113" s="27" t="str">
        <f>E15</f>
        <v>Povodí Moravy, s.p.</v>
      </c>
      <c r="G113" s="40"/>
      <c r="H113" s="40"/>
      <c r="I113" s="32" t="s">
        <v>32</v>
      </c>
      <c r="J113" s="36" t="str">
        <f>E21</f>
        <v xml:space="preserve"> 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30</v>
      </c>
      <c r="D114" s="40"/>
      <c r="E114" s="40"/>
      <c r="F114" s="27" t="str">
        <f>IF(E18="","",E18)</f>
        <v>Vyplň údaj</v>
      </c>
      <c r="G114" s="40"/>
      <c r="H114" s="40"/>
      <c r="I114" s="32" t="s">
        <v>35</v>
      </c>
      <c r="J114" s="36" t="str">
        <f>E24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1" customFormat="1" ht="29.28" customHeight="1">
      <c r="A116" s="191"/>
      <c r="B116" s="192"/>
      <c r="C116" s="193" t="s">
        <v>150</v>
      </c>
      <c r="D116" s="194" t="s">
        <v>62</v>
      </c>
      <c r="E116" s="194" t="s">
        <v>58</v>
      </c>
      <c r="F116" s="194" t="s">
        <v>59</v>
      </c>
      <c r="G116" s="194" t="s">
        <v>151</v>
      </c>
      <c r="H116" s="194" t="s">
        <v>152</v>
      </c>
      <c r="I116" s="194" t="s">
        <v>153</v>
      </c>
      <c r="J116" s="195" t="s">
        <v>141</v>
      </c>
      <c r="K116" s="196" t="s">
        <v>154</v>
      </c>
      <c r="L116" s="197"/>
      <c r="M116" s="100" t="s">
        <v>1</v>
      </c>
      <c r="N116" s="101" t="s">
        <v>41</v>
      </c>
      <c r="O116" s="101" t="s">
        <v>155</v>
      </c>
      <c r="P116" s="101" t="s">
        <v>156</v>
      </c>
      <c r="Q116" s="101" t="s">
        <v>157</v>
      </c>
      <c r="R116" s="101" t="s">
        <v>158</v>
      </c>
      <c r="S116" s="101" t="s">
        <v>159</v>
      </c>
      <c r="T116" s="102" t="s">
        <v>160</v>
      </c>
      <c r="U116" s="191"/>
      <c r="V116" s="191"/>
      <c r="W116" s="191"/>
      <c r="X116" s="191"/>
      <c r="Y116" s="191"/>
      <c r="Z116" s="191"/>
      <c r="AA116" s="191"/>
      <c r="AB116" s="191"/>
      <c r="AC116" s="191"/>
      <c r="AD116" s="191"/>
      <c r="AE116" s="191"/>
    </row>
    <row r="117" s="2" customFormat="1" ht="22.8" customHeight="1">
      <c r="A117" s="38"/>
      <c r="B117" s="39"/>
      <c r="C117" s="107" t="s">
        <v>161</v>
      </c>
      <c r="D117" s="40"/>
      <c r="E117" s="40"/>
      <c r="F117" s="40"/>
      <c r="G117" s="40"/>
      <c r="H117" s="40"/>
      <c r="I117" s="40"/>
      <c r="J117" s="198">
        <f>BK117</f>
        <v>0</v>
      </c>
      <c r="K117" s="40"/>
      <c r="L117" s="44"/>
      <c r="M117" s="103"/>
      <c r="N117" s="199"/>
      <c r="O117" s="104"/>
      <c r="P117" s="200">
        <f>P118</f>
        <v>0</v>
      </c>
      <c r="Q117" s="104"/>
      <c r="R117" s="200">
        <f>R118</f>
        <v>0</v>
      </c>
      <c r="S117" s="104"/>
      <c r="T117" s="201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76</v>
      </c>
      <c r="AU117" s="17" t="s">
        <v>143</v>
      </c>
      <c r="BK117" s="202">
        <f>BK118</f>
        <v>0</v>
      </c>
    </row>
    <row r="118" s="12" customFormat="1" ht="25.92" customHeight="1">
      <c r="A118" s="12"/>
      <c r="B118" s="203"/>
      <c r="C118" s="204"/>
      <c r="D118" s="205" t="s">
        <v>76</v>
      </c>
      <c r="E118" s="206" t="s">
        <v>85</v>
      </c>
      <c r="F118" s="206" t="s">
        <v>240</v>
      </c>
      <c r="G118" s="204"/>
      <c r="H118" s="204"/>
      <c r="I118" s="207"/>
      <c r="J118" s="208">
        <f>BK118</f>
        <v>0</v>
      </c>
      <c r="K118" s="204"/>
      <c r="L118" s="209"/>
      <c r="M118" s="210"/>
      <c r="N118" s="211"/>
      <c r="O118" s="211"/>
      <c r="P118" s="212">
        <f>SUM(P119:P136)</f>
        <v>0</v>
      </c>
      <c r="Q118" s="211"/>
      <c r="R118" s="212">
        <f>SUM(R119:R136)</f>
        <v>0</v>
      </c>
      <c r="S118" s="211"/>
      <c r="T118" s="213">
        <f>SUM(T119:T136)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4" t="s">
        <v>85</v>
      </c>
      <c r="AT118" s="215" t="s">
        <v>76</v>
      </c>
      <c r="AU118" s="215" t="s">
        <v>77</v>
      </c>
      <c r="AY118" s="214" t="s">
        <v>164</v>
      </c>
      <c r="BK118" s="216">
        <f>SUM(BK119:BK136)</f>
        <v>0</v>
      </c>
    </row>
    <row r="119" s="2" customFormat="1" ht="49.05" customHeight="1">
      <c r="A119" s="38"/>
      <c r="B119" s="39"/>
      <c r="C119" s="217" t="s">
        <v>85</v>
      </c>
      <c r="D119" s="217" t="s">
        <v>165</v>
      </c>
      <c r="E119" s="218" t="s">
        <v>576</v>
      </c>
      <c r="F119" s="219" t="s">
        <v>577</v>
      </c>
      <c r="G119" s="220" t="s">
        <v>306</v>
      </c>
      <c r="H119" s="221">
        <v>200</v>
      </c>
      <c r="I119" s="222"/>
      <c r="J119" s="223">
        <f>ROUND(I119*H119,2)</f>
        <v>0</v>
      </c>
      <c r="K119" s="224"/>
      <c r="L119" s="44"/>
      <c r="M119" s="225" t="s">
        <v>1</v>
      </c>
      <c r="N119" s="226" t="s">
        <v>42</v>
      </c>
      <c r="O119" s="91"/>
      <c r="P119" s="227">
        <f>O119*H119</f>
        <v>0</v>
      </c>
      <c r="Q119" s="227">
        <v>0</v>
      </c>
      <c r="R119" s="227">
        <f>Q119*H119</f>
        <v>0</v>
      </c>
      <c r="S119" s="227">
        <v>0</v>
      </c>
      <c r="T119" s="228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9" t="s">
        <v>173</v>
      </c>
      <c r="AT119" s="229" t="s">
        <v>165</v>
      </c>
      <c r="AU119" s="229" t="s">
        <v>85</v>
      </c>
      <c r="AY119" s="17" t="s">
        <v>164</v>
      </c>
      <c r="BE119" s="230">
        <f>IF(N119="základní",J119,0)</f>
        <v>0</v>
      </c>
      <c r="BF119" s="230">
        <f>IF(N119="snížená",J119,0)</f>
        <v>0</v>
      </c>
      <c r="BG119" s="230">
        <f>IF(N119="zákl. přenesená",J119,0)</f>
        <v>0</v>
      </c>
      <c r="BH119" s="230">
        <f>IF(N119="sníž. přenesená",J119,0)</f>
        <v>0</v>
      </c>
      <c r="BI119" s="230">
        <f>IF(N119="nulová",J119,0)</f>
        <v>0</v>
      </c>
      <c r="BJ119" s="17" t="s">
        <v>85</v>
      </c>
      <c r="BK119" s="230">
        <f>ROUND(I119*H119,2)</f>
        <v>0</v>
      </c>
      <c r="BL119" s="17" t="s">
        <v>173</v>
      </c>
      <c r="BM119" s="229" t="s">
        <v>87</v>
      </c>
    </row>
    <row r="120" s="2" customFormat="1" ht="33" customHeight="1">
      <c r="A120" s="38"/>
      <c r="B120" s="39"/>
      <c r="C120" s="217" t="s">
        <v>87</v>
      </c>
      <c r="D120" s="217" t="s">
        <v>165</v>
      </c>
      <c r="E120" s="218" t="s">
        <v>578</v>
      </c>
      <c r="F120" s="219" t="s">
        <v>579</v>
      </c>
      <c r="G120" s="220" t="s">
        <v>306</v>
      </c>
      <c r="H120" s="221">
        <v>200</v>
      </c>
      <c r="I120" s="222"/>
      <c r="J120" s="223">
        <f>ROUND(I120*H120,2)</f>
        <v>0</v>
      </c>
      <c r="K120" s="224"/>
      <c r="L120" s="44"/>
      <c r="M120" s="225" t="s">
        <v>1</v>
      </c>
      <c r="N120" s="226" t="s">
        <v>42</v>
      </c>
      <c r="O120" s="91"/>
      <c r="P120" s="227">
        <f>O120*H120</f>
        <v>0</v>
      </c>
      <c r="Q120" s="227">
        <v>0</v>
      </c>
      <c r="R120" s="227">
        <f>Q120*H120</f>
        <v>0</v>
      </c>
      <c r="S120" s="227">
        <v>0</v>
      </c>
      <c r="T120" s="228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9" t="s">
        <v>173</v>
      </c>
      <c r="AT120" s="229" t="s">
        <v>165</v>
      </c>
      <c r="AU120" s="229" t="s">
        <v>85</v>
      </c>
      <c r="AY120" s="17" t="s">
        <v>164</v>
      </c>
      <c r="BE120" s="230">
        <f>IF(N120="základní",J120,0)</f>
        <v>0</v>
      </c>
      <c r="BF120" s="230">
        <f>IF(N120="snížená",J120,0)</f>
        <v>0</v>
      </c>
      <c r="BG120" s="230">
        <f>IF(N120="zákl. přenesená",J120,0)</f>
        <v>0</v>
      </c>
      <c r="BH120" s="230">
        <f>IF(N120="sníž. přenesená",J120,0)</f>
        <v>0</v>
      </c>
      <c r="BI120" s="230">
        <f>IF(N120="nulová",J120,0)</f>
        <v>0</v>
      </c>
      <c r="BJ120" s="17" t="s">
        <v>85</v>
      </c>
      <c r="BK120" s="230">
        <f>ROUND(I120*H120,2)</f>
        <v>0</v>
      </c>
      <c r="BL120" s="17" t="s">
        <v>173</v>
      </c>
      <c r="BM120" s="229" t="s">
        <v>580</v>
      </c>
    </row>
    <row r="121" s="2" customFormat="1" ht="24.15" customHeight="1">
      <c r="A121" s="38"/>
      <c r="B121" s="39"/>
      <c r="C121" s="217" t="s">
        <v>177</v>
      </c>
      <c r="D121" s="217" t="s">
        <v>165</v>
      </c>
      <c r="E121" s="218" t="s">
        <v>581</v>
      </c>
      <c r="F121" s="219" t="s">
        <v>582</v>
      </c>
      <c r="G121" s="220" t="s">
        <v>502</v>
      </c>
      <c r="H121" s="221">
        <v>6</v>
      </c>
      <c r="I121" s="222"/>
      <c r="J121" s="223">
        <f>ROUND(I121*H121,2)</f>
        <v>0</v>
      </c>
      <c r="K121" s="224"/>
      <c r="L121" s="44"/>
      <c r="M121" s="225" t="s">
        <v>1</v>
      </c>
      <c r="N121" s="226" t="s">
        <v>42</v>
      </c>
      <c r="O121" s="91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9" t="s">
        <v>173</v>
      </c>
      <c r="AT121" s="229" t="s">
        <v>165</v>
      </c>
      <c r="AU121" s="229" t="s">
        <v>85</v>
      </c>
      <c r="AY121" s="17" t="s">
        <v>164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85</v>
      </c>
      <c r="BK121" s="230">
        <f>ROUND(I121*H121,2)</f>
        <v>0</v>
      </c>
      <c r="BL121" s="17" t="s">
        <v>173</v>
      </c>
      <c r="BM121" s="229" t="s">
        <v>220</v>
      </c>
    </row>
    <row r="122" s="2" customFormat="1" ht="24.15" customHeight="1">
      <c r="A122" s="38"/>
      <c r="B122" s="39"/>
      <c r="C122" s="217" t="s">
        <v>173</v>
      </c>
      <c r="D122" s="217" t="s">
        <v>165</v>
      </c>
      <c r="E122" s="218" t="s">
        <v>583</v>
      </c>
      <c r="F122" s="219" t="s">
        <v>584</v>
      </c>
      <c r="G122" s="220" t="s">
        <v>502</v>
      </c>
      <c r="H122" s="221">
        <v>15</v>
      </c>
      <c r="I122" s="222"/>
      <c r="J122" s="223">
        <f>ROUND(I122*H122,2)</f>
        <v>0</v>
      </c>
      <c r="K122" s="224"/>
      <c r="L122" s="44"/>
      <c r="M122" s="225" t="s">
        <v>1</v>
      </c>
      <c r="N122" s="226" t="s">
        <v>42</v>
      </c>
      <c r="O122" s="91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173</v>
      </c>
      <c r="AT122" s="229" t="s">
        <v>165</v>
      </c>
      <c r="AU122" s="229" t="s">
        <v>85</v>
      </c>
      <c r="AY122" s="17" t="s">
        <v>164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85</v>
      </c>
      <c r="BK122" s="230">
        <f>ROUND(I122*H122,2)</f>
        <v>0</v>
      </c>
      <c r="BL122" s="17" t="s">
        <v>173</v>
      </c>
      <c r="BM122" s="229" t="s">
        <v>228</v>
      </c>
    </row>
    <row r="123" s="2" customFormat="1" ht="24.15" customHeight="1">
      <c r="A123" s="38"/>
      <c r="B123" s="39"/>
      <c r="C123" s="217" t="s">
        <v>163</v>
      </c>
      <c r="D123" s="217" t="s">
        <v>165</v>
      </c>
      <c r="E123" s="218" t="s">
        <v>585</v>
      </c>
      <c r="F123" s="219" t="s">
        <v>586</v>
      </c>
      <c r="G123" s="220" t="s">
        <v>502</v>
      </c>
      <c r="H123" s="221">
        <v>4</v>
      </c>
      <c r="I123" s="222"/>
      <c r="J123" s="223">
        <f>ROUND(I123*H123,2)</f>
        <v>0</v>
      </c>
      <c r="K123" s="224"/>
      <c r="L123" s="44"/>
      <c r="M123" s="225" t="s">
        <v>1</v>
      </c>
      <c r="N123" s="226" t="s">
        <v>42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173</v>
      </c>
      <c r="AT123" s="229" t="s">
        <v>165</v>
      </c>
      <c r="AU123" s="229" t="s">
        <v>85</v>
      </c>
      <c r="AY123" s="17" t="s">
        <v>164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85</v>
      </c>
      <c r="BK123" s="230">
        <f>ROUND(I123*H123,2)</f>
        <v>0</v>
      </c>
      <c r="BL123" s="17" t="s">
        <v>173</v>
      </c>
      <c r="BM123" s="229" t="s">
        <v>299</v>
      </c>
    </row>
    <row r="124" s="2" customFormat="1" ht="24.15" customHeight="1">
      <c r="A124" s="38"/>
      <c r="B124" s="39"/>
      <c r="C124" s="217" t="s">
        <v>187</v>
      </c>
      <c r="D124" s="217" t="s">
        <v>165</v>
      </c>
      <c r="E124" s="218" t="s">
        <v>587</v>
      </c>
      <c r="F124" s="219" t="s">
        <v>588</v>
      </c>
      <c r="G124" s="220" t="s">
        <v>502</v>
      </c>
      <c r="H124" s="221">
        <v>1</v>
      </c>
      <c r="I124" s="222"/>
      <c r="J124" s="223">
        <f>ROUND(I124*H124,2)</f>
        <v>0</v>
      </c>
      <c r="K124" s="224"/>
      <c r="L124" s="44"/>
      <c r="M124" s="225" t="s">
        <v>1</v>
      </c>
      <c r="N124" s="226" t="s">
        <v>42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173</v>
      </c>
      <c r="AT124" s="229" t="s">
        <v>165</v>
      </c>
      <c r="AU124" s="229" t="s">
        <v>85</v>
      </c>
      <c r="AY124" s="17" t="s">
        <v>164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85</v>
      </c>
      <c r="BK124" s="230">
        <f>ROUND(I124*H124,2)</f>
        <v>0</v>
      </c>
      <c r="BL124" s="17" t="s">
        <v>173</v>
      </c>
      <c r="BM124" s="229" t="s">
        <v>263</v>
      </c>
    </row>
    <row r="125" s="2" customFormat="1" ht="37.8" customHeight="1">
      <c r="A125" s="38"/>
      <c r="B125" s="39"/>
      <c r="C125" s="217" t="s">
        <v>192</v>
      </c>
      <c r="D125" s="217" t="s">
        <v>165</v>
      </c>
      <c r="E125" s="218" t="s">
        <v>589</v>
      </c>
      <c r="F125" s="219" t="s">
        <v>590</v>
      </c>
      <c r="G125" s="220" t="s">
        <v>502</v>
      </c>
      <c r="H125" s="221">
        <v>6</v>
      </c>
      <c r="I125" s="222"/>
      <c r="J125" s="223">
        <f>ROUND(I125*H125,2)</f>
        <v>0</v>
      </c>
      <c r="K125" s="224"/>
      <c r="L125" s="44"/>
      <c r="M125" s="225" t="s">
        <v>1</v>
      </c>
      <c r="N125" s="226" t="s">
        <v>42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173</v>
      </c>
      <c r="AT125" s="229" t="s">
        <v>165</v>
      </c>
      <c r="AU125" s="229" t="s">
        <v>85</v>
      </c>
      <c r="AY125" s="17" t="s">
        <v>164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85</v>
      </c>
      <c r="BK125" s="230">
        <f>ROUND(I125*H125,2)</f>
        <v>0</v>
      </c>
      <c r="BL125" s="17" t="s">
        <v>173</v>
      </c>
      <c r="BM125" s="229" t="s">
        <v>356</v>
      </c>
    </row>
    <row r="126" s="2" customFormat="1" ht="37.8" customHeight="1">
      <c r="A126" s="38"/>
      <c r="B126" s="39"/>
      <c r="C126" s="217" t="s">
        <v>196</v>
      </c>
      <c r="D126" s="217" t="s">
        <v>165</v>
      </c>
      <c r="E126" s="218" t="s">
        <v>591</v>
      </c>
      <c r="F126" s="219" t="s">
        <v>592</v>
      </c>
      <c r="G126" s="220" t="s">
        <v>502</v>
      </c>
      <c r="H126" s="221">
        <v>15</v>
      </c>
      <c r="I126" s="222"/>
      <c r="J126" s="223">
        <f>ROUND(I126*H126,2)</f>
        <v>0</v>
      </c>
      <c r="K126" s="224"/>
      <c r="L126" s="44"/>
      <c r="M126" s="225" t="s">
        <v>1</v>
      </c>
      <c r="N126" s="226" t="s">
        <v>42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173</v>
      </c>
      <c r="AT126" s="229" t="s">
        <v>165</v>
      </c>
      <c r="AU126" s="229" t="s">
        <v>85</v>
      </c>
      <c r="AY126" s="17" t="s">
        <v>164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85</v>
      </c>
      <c r="BK126" s="230">
        <f>ROUND(I126*H126,2)</f>
        <v>0</v>
      </c>
      <c r="BL126" s="17" t="s">
        <v>173</v>
      </c>
      <c r="BM126" s="229" t="s">
        <v>297</v>
      </c>
    </row>
    <row r="127" s="2" customFormat="1" ht="37.8" customHeight="1">
      <c r="A127" s="38"/>
      <c r="B127" s="39"/>
      <c r="C127" s="217" t="s">
        <v>202</v>
      </c>
      <c r="D127" s="217" t="s">
        <v>165</v>
      </c>
      <c r="E127" s="218" t="s">
        <v>593</v>
      </c>
      <c r="F127" s="219" t="s">
        <v>594</v>
      </c>
      <c r="G127" s="220" t="s">
        <v>502</v>
      </c>
      <c r="H127" s="221">
        <v>4</v>
      </c>
      <c r="I127" s="222"/>
      <c r="J127" s="223">
        <f>ROUND(I127*H127,2)</f>
        <v>0</v>
      </c>
      <c r="K127" s="224"/>
      <c r="L127" s="44"/>
      <c r="M127" s="225" t="s">
        <v>1</v>
      </c>
      <c r="N127" s="226" t="s">
        <v>42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173</v>
      </c>
      <c r="AT127" s="229" t="s">
        <v>165</v>
      </c>
      <c r="AU127" s="229" t="s">
        <v>85</v>
      </c>
      <c r="AY127" s="17" t="s">
        <v>164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85</v>
      </c>
      <c r="BK127" s="230">
        <f>ROUND(I127*H127,2)</f>
        <v>0</v>
      </c>
      <c r="BL127" s="17" t="s">
        <v>173</v>
      </c>
      <c r="BM127" s="229" t="s">
        <v>291</v>
      </c>
    </row>
    <row r="128" s="2" customFormat="1" ht="37.8" customHeight="1">
      <c r="A128" s="38"/>
      <c r="B128" s="39"/>
      <c r="C128" s="217" t="s">
        <v>207</v>
      </c>
      <c r="D128" s="217" t="s">
        <v>165</v>
      </c>
      <c r="E128" s="218" t="s">
        <v>595</v>
      </c>
      <c r="F128" s="219" t="s">
        <v>596</v>
      </c>
      <c r="G128" s="220" t="s">
        <v>502</v>
      </c>
      <c r="H128" s="221">
        <v>1</v>
      </c>
      <c r="I128" s="222"/>
      <c r="J128" s="223">
        <f>ROUND(I128*H128,2)</f>
        <v>0</v>
      </c>
      <c r="K128" s="224"/>
      <c r="L128" s="44"/>
      <c r="M128" s="225" t="s">
        <v>1</v>
      </c>
      <c r="N128" s="226" t="s">
        <v>42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173</v>
      </c>
      <c r="AT128" s="229" t="s">
        <v>165</v>
      </c>
      <c r="AU128" s="229" t="s">
        <v>85</v>
      </c>
      <c r="AY128" s="17" t="s">
        <v>164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85</v>
      </c>
      <c r="BK128" s="230">
        <f>ROUND(I128*H128,2)</f>
        <v>0</v>
      </c>
      <c r="BL128" s="17" t="s">
        <v>173</v>
      </c>
      <c r="BM128" s="229" t="s">
        <v>302</v>
      </c>
    </row>
    <row r="129" s="2" customFormat="1" ht="55.5" customHeight="1">
      <c r="A129" s="38"/>
      <c r="B129" s="39"/>
      <c r="C129" s="217" t="s">
        <v>213</v>
      </c>
      <c r="D129" s="217" t="s">
        <v>165</v>
      </c>
      <c r="E129" s="218" t="s">
        <v>597</v>
      </c>
      <c r="F129" s="219" t="s">
        <v>598</v>
      </c>
      <c r="G129" s="220" t="s">
        <v>502</v>
      </c>
      <c r="H129" s="221">
        <v>24</v>
      </c>
      <c r="I129" s="222"/>
      <c r="J129" s="223">
        <f>ROUND(I129*H129,2)</f>
        <v>0</v>
      </c>
      <c r="K129" s="224"/>
      <c r="L129" s="44"/>
      <c r="M129" s="225" t="s">
        <v>1</v>
      </c>
      <c r="N129" s="226" t="s">
        <v>42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173</v>
      </c>
      <c r="AT129" s="229" t="s">
        <v>165</v>
      </c>
      <c r="AU129" s="229" t="s">
        <v>85</v>
      </c>
      <c r="AY129" s="17" t="s">
        <v>164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85</v>
      </c>
      <c r="BK129" s="230">
        <f>ROUND(I129*H129,2)</f>
        <v>0</v>
      </c>
      <c r="BL129" s="17" t="s">
        <v>173</v>
      </c>
      <c r="BM129" s="229" t="s">
        <v>599</v>
      </c>
    </row>
    <row r="130" s="13" customFormat="1">
      <c r="A130" s="13"/>
      <c r="B130" s="243"/>
      <c r="C130" s="244"/>
      <c r="D130" s="231" t="s">
        <v>244</v>
      </c>
      <c r="E130" s="245" t="s">
        <v>1</v>
      </c>
      <c r="F130" s="246" t="s">
        <v>600</v>
      </c>
      <c r="G130" s="244"/>
      <c r="H130" s="247">
        <v>24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3" t="s">
        <v>244</v>
      </c>
      <c r="AU130" s="253" t="s">
        <v>85</v>
      </c>
      <c r="AV130" s="13" t="s">
        <v>87</v>
      </c>
      <c r="AW130" s="13" t="s">
        <v>34</v>
      </c>
      <c r="AX130" s="13" t="s">
        <v>85</v>
      </c>
      <c r="AY130" s="253" t="s">
        <v>164</v>
      </c>
    </row>
    <row r="131" s="2" customFormat="1" ht="55.5" customHeight="1">
      <c r="A131" s="38"/>
      <c r="B131" s="39"/>
      <c r="C131" s="217" t="s">
        <v>220</v>
      </c>
      <c r="D131" s="217" t="s">
        <v>165</v>
      </c>
      <c r="E131" s="218" t="s">
        <v>601</v>
      </c>
      <c r="F131" s="219" t="s">
        <v>602</v>
      </c>
      <c r="G131" s="220" t="s">
        <v>502</v>
      </c>
      <c r="H131" s="221">
        <v>60</v>
      </c>
      <c r="I131" s="222"/>
      <c r="J131" s="223">
        <f>ROUND(I131*H131,2)</f>
        <v>0</v>
      </c>
      <c r="K131" s="224"/>
      <c r="L131" s="44"/>
      <c r="M131" s="225" t="s">
        <v>1</v>
      </c>
      <c r="N131" s="226" t="s">
        <v>42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173</v>
      </c>
      <c r="AT131" s="229" t="s">
        <v>165</v>
      </c>
      <c r="AU131" s="229" t="s">
        <v>85</v>
      </c>
      <c r="AY131" s="17" t="s">
        <v>164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85</v>
      </c>
      <c r="BK131" s="230">
        <f>ROUND(I131*H131,2)</f>
        <v>0</v>
      </c>
      <c r="BL131" s="17" t="s">
        <v>173</v>
      </c>
      <c r="BM131" s="229" t="s">
        <v>603</v>
      </c>
    </row>
    <row r="132" s="13" customFormat="1">
      <c r="A132" s="13"/>
      <c r="B132" s="243"/>
      <c r="C132" s="244"/>
      <c r="D132" s="231" t="s">
        <v>244</v>
      </c>
      <c r="E132" s="245" t="s">
        <v>1</v>
      </c>
      <c r="F132" s="246" t="s">
        <v>604</v>
      </c>
      <c r="G132" s="244"/>
      <c r="H132" s="247">
        <v>60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3" t="s">
        <v>244</v>
      </c>
      <c r="AU132" s="253" t="s">
        <v>85</v>
      </c>
      <c r="AV132" s="13" t="s">
        <v>87</v>
      </c>
      <c r="AW132" s="13" t="s">
        <v>34</v>
      </c>
      <c r="AX132" s="13" t="s">
        <v>85</v>
      </c>
      <c r="AY132" s="253" t="s">
        <v>164</v>
      </c>
    </row>
    <row r="133" s="2" customFormat="1" ht="55.5" customHeight="1">
      <c r="A133" s="38"/>
      <c r="B133" s="39"/>
      <c r="C133" s="217" t="s">
        <v>222</v>
      </c>
      <c r="D133" s="217" t="s">
        <v>165</v>
      </c>
      <c r="E133" s="218" t="s">
        <v>605</v>
      </c>
      <c r="F133" s="219" t="s">
        <v>606</v>
      </c>
      <c r="G133" s="220" t="s">
        <v>502</v>
      </c>
      <c r="H133" s="221">
        <v>16</v>
      </c>
      <c r="I133" s="222"/>
      <c r="J133" s="223">
        <f>ROUND(I133*H133,2)</f>
        <v>0</v>
      </c>
      <c r="K133" s="224"/>
      <c r="L133" s="44"/>
      <c r="M133" s="225" t="s">
        <v>1</v>
      </c>
      <c r="N133" s="226" t="s">
        <v>42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173</v>
      </c>
      <c r="AT133" s="229" t="s">
        <v>165</v>
      </c>
      <c r="AU133" s="229" t="s">
        <v>85</v>
      </c>
      <c r="AY133" s="17" t="s">
        <v>164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85</v>
      </c>
      <c r="BK133" s="230">
        <f>ROUND(I133*H133,2)</f>
        <v>0</v>
      </c>
      <c r="BL133" s="17" t="s">
        <v>173</v>
      </c>
      <c r="BM133" s="229" t="s">
        <v>607</v>
      </c>
    </row>
    <row r="134" s="13" customFormat="1">
      <c r="A134" s="13"/>
      <c r="B134" s="243"/>
      <c r="C134" s="244"/>
      <c r="D134" s="231" t="s">
        <v>244</v>
      </c>
      <c r="E134" s="245" t="s">
        <v>1</v>
      </c>
      <c r="F134" s="246" t="s">
        <v>608</v>
      </c>
      <c r="G134" s="244"/>
      <c r="H134" s="247">
        <v>16</v>
      </c>
      <c r="I134" s="248"/>
      <c r="J134" s="244"/>
      <c r="K134" s="244"/>
      <c r="L134" s="249"/>
      <c r="M134" s="250"/>
      <c r="N134" s="251"/>
      <c r="O134" s="251"/>
      <c r="P134" s="251"/>
      <c r="Q134" s="251"/>
      <c r="R134" s="251"/>
      <c r="S134" s="251"/>
      <c r="T134" s="25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3" t="s">
        <v>244</v>
      </c>
      <c r="AU134" s="253" t="s">
        <v>85</v>
      </c>
      <c r="AV134" s="13" t="s">
        <v>87</v>
      </c>
      <c r="AW134" s="13" t="s">
        <v>34</v>
      </c>
      <c r="AX134" s="13" t="s">
        <v>85</v>
      </c>
      <c r="AY134" s="253" t="s">
        <v>164</v>
      </c>
    </row>
    <row r="135" s="2" customFormat="1" ht="55.5" customHeight="1">
      <c r="A135" s="38"/>
      <c r="B135" s="39"/>
      <c r="C135" s="217" t="s">
        <v>228</v>
      </c>
      <c r="D135" s="217" t="s">
        <v>165</v>
      </c>
      <c r="E135" s="218" t="s">
        <v>609</v>
      </c>
      <c r="F135" s="219" t="s">
        <v>610</v>
      </c>
      <c r="G135" s="220" t="s">
        <v>502</v>
      </c>
      <c r="H135" s="221">
        <v>4</v>
      </c>
      <c r="I135" s="222"/>
      <c r="J135" s="223">
        <f>ROUND(I135*H135,2)</f>
        <v>0</v>
      </c>
      <c r="K135" s="224"/>
      <c r="L135" s="44"/>
      <c r="M135" s="225" t="s">
        <v>1</v>
      </c>
      <c r="N135" s="226" t="s">
        <v>42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173</v>
      </c>
      <c r="AT135" s="229" t="s">
        <v>165</v>
      </c>
      <c r="AU135" s="229" t="s">
        <v>85</v>
      </c>
      <c r="AY135" s="17" t="s">
        <v>164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85</v>
      </c>
      <c r="BK135" s="230">
        <f>ROUND(I135*H135,2)</f>
        <v>0</v>
      </c>
      <c r="BL135" s="17" t="s">
        <v>173</v>
      </c>
      <c r="BM135" s="229" t="s">
        <v>611</v>
      </c>
    </row>
    <row r="136" s="13" customFormat="1">
      <c r="A136" s="13"/>
      <c r="B136" s="243"/>
      <c r="C136" s="244"/>
      <c r="D136" s="231" t="s">
        <v>244</v>
      </c>
      <c r="E136" s="245" t="s">
        <v>1</v>
      </c>
      <c r="F136" s="246" t="s">
        <v>612</v>
      </c>
      <c r="G136" s="244"/>
      <c r="H136" s="247">
        <v>4</v>
      </c>
      <c r="I136" s="248"/>
      <c r="J136" s="244"/>
      <c r="K136" s="244"/>
      <c r="L136" s="249"/>
      <c r="M136" s="286"/>
      <c r="N136" s="287"/>
      <c r="O136" s="287"/>
      <c r="P136" s="287"/>
      <c r="Q136" s="287"/>
      <c r="R136" s="287"/>
      <c r="S136" s="287"/>
      <c r="T136" s="28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3" t="s">
        <v>244</v>
      </c>
      <c r="AU136" s="253" t="s">
        <v>85</v>
      </c>
      <c r="AV136" s="13" t="s">
        <v>87</v>
      </c>
      <c r="AW136" s="13" t="s">
        <v>34</v>
      </c>
      <c r="AX136" s="13" t="s">
        <v>85</v>
      </c>
      <c r="AY136" s="253" t="s">
        <v>164</v>
      </c>
    </row>
    <row r="137" s="2" customFormat="1" ht="6.96" customHeight="1">
      <c r="A137" s="38"/>
      <c r="B137" s="66"/>
      <c r="C137" s="67"/>
      <c r="D137" s="67"/>
      <c r="E137" s="67"/>
      <c r="F137" s="67"/>
      <c r="G137" s="67"/>
      <c r="H137" s="67"/>
      <c r="I137" s="67"/>
      <c r="J137" s="67"/>
      <c r="K137" s="67"/>
      <c r="L137" s="44"/>
      <c r="M137" s="38"/>
      <c r="O137" s="38"/>
      <c r="P137" s="38"/>
      <c r="Q137" s="38"/>
      <c r="R137" s="38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</sheetData>
  <sheetProtection sheet="1" autoFilter="0" formatColumns="0" formatRows="0" objects="1" scenarios="1" spinCount="100000" saltValue="YqulOz7WdENRpEQdOvqM8jBbPL69L2Gz2trCyDle1VR548YEYElBKY7Oh7U2Du0uWhwT9lF3dt1e3h0mCc2BYQ==" hashValue="xfI55kd0euUuqgFjoP3MBq+uvjsesZuU82ss2BnQRXmIO/8/uwQZv3fdIiG/OhTBdXTdxPKeEM4scM0BjV4WCg==" algorithmName="SHA-512" password="CC35"/>
  <autoFilter ref="C116:K136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135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136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Hloučela, Hamry - posouzení stability koryta, návrh úprav a stabilizačních objektů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137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613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33</v>
      </c>
      <c r="G12" s="38"/>
      <c r="H12" s="38"/>
      <c r="I12" s="140" t="s">
        <v>22</v>
      </c>
      <c r="J12" s="144" t="str">
        <f>'Rekapitulace stavby'!AN8</f>
        <v>28. 3. 2023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70890013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Povodí Moravy, s.p.</v>
      </c>
      <c r="F15" s="38"/>
      <c r="G15" s="38"/>
      <c r="H15" s="38"/>
      <c r="I15" s="140" t="s">
        <v>28</v>
      </c>
      <c r="J15" s="143" t="str">
        <f>IF('Rekapitulace stavby'!AN11="","",'Rekapitulace stavby'!AN11)</f>
        <v>CZ70890013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ROUND((SUM(BE119:BE130)),  2)</f>
        <v>0</v>
      </c>
      <c r="G33" s="38"/>
      <c r="H33" s="38"/>
      <c r="I33" s="155">
        <v>0.20999999999999999</v>
      </c>
      <c r="J33" s="154">
        <f>ROUND(((SUM(BE119:BE130))*I33),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ROUND((SUM(BF119:BF130)),  2)</f>
        <v>0</v>
      </c>
      <c r="G34" s="38"/>
      <c r="H34" s="38"/>
      <c r="I34" s="155">
        <v>0.14999999999999999</v>
      </c>
      <c r="J34" s="154">
        <f>ROUND(((SUM(BF119:BF130))*I34),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ROUND((SUM(BG119:BG130)),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ROUND((SUM(BH119:BH130)),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ROUND((SUM(BI119:BI130)),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Hloučela, Hamry - posouzení stability koryta, návrh úprav a stabilizačních objektů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08 - Oprava spár opěrných stěn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28. 3. 2023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140</v>
      </c>
      <c r="D94" s="176"/>
      <c r="E94" s="176"/>
      <c r="F94" s="176"/>
      <c r="G94" s="176"/>
      <c r="H94" s="176"/>
      <c r="I94" s="176"/>
      <c r="J94" s="177" t="s">
        <v>141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142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143</v>
      </c>
    </row>
    <row r="97" s="9" customFormat="1" ht="24.96" customHeight="1">
      <c r="A97" s="9"/>
      <c r="B97" s="179"/>
      <c r="C97" s="180"/>
      <c r="D97" s="181" t="s">
        <v>235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238</v>
      </c>
      <c r="E98" s="182"/>
      <c r="F98" s="182"/>
      <c r="G98" s="182"/>
      <c r="H98" s="182"/>
      <c r="I98" s="182"/>
      <c r="J98" s="183">
        <f>J124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85"/>
      <c r="C99" s="186"/>
      <c r="D99" s="187" t="s">
        <v>614</v>
      </c>
      <c r="E99" s="188"/>
      <c r="F99" s="188"/>
      <c r="G99" s="188"/>
      <c r="H99" s="188"/>
      <c r="I99" s="188"/>
      <c r="J99" s="189">
        <f>J129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149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6.25" customHeight="1">
      <c r="A109" s="38"/>
      <c r="B109" s="39"/>
      <c r="C109" s="40"/>
      <c r="D109" s="40"/>
      <c r="E109" s="174" t="str">
        <f>E7</f>
        <v>Hloučela, Hamry - posouzení stability koryta, návrh úprav a stabilizačních objektů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137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SO 08 - Oprava spár opěrných stěn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 xml:space="preserve"> </v>
      </c>
      <c r="G113" s="40"/>
      <c r="H113" s="40"/>
      <c r="I113" s="32" t="s">
        <v>22</v>
      </c>
      <c r="J113" s="79" t="str">
        <f>IF(J12="","",J12)</f>
        <v>28. 3. 2023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>Povodí Moravy, s.p.</v>
      </c>
      <c r="G115" s="40"/>
      <c r="H115" s="40"/>
      <c r="I115" s="32" t="s">
        <v>32</v>
      </c>
      <c r="J115" s="36" t="str">
        <f>E21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30</v>
      </c>
      <c r="D116" s="40"/>
      <c r="E116" s="40"/>
      <c r="F116" s="27" t="str">
        <f>IF(E18="","",E18)</f>
        <v>Vyplň údaj</v>
      </c>
      <c r="G116" s="40"/>
      <c r="H116" s="40"/>
      <c r="I116" s="32" t="s">
        <v>35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150</v>
      </c>
      <c r="D118" s="194" t="s">
        <v>62</v>
      </c>
      <c r="E118" s="194" t="s">
        <v>58</v>
      </c>
      <c r="F118" s="194" t="s">
        <v>59</v>
      </c>
      <c r="G118" s="194" t="s">
        <v>151</v>
      </c>
      <c r="H118" s="194" t="s">
        <v>152</v>
      </c>
      <c r="I118" s="194" t="s">
        <v>153</v>
      </c>
      <c r="J118" s="195" t="s">
        <v>141</v>
      </c>
      <c r="K118" s="196" t="s">
        <v>154</v>
      </c>
      <c r="L118" s="197"/>
      <c r="M118" s="100" t="s">
        <v>1</v>
      </c>
      <c r="N118" s="101" t="s">
        <v>41</v>
      </c>
      <c r="O118" s="101" t="s">
        <v>155</v>
      </c>
      <c r="P118" s="101" t="s">
        <v>156</v>
      </c>
      <c r="Q118" s="101" t="s">
        <v>157</v>
      </c>
      <c r="R118" s="101" t="s">
        <v>158</v>
      </c>
      <c r="S118" s="101" t="s">
        <v>159</v>
      </c>
      <c r="T118" s="102" t="s">
        <v>160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161</v>
      </c>
      <c r="D119" s="40"/>
      <c r="E119" s="40"/>
      <c r="F119" s="40"/>
      <c r="G119" s="40"/>
      <c r="H119" s="40"/>
      <c r="I119" s="40"/>
      <c r="J119" s="198">
        <f>BK119</f>
        <v>0</v>
      </c>
      <c r="K119" s="40"/>
      <c r="L119" s="44"/>
      <c r="M119" s="103"/>
      <c r="N119" s="199"/>
      <c r="O119" s="104"/>
      <c r="P119" s="200">
        <f>P120+P124</f>
        <v>0</v>
      </c>
      <c r="Q119" s="104"/>
      <c r="R119" s="200">
        <f>R120+R124</f>
        <v>43.578531359999999</v>
      </c>
      <c r="S119" s="104"/>
      <c r="T119" s="201">
        <f>T120+T124</f>
        <v>8.0939040000000002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76</v>
      </c>
      <c r="AU119" s="17" t="s">
        <v>143</v>
      </c>
      <c r="BK119" s="202">
        <f>BK120+BK124</f>
        <v>0</v>
      </c>
    </row>
    <row r="120" s="12" customFormat="1" ht="25.92" customHeight="1">
      <c r="A120" s="12"/>
      <c r="B120" s="203"/>
      <c r="C120" s="204"/>
      <c r="D120" s="205" t="s">
        <v>76</v>
      </c>
      <c r="E120" s="206" t="s">
        <v>177</v>
      </c>
      <c r="F120" s="206" t="s">
        <v>312</v>
      </c>
      <c r="G120" s="204"/>
      <c r="H120" s="204"/>
      <c r="I120" s="207"/>
      <c r="J120" s="208">
        <f>BK120</f>
        <v>0</v>
      </c>
      <c r="K120" s="204"/>
      <c r="L120" s="209"/>
      <c r="M120" s="210"/>
      <c r="N120" s="211"/>
      <c r="O120" s="211"/>
      <c r="P120" s="212">
        <f>SUM(P121:P123)</f>
        <v>0</v>
      </c>
      <c r="Q120" s="211"/>
      <c r="R120" s="212">
        <f>SUM(R121:R123)</f>
        <v>43.578531359999999</v>
      </c>
      <c r="S120" s="211"/>
      <c r="T120" s="213">
        <f>SUM(T121:T123)</f>
        <v>8.0939040000000002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85</v>
      </c>
      <c r="AT120" s="215" t="s">
        <v>76</v>
      </c>
      <c r="AU120" s="215" t="s">
        <v>77</v>
      </c>
      <c r="AY120" s="214" t="s">
        <v>164</v>
      </c>
      <c r="BK120" s="216">
        <f>SUM(BK121:BK123)</f>
        <v>0</v>
      </c>
    </row>
    <row r="121" s="2" customFormat="1" ht="44.25" customHeight="1">
      <c r="A121" s="38"/>
      <c r="B121" s="39"/>
      <c r="C121" s="217" t="s">
        <v>177</v>
      </c>
      <c r="D121" s="217" t="s">
        <v>165</v>
      </c>
      <c r="E121" s="218" t="s">
        <v>615</v>
      </c>
      <c r="F121" s="219" t="s">
        <v>616</v>
      </c>
      <c r="G121" s="220" t="s">
        <v>306</v>
      </c>
      <c r="H121" s="221">
        <v>476.11200000000002</v>
      </c>
      <c r="I121" s="222"/>
      <c r="J121" s="223">
        <f>ROUND(I121*H121,2)</f>
        <v>0</v>
      </c>
      <c r="K121" s="224"/>
      <c r="L121" s="44"/>
      <c r="M121" s="225" t="s">
        <v>1</v>
      </c>
      <c r="N121" s="226" t="s">
        <v>42</v>
      </c>
      <c r="O121" s="91"/>
      <c r="P121" s="227">
        <f>O121*H121</f>
        <v>0</v>
      </c>
      <c r="Q121" s="227">
        <v>0.09153</v>
      </c>
      <c r="R121" s="227">
        <f>Q121*H121</f>
        <v>43.578531359999999</v>
      </c>
      <c r="S121" s="227">
        <v>0</v>
      </c>
      <c r="T121" s="22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9" t="s">
        <v>173</v>
      </c>
      <c r="AT121" s="229" t="s">
        <v>165</v>
      </c>
      <c r="AU121" s="229" t="s">
        <v>85</v>
      </c>
      <c r="AY121" s="17" t="s">
        <v>164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85</v>
      </c>
      <c r="BK121" s="230">
        <f>ROUND(I121*H121,2)</f>
        <v>0</v>
      </c>
      <c r="BL121" s="17" t="s">
        <v>173</v>
      </c>
      <c r="BM121" s="229" t="s">
        <v>187</v>
      </c>
    </row>
    <row r="122" s="2" customFormat="1" ht="66.75" customHeight="1">
      <c r="A122" s="38"/>
      <c r="B122" s="39"/>
      <c r="C122" s="217" t="s">
        <v>87</v>
      </c>
      <c r="D122" s="217" t="s">
        <v>165</v>
      </c>
      <c r="E122" s="218" t="s">
        <v>617</v>
      </c>
      <c r="F122" s="219" t="s">
        <v>618</v>
      </c>
      <c r="G122" s="220" t="s">
        <v>306</v>
      </c>
      <c r="H122" s="221">
        <v>476.11200000000002</v>
      </c>
      <c r="I122" s="222"/>
      <c r="J122" s="223">
        <f>ROUND(I122*H122,2)</f>
        <v>0</v>
      </c>
      <c r="K122" s="224"/>
      <c r="L122" s="44"/>
      <c r="M122" s="225" t="s">
        <v>1</v>
      </c>
      <c r="N122" s="226" t="s">
        <v>42</v>
      </c>
      <c r="O122" s="91"/>
      <c r="P122" s="227">
        <f>O122*H122</f>
        <v>0</v>
      </c>
      <c r="Q122" s="227">
        <v>0</v>
      </c>
      <c r="R122" s="227">
        <f>Q122*H122</f>
        <v>0</v>
      </c>
      <c r="S122" s="227">
        <v>0.017000000000000001</v>
      </c>
      <c r="T122" s="228">
        <f>S122*H122</f>
        <v>8.0939040000000002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173</v>
      </c>
      <c r="AT122" s="229" t="s">
        <v>165</v>
      </c>
      <c r="AU122" s="229" t="s">
        <v>85</v>
      </c>
      <c r="AY122" s="17" t="s">
        <v>164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85</v>
      </c>
      <c r="BK122" s="230">
        <f>ROUND(I122*H122,2)</f>
        <v>0</v>
      </c>
      <c r="BL122" s="17" t="s">
        <v>173</v>
      </c>
      <c r="BM122" s="229" t="s">
        <v>173</v>
      </c>
    </row>
    <row r="123" s="2" customFormat="1" ht="24.15" customHeight="1">
      <c r="A123" s="38"/>
      <c r="B123" s="39"/>
      <c r="C123" s="217" t="s">
        <v>85</v>
      </c>
      <c r="D123" s="217" t="s">
        <v>165</v>
      </c>
      <c r="E123" s="218" t="s">
        <v>619</v>
      </c>
      <c r="F123" s="219" t="s">
        <v>620</v>
      </c>
      <c r="G123" s="220" t="s">
        <v>306</v>
      </c>
      <c r="H123" s="221">
        <v>476.11200000000002</v>
      </c>
      <c r="I123" s="222"/>
      <c r="J123" s="223">
        <f>ROUND(I123*H123,2)</f>
        <v>0</v>
      </c>
      <c r="K123" s="224"/>
      <c r="L123" s="44"/>
      <c r="M123" s="225" t="s">
        <v>1</v>
      </c>
      <c r="N123" s="226" t="s">
        <v>42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173</v>
      </c>
      <c r="AT123" s="229" t="s">
        <v>165</v>
      </c>
      <c r="AU123" s="229" t="s">
        <v>85</v>
      </c>
      <c r="AY123" s="17" t="s">
        <v>164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85</v>
      </c>
      <c r="BK123" s="230">
        <f>ROUND(I123*H123,2)</f>
        <v>0</v>
      </c>
      <c r="BL123" s="17" t="s">
        <v>173</v>
      </c>
      <c r="BM123" s="229" t="s">
        <v>87</v>
      </c>
    </row>
    <row r="124" s="12" customFormat="1" ht="25.92" customHeight="1">
      <c r="A124" s="12"/>
      <c r="B124" s="203"/>
      <c r="C124" s="204"/>
      <c r="D124" s="205" t="s">
        <v>76</v>
      </c>
      <c r="E124" s="206" t="s">
        <v>396</v>
      </c>
      <c r="F124" s="206" t="s">
        <v>397</v>
      </c>
      <c r="G124" s="204"/>
      <c r="H124" s="204"/>
      <c r="I124" s="207"/>
      <c r="J124" s="208">
        <f>BK124</f>
        <v>0</v>
      </c>
      <c r="K124" s="204"/>
      <c r="L124" s="209"/>
      <c r="M124" s="210"/>
      <c r="N124" s="211"/>
      <c r="O124" s="211"/>
      <c r="P124" s="212">
        <f>P125+SUM(P126:P129)</f>
        <v>0</v>
      </c>
      <c r="Q124" s="211"/>
      <c r="R124" s="212">
        <f>R125+SUM(R126:R129)</f>
        <v>0</v>
      </c>
      <c r="S124" s="211"/>
      <c r="T124" s="213">
        <f>T125+SUM(T126:T129)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85</v>
      </c>
      <c r="AT124" s="215" t="s">
        <v>76</v>
      </c>
      <c r="AU124" s="215" t="s">
        <v>77</v>
      </c>
      <c r="AY124" s="214" t="s">
        <v>164</v>
      </c>
      <c r="BK124" s="216">
        <f>BK125+SUM(BK126:BK129)</f>
        <v>0</v>
      </c>
    </row>
    <row r="125" s="2" customFormat="1" ht="37.8" customHeight="1">
      <c r="A125" s="38"/>
      <c r="B125" s="39"/>
      <c r="C125" s="217" t="s">
        <v>163</v>
      </c>
      <c r="D125" s="217" t="s">
        <v>165</v>
      </c>
      <c r="E125" s="218" t="s">
        <v>403</v>
      </c>
      <c r="F125" s="219" t="s">
        <v>404</v>
      </c>
      <c r="G125" s="220" t="s">
        <v>296</v>
      </c>
      <c r="H125" s="221">
        <v>8.0939999999999994</v>
      </c>
      <c r="I125" s="222"/>
      <c r="J125" s="223">
        <f>ROUND(I125*H125,2)</f>
        <v>0</v>
      </c>
      <c r="K125" s="224"/>
      <c r="L125" s="44"/>
      <c r="M125" s="225" t="s">
        <v>1</v>
      </c>
      <c r="N125" s="226" t="s">
        <v>42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173</v>
      </c>
      <c r="AT125" s="229" t="s">
        <v>165</v>
      </c>
      <c r="AU125" s="229" t="s">
        <v>85</v>
      </c>
      <c r="AY125" s="17" t="s">
        <v>164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85</v>
      </c>
      <c r="BK125" s="230">
        <f>ROUND(I125*H125,2)</f>
        <v>0</v>
      </c>
      <c r="BL125" s="17" t="s">
        <v>173</v>
      </c>
      <c r="BM125" s="229" t="s">
        <v>207</v>
      </c>
    </row>
    <row r="126" s="2" customFormat="1" ht="21.75" customHeight="1">
      <c r="A126" s="38"/>
      <c r="B126" s="39"/>
      <c r="C126" s="217" t="s">
        <v>187</v>
      </c>
      <c r="D126" s="217" t="s">
        <v>165</v>
      </c>
      <c r="E126" s="218" t="s">
        <v>621</v>
      </c>
      <c r="F126" s="219" t="s">
        <v>622</v>
      </c>
      <c r="G126" s="220" t="s">
        <v>296</v>
      </c>
      <c r="H126" s="221">
        <v>145.69200000000001</v>
      </c>
      <c r="I126" s="222"/>
      <c r="J126" s="223">
        <f>ROUND(I126*H126,2)</f>
        <v>0</v>
      </c>
      <c r="K126" s="224"/>
      <c r="L126" s="44"/>
      <c r="M126" s="225" t="s">
        <v>1</v>
      </c>
      <c r="N126" s="226" t="s">
        <v>42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173</v>
      </c>
      <c r="AT126" s="229" t="s">
        <v>165</v>
      </c>
      <c r="AU126" s="229" t="s">
        <v>85</v>
      </c>
      <c r="AY126" s="17" t="s">
        <v>164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85</v>
      </c>
      <c r="BK126" s="230">
        <f>ROUND(I126*H126,2)</f>
        <v>0</v>
      </c>
      <c r="BL126" s="17" t="s">
        <v>173</v>
      </c>
      <c r="BM126" s="229" t="s">
        <v>220</v>
      </c>
    </row>
    <row r="127" s="13" customFormat="1">
      <c r="A127" s="13"/>
      <c r="B127" s="243"/>
      <c r="C127" s="244"/>
      <c r="D127" s="231" t="s">
        <v>244</v>
      </c>
      <c r="E127" s="245" t="s">
        <v>1</v>
      </c>
      <c r="F127" s="246" t="s">
        <v>623</v>
      </c>
      <c r="G127" s="244"/>
      <c r="H127" s="247">
        <v>145.69200000000001</v>
      </c>
      <c r="I127" s="248"/>
      <c r="J127" s="244"/>
      <c r="K127" s="244"/>
      <c r="L127" s="249"/>
      <c r="M127" s="250"/>
      <c r="N127" s="251"/>
      <c r="O127" s="251"/>
      <c r="P127" s="251"/>
      <c r="Q127" s="251"/>
      <c r="R127" s="251"/>
      <c r="S127" s="251"/>
      <c r="T127" s="25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53" t="s">
        <v>244</v>
      </c>
      <c r="AU127" s="253" t="s">
        <v>85</v>
      </c>
      <c r="AV127" s="13" t="s">
        <v>87</v>
      </c>
      <c r="AW127" s="13" t="s">
        <v>34</v>
      </c>
      <c r="AX127" s="13" t="s">
        <v>85</v>
      </c>
      <c r="AY127" s="253" t="s">
        <v>164</v>
      </c>
    </row>
    <row r="128" s="2" customFormat="1" ht="44.25" customHeight="1">
      <c r="A128" s="38"/>
      <c r="B128" s="39"/>
      <c r="C128" s="217" t="s">
        <v>192</v>
      </c>
      <c r="D128" s="217" t="s">
        <v>165</v>
      </c>
      <c r="E128" s="218" t="s">
        <v>624</v>
      </c>
      <c r="F128" s="219" t="s">
        <v>625</v>
      </c>
      <c r="G128" s="220" t="s">
        <v>296</v>
      </c>
      <c r="H128" s="221">
        <v>8.0939999999999994</v>
      </c>
      <c r="I128" s="222"/>
      <c r="J128" s="223">
        <f>ROUND(I128*H128,2)</f>
        <v>0</v>
      </c>
      <c r="K128" s="224"/>
      <c r="L128" s="44"/>
      <c r="M128" s="225" t="s">
        <v>1</v>
      </c>
      <c r="N128" s="226" t="s">
        <v>42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173</v>
      </c>
      <c r="AT128" s="229" t="s">
        <v>165</v>
      </c>
      <c r="AU128" s="229" t="s">
        <v>85</v>
      </c>
      <c r="AY128" s="17" t="s">
        <v>164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85</v>
      </c>
      <c r="BK128" s="230">
        <f>ROUND(I128*H128,2)</f>
        <v>0</v>
      </c>
      <c r="BL128" s="17" t="s">
        <v>173</v>
      </c>
      <c r="BM128" s="229" t="s">
        <v>228</v>
      </c>
    </row>
    <row r="129" s="12" customFormat="1" ht="22.8" customHeight="1">
      <c r="A129" s="12"/>
      <c r="B129" s="203"/>
      <c r="C129" s="204"/>
      <c r="D129" s="205" t="s">
        <v>76</v>
      </c>
      <c r="E129" s="236" t="s">
        <v>413</v>
      </c>
      <c r="F129" s="236" t="s">
        <v>414</v>
      </c>
      <c r="G129" s="204"/>
      <c r="H129" s="204"/>
      <c r="I129" s="207"/>
      <c r="J129" s="237">
        <f>BK129</f>
        <v>0</v>
      </c>
      <c r="K129" s="204"/>
      <c r="L129" s="209"/>
      <c r="M129" s="210"/>
      <c r="N129" s="211"/>
      <c r="O129" s="211"/>
      <c r="P129" s="212">
        <f>P130</f>
        <v>0</v>
      </c>
      <c r="Q129" s="211"/>
      <c r="R129" s="212">
        <f>R130</f>
        <v>0</v>
      </c>
      <c r="S129" s="211"/>
      <c r="T129" s="213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85</v>
      </c>
      <c r="AT129" s="215" t="s">
        <v>76</v>
      </c>
      <c r="AU129" s="215" t="s">
        <v>85</v>
      </c>
      <c r="AY129" s="214" t="s">
        <v>164</v>
      </c>
      <c r="BK129" s="216">
        <f>BK130</f>
        <v>0</v>
      </c>
    </row>
    <row r="130" s="2" customFormat="1" ht="33" customHeight="1">
      <c r="A130" s="38"/>
      <c r="B130" s="39"/>
      <c r="C130" s="217" t="s">
        <v>173</v>
      </c>
      <c r="D130" s="217" t="s">
        <v>165</v>
      </c>
      <c r="E130" s="218" t="s">
        <v>416</v>
      </c>
      <c r="F130" s="219" t="s">
        <v>626</v>
      </c>
      <c r="G130" s="220" t="s">
        <v>296</v>
      </c>
      <c r="H130" s="221">
        <v>43.579000000000001</v>
      </c>
      <c r="I130" s="222"/>
      <c r="J130" s="223">
        <f>ROUND(I130*H130,2)</f>
        <v>0</v>
      </c>
      <c r="K130" s="224"/>
      <c r="L130" s="44"/>
      <c r="M130" s="238" t="s">
        <v>1</v>
      </c>
      <c r="N130" s="239" t="s">
        <v>42</v>
      </c>
      <c r="O130" s="240"/>
      <c r="P130" s="241">
        <f>O130*H130</f>
        <v>0</v>
      </c>
      <c r="Q130" s="241">
        <v>0</v>
      </c>
      <c r="R130" s="241">
        <f>Q130*H130</f>
        <v>0</v>
      </c>
      <c r="S130" s="241">
        <v>0</v>
      </c>
      <c r="T130" s="24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173</v>
      </c>
      <c r="AT130" s="229" t="s">
        <v>165</v>
      </c>
      <c r="AU130" s="229" t="s">
        <v>87</v>
      </c>
      <c r="AY130" s="17" t="s">
        <v>164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85</v>
      </c>
      <c r="BK130" s="230">
        <f>ROUND(I130*H130,2)</f>
        <v>0</v>
      </c>
      <c r="BL130" s="17" t="s">
        <v>173</v>
      </c>
      <c r="BM130" s="229" t="s">
        <v>196</v>
      </c>
    </row>
    <row r="131" s="2" customFormat="1" ht="6.96" customHeight="1">
      <c r="A131" s="38"/>
      <c r="B131" s="66"/>
      <c r="C131" s="67"/>
      <c r="D131" s="67"/>
      <c r="E131" s="67"/>
      <c r="F131" s="67"/>
      <c r="G131" s="67"/>
      <c r="H131" s="67"/>
      <c r="I131" s="67"/>
      <c r="J131" s="67"/>
      <c r="K131" s="67"/>
      <c r="L131" s="44"/>
      <c r="M131" s="38"/>
      <c r="O131" s="38"/>
      <c r="P131" s="38"/>
      <c r="Q131" s="38"/>
      <c r="R131" s="38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</sheetData>
  <sheetProtection sheet="1" autoFilter="0" formatColumns="0" formatRows="0" objects="1" scenarios="1" spinCount="100000" saltValue="aFTNi/CrVLHv0fiwa9mxZPrvej8YZYUFyXUOS2adPPastvlmdWDeIQXnhr4I704Zai6Ch7/yaJ/PIdD1RTyqKQ==" hashValue="lNfAq+MtNkooheJAAn1JTaz1v7S3HlaKKCmbpQbseNdP2Ubig8fAnFKXZCx12qZmwxuj/sxlD+2J5zPIGN+nGQ==" algorithmName="SHA-512" password="CC35"/>
  <autoFilter ref="C118:K130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136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Hloučela, Hamry - posouzení stability koryta, návrh úprav a stabilizačních objektů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137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138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33</v>
      </c>
      <c r="G12" s="38"/>
      <c r="H12" s="38"/>
      <c r="I12" s="140" t="s">
        <v>22</v>
      </c>
      <c r="J12" s="144" t="str">
        <f>'Rekapitulace stavby'!AN8</f>
        <v>28. 3. 2023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70890013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Povodí Moravy, s.p.</v>
      </c>
      <c r="F15" s="38"/>
      <c r="G15" s="38"/>
      <c r="H15" s="38"/>
      <c r="I15" s="140" t="s">
        <v>28</v>
      </c>
      <c r="J15" s="143" t="str">
        <f>IF('Rekapitulace stavby'!AN11="","",'Rekapitulace stavby'!AN11)</f>
        <v>CZ70890013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ROUND((SUM(BE121:BE143)),  2)</f>
        <v>0</v>
      </c>
      <c r="G33" s="38"/>
      <c r="H33" s="38"/>
      <c r="I33" s="155">
        <v>0.20999999999999999</v>
      </c>
      <c r="J33" s="154">
        <f>ROUND(((SUM(BE121:BE143))*I33),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ROUND((SUM(BF121:BF143)),  2)</f>
        <v>0</v>
      </c>
      <c r="G34" s="38"/>
      <c r="H34" s="38"/>
      <c r="I34" s="155">
        <v>0.14999999999999999</v>
      </c>
      <c r="J34" s="154">
        <f>ROUND(((SUM(BF121:BF143))*I34),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ROUND((SUM(BG121:BG143)),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ROUND((SUM(BH121:BH143)),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ROUND((SUM(BI121:BI143)),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Hloučela, Hamry - posouzení stability koryta, návrh úprav a stabilizačních objektů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VRN - Ostatní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28. 3. 2023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140</v>
      </c>
      <c r="D94" s="176"/>
      <c r="E94" s="176"/>
      <c r="F94" s="176"/>
      <c r="G94" s="176"/>
      <c r="H94" s="176"/>
      <c r="I94" s="176"/>
      <c r="J94" s="177" t="s">
        <v>141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142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143</v>
      </c>
    </row>
    <row r="97" s="9" customFormat="1" ht="24.96" customHeight="1">
      <c r="A97" s="9"/>
      <c r="B97" s="179"/>
      <c r="C97" s="180"/>
      <c r="D97" s="181" t="s">
        <v>144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145</v>
      </c>
      <c r="E98" s="188"/>
      <c r="F98" s="188"/>
      <c r="G98" s="188"/>
      <c r="H98" s="188"/>
      <c r="I98" s="188"/>
      <c r="J98" s="189">
        <f>J132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146</v>
      </c>
      <c r="E99" s="188"/>
      <c r="F99" s="188"/>
      <c r="G99" s="188"/>
      <c r="H99" s="188"/>
      <c r="I99" s="188"/>
      <c r="J99" s="189">
        <f>J136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147</v>
      </c>
      <c r="E100" s="188"/>
      <c r="F100" s="188"/>
      <c r="G100" s="188"/>
      <c r="H100" s="188"/>
      <c r="I100" s="188"/>
      <c r="J100" s="189">
        <f>J139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148</v>
      </c>
      <c r="E101" s="188"/>
      <c r="F101" s="188"/>
      <c r="G101" s="188"/>
      <c r="H101" s="188"/>
      <c r="I101" s="188"/>
      <c r="J101" s="189">
        <f>J142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149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6.25" customHeight="1">
      <c r="A111" s="38"/>
      <c r="B111" s="39"/>
      <c r="C111" s="40"/>
      <c r="D111" s="40"/>
      <c r="E111" s="174" t="str">
        <f>E7</f>
        <v>Hloučela, Hamry - posouzení stability koryta, návrh úprav a stabilizačních objektů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137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VRN - Ostatní náklady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 xml:space="preserve"> </v>
      </c>
      <c r="G115" s="40"/>
      <c r="H115" s="40"/>
      <c r="I115" s="32" t="s">
        <v>22</v>
      </c>
      <c r="J115" s="79" t="str">
        <f>IF(J12="","",J12)</f>
        <v>28. 3. 2023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>Povodí Moravy, s.p.</v>
      </c>
      <c r="G117" s="40"/>
      <c r="H117" s="40"/>
      <c r="I117" s="32" t="s">
        <v>32</v>
      </c>
      <c r="J117" s="36" t="str">
        <f>E21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30</v>
      </c>
      <c r="D118" s="40"/>
      <c r="E118" s="40"/>
      <c r="F118" s="27" t="str">
        <f>IF(E18="","",E18)</f>
        <v>Vyplň údaj</v>
      </c>
      <c r="G118" s="40"/>
      <c r="H118" s="40"/>
      <c r="I118" s="32" t="s">
        <v>35</v>
      </c>
      <c r="J118" s="36" t="str">
        <f>E24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150</v>
      </c>
      <c r="D120" s="194" t="s">
        <v>62</v>
      </c>
      <c r="E120" s="194" t="s">
        <v>58</v>
      </c>
      <c r="F120" s="194" t="s">
        <v>59</v>
      </c>
      <c r="G120" s="194" t="s">
        <v>151</v>
      </c>
      <c r="H120" s="194" t="s">
        <v>152</v>
      </c>
      <c r="I120" s="194" t="s">
        <v>153</v>
      </c>
      <c r="J120" s="195" t="s">
        <v>141</v>
      </c>
      <c r="K120" s="196" t="s">
        <v>154</v>
      </c>
      <c r="L120" s="197"/>
      <c r="M120" s="100" t="s">
        <v>1</v>
      </c>
      <c r="N120" s="101" t="s">
        <v>41</v>
      </c>
      <c r="O120" s="101" t="s">
        <v>155</v>
      </c>
      <c r="P120" s="101" t="s">
        <v>156</v>
      </c>
      <c r="Q120" s="101" t="s">
        <v>157</v>
      </c>
      <c r="R120" s="101" t="s">
        <v>158</v>
      </c>
      <c r="S120" s="101" t="s">
        <v>159</v>
      </c>
      <c r="T120" s="102" t="s">
        <v>160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161</v>
      </c>
      <c r="D121" s="40"/>
      <c r="E121" s="40"/>
      <c r="F121" s="40"/>
      <c r="G121" s="40"/>
      <c r="H121" s="40"/>
      <c r="I121" s="40"/>
      <c r="J121" s="198">
        <f>BK121</f>
        <v>0</v>
      </c>
      <c r="K121" s="40"/>
      <c r="L121" s="44"/>
      <c r="M121" s="103"/>
      <c r="N121" s="199"/>
      <c r="O121" s="104"/>
      <c r="P121" s="200">
        <f>P122</f>
        <v>0</v>
      </c>
      <c r="Q121" s="104"/>
      <c r="R121" s="200">
        <f>R122</f>
        <v>0</v>
      </c>
      <c r="S121" s="104"/>
      <c r="T121" s="201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76</v>
      </c>
      <c r="AU121" s="17" t="s">
        <v>143</v>
      </c>
      <c r="BK121" s="202">
        <f>BK122</f>
        <v>0</v>
      </c>
    </row>
    <row r="122" s="12" customFormat="1" ht="25.92" customHeight="1">
      <c r="A122" s="12"/>
      <c r="B122" s="203"/>
      <c r="C122" s="204"/>
      <c r="D122" s="205" t="s">
        <v>76</v>
      </c>
      <c r="E122" s="206" t="s">
        <v>82</v>
      </c>
      <c r="F122" s="206" t="s">
        <v>162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P123+SUM(P124:P132)+P136+P139+P142</f>
        <v>0</v>
      </c>
      <c r="Q122" s="211"/>
      <c r="R122" s="212">
        <f>R123+SUM(R124:R132)+R136+R139+R142</f>
        <v>0</v>
      </c>
      <c r="S122" s="211"/>
      <c r="T122" s="213">
        <f>T123+SUM(T124:T132)+T136+T139+T142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163</v>
      </c>
      <c r="AT122" s="215" t="s">
        <v>76</v>
      </c>
      <c r="AU122" s="215" t="s">
        <v>77</v>
      </c>
      <c r="AY122" s="214" t="s">
        <v>164</v>
      </c>
      <c r="BK122" s="216">
        <f>BK123+SUM(BK124:BK132)+BK136+BK139+BK142</f>
        <v>0</v>
      </c>
    </row>
    <row r="123" s="2" customFormat="1" ht="49.05" customHeight="1">
      <c r="A123" s="38"/>
      <c r="B123" s="39"/>
      <c r="C123" s="217" t="s">
        <v>85</v>
      </c>
      <c r="D123" s="217" t="s">
        <v>165</v>
      </c>
      <c r="E123" s="218" t="s">
        <v>166</v>
      </c>
      <c r="F123" s="219" t="s">
        <v>167</v>
      </c>
      <c r="G123" s="220" t="s">
        <v>168</v>
      </c>
      <c r="H123" s="221">
        <v>1</v>
      </c>
      <c r="I123" s="222"/>
      <c r="J123" s="223">
        <f>ROUND(I123*H123,2)</f>
        <v>0</v>
      </c>
      <c r="K123" s="224"/>
      <c r="L123" s="44"/>
      <c r="M123" s="225" t="s">
        <v>1</v>
      </c>
      <c r="N123" s="226" t="s">
        <v>42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169</v>
      </c>
      <c r="AT123" s="229" t="s">
        <v>165</v>
      </c>
      <c r="AU123" s="229" t="s">
        <v>85</v>
      </c>
      <c r="AY123" s="17" t="s">
        <v>164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85</v>
      </c>
      <c r="BK123" s="230">
        <f>ROUND(I123*H123,2)</f>
        <v>0</v>
      </c>
      <c r="BL123" s="17" t="s">
        <v>169</v>
      </c>
      <c r="BM123" s="229" t="s">
        <v>170</v>
      </c>
    </row>
    <row r="124" s="2" customFormat="1" ht="49.05" customHeight="1">
      <c r="A124" s="38"/>
      <c r="B124" s="39"/>
      <c r="C124" s="217" t="s">
        <v>87</v>
      </c>
      <c r="D124" s="217" t="s">
        <v>165</v>
      </c>
      <c r="E124" s="218" t="s">
        <v>171</v>
      </c>
      <c r="F124" s="219" t="s">
        <v>172</v>
      </c>
      <c r="G124" s="220" t="s">
        <v>168</v>
      </c>
      <c r="H124" s="221">
        <v>1</v>
      </c>
      <c r="I124" s="222"/>
      <c r="J124" s="223">
        <f>ROUND(I124*H124,2)</f>
        <v>0</v>
      </c>
      <c r="K124" s="224"/>
      <c r="L124" s="44"/>
      <c r="M124" s="225" t="s">
        <v>1</v>
      </c>
      <c r="N124" s="226" t="s">
        <v>42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173</v>
      </c>
      <c r="AT124" s="229" t="s">
        <v>165</v>
      </c>
      <c r="AU124" s="229" t="s">
        <v>85</v>
      </c>
      <c r="AY124" s="17" t="s">
        <v>164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85</v>
      </c>
      <c r="BK124" s="230">
        <f>ROUND(I124*H124,2)</f>
        <v>0</v>
      </c>
      <c r="BL124" s="17" t="s">
        <v>173</v>
      </c>
      <c r="BM124" s="229" t="s">
        <v>174</v>
      </c>
    </row>
    <row r="125" s="2" customFormat="1">
      <c r="A125" s="38"/>
      <c r="B125" s="39"/>
      <c r="C125" s="40"/>
      <c r="D125" s="231" t="s">
        <v>175</v>
      </c>
      <c r="E125" s="40"/>
      <c r="F125" s="232" t="s">
        <v>176</v>
      </c>
      <c r="G125" s="40"/>
      <c r="H125" s="40"/>
      <c r="I125" s="233"/>
      <c r="J125" s="40"/>
      <c r="K125" s="40"/>
      <c r="L125" s="44"/>
      <c r="M125" s="234"/>
      <c r="N125" s="235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175</v>
      </c>
      <c r="AU125" s="17" t="s">
        <v>85</v>
      </c>
    </row>
    <row r="126" s="2" customFormat="1" ht="24.15" customHeight="1">
      <c r="A126" s="38"/>
      <c r="B126" s="39"/>
      <c r="C126" s="217" t="s">
        <v>177</v>
      </c>
      <c r="D126" s="217" t="s">
        <v>165</v>
      </c>
      <c r="E126" s="218" t="s">
        <v>178</v>
      </c>
      <c r="F126" s="219" t="s">
        <v>179</v>
      </c>
      <c r="G126" s="220" t="s">
        <v>168</v>
      </c>
      <c r="H126" s="221">
        <v>1</v>
      </c>
      <c r="I126" s="222"/>
      <c r="J126" s="223">
        <f>ROUND(I126*H126,2)</f>
        <v>0</v>
      </c>
      <c r="K126" s="224"/>
      <c r="L126" s="44"/>
      <c r="M126" s="225" t="s">
        <v>1</v>
      </c>
      <c r="N126" s="226" t="s">
        <v>42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173</v>
      </c>
      <c r="AT126" s="229" t="s">
        <v>165</v>
      </c>
      <c r="AU126" s="229" t="s">
        <v>85</v>
      </c>
      <c r="AY126" s="17" t="s">
        <v>164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85</v>
      </c>
      <c r="BK126" s="230">
        <f>ROUND(I126*H126,2)</f>
        <v>0</v>
      </c>
      <c r="BL126" s="17" t="s">
        <v>173</v>
      </c>
      <c r="BM126" s="229" t="s">
        <v>180</v>
      </c>
    </row>
    <row r="127" s="2" customFormat="1" ht="33" customHeight="1">
      <c r="A127" s="38"/>
      <c r="B127" s="39"/>
      <c r="C127" s="217" t="s">
        <v>173</v>
      </c>
      <c r="D127" s="217" t="s">
        <v>165</v>
      </c>
      <c r="E127" s="218" t="s">
        <v>181</v>
      </c>
      <c r="F127" s="219" t="s">
        <v>182</v>
      </c>
      <c r="G127" s="220" t="s">
        <v>168</v>
      </c>
      <c r="H127" s="221">
        <v>1</v>
      </c>
      <c r="I127" s="222"/>
      <c r="J127" s="223">
        <f>ROUND(I127*H127,2)</f>
        <v>0</v>
      </c>
      <c r="K127" s="224"/>
      <c r="L127" s="44"/>
      <c r="M127" s="225" t="s">
        <v>1</v>
      </c>
      <c r="N127" s="226" t="s">
        <v>42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173</v>
      </c>
      <c r="AT127" s="229" t="s">
        <v>165</v>
      </c>
      <c r="AU127" s="229" t="s">
        <v>85</v>
      </c>
      <c r="AY127" s="17" t="s">
        <v>164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85</v>
      </c>
      <c r="BK127" s="230">
        <f>ROUND(I127*H127,2)</f>
        <v>0</v>
      </c>
      <c r="BL127" s="17" t="s">
        <v>173</v>
      </c>
      <c r="BM127" s="229" t="s">
        <v>183</v>
      </c>
    </row>
    <row r="128" s="2" customFormat="1" ht="33" customHeight="1">
      <c r="A128" s="38"/>
      <c r="B128" s="39"/>
      <c r="C128" s="217" t="s">
        <v>163</v>
      </c>
      <c r="D128" s="217" t="s">
        <v>165</v>
      </c>
      <c r="E128" s="218" t="s">
        <v>184</v>
      </c>
      <c r="F128" s="219" t="s">
        <v>185</v>
      </c>
      <c r="G128" s="220" t="s">
        <v>168</v>
      </c>
      <c r="H128" s="221">
        <v>1</v>
      </c>
      <c r="I128" s="222"/>
      <c r="J128" s="223">
        <f>ROUND(I128*H128,2)</f>
        <v>0</v>
      </c>
      <c r="K128" s="224"/>
      <c r="L128" s="44"/>
      <c r="M128" s="225" t="s">
        <v>1</v>
      </c>
      <c r="N128" s="226" t="s">
        <v>42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173</v>
      </c>
      <c r="AT128" s="229" t="s">
        <v>165</v>
      </c>
      <c r="AU128" s="229" t="s">
        <v>85</v>
      </c>
      <c r="AY128" s="17" t="s">
        <v>164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85</v>
      </c>
      <c r="BK128" s="230">
        <f>ROUND(I128*H128,2)</f>
        <v>0</v>
      </c>
      <c r="BL128" s="17" t="s">
        <v>173</v>
      </c>
      <c r="BM128" s="229" t="s">
        <v>186</v>
      </c>
    </row>
    <row r="129" s="2" customFormat="1" ht="24.15" customHeight="1">
      <c r="A129" s="38"/>
      <c r="B129" s="39"/>
      <c r="C129" s="217" t="s">
        <v>187</v>
      </c>
      <c r="D129" s="217" t="s">
        <v>165</v>
      </c>
      <c r="E129" s="218" t="s">
        <v>188</v>
      </c>
      <c r="F129" s="219" t="s">
        <v>189</v>
      </c>
      <c r="G129" s="220" t="s">
        <v>168</v>
      </c>
      <c r="H129" s="221">
        <v>1</v>
      </c>
      <c r="I129" s="222"/>
      <c r="J129" s="223">
        <f>ROUND(I129*H129,2)</f>
        <v>0</v>
      </c>
      <c r="K129" s="224"/>
      <c r="L129" s="44"/>
      <c r="M129" s="225" t="s">
        <v>1</v>
      </c>
      <c r="N129" s="226" t="s">
        <v>42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190</v>
      </c>
      <c r="AT129" s="229" t="s">
        <v>165</v>
      </c>
      <c r="AU129" s="229" t="s">
        <v>85</v>
      </c>
      <c r="AY129" s="17" t="s">
        <v>164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85</v>
      </c>
      <c r="BK129" s="230">
        <f>ROUND(I129*H129,2)</f>
        <v>0</v>
      </c>
      <c r="BL129" s="17" t="s">
        <v>190</v>
      </c>
      <c r="BM129" s="229" t="s">
        <v>191</v>
      </c>
    </row>
    <row r="130" s="2" customFormat="1" ht="37.8" customHeight="1">
      <c r="A130" s="38"/>
      <c r="B130" s="39"/>
      <c r="C130" s="217" t="s">
        <v>192</v>
      </c>
      <c r="D130" s="217" t="s">
        <v>165</v>
      </c>
      <c r="E130" s="218" t="s">
        <v>193</v>
      </c>
      <c r="F130" s="219" t="s">
        <v>194</v>
      </c>
      <c r="G130" s="220" t="s">
        <v>168</v>
      </c>
      <c r="H130" s="221">
        <v>1</v>
      </c>
      <c r="I130" s="222"/>
      <c r="J130" s="223">
        <f>ROUND(I130*H130,2)</f>
        <v>0</v>
      </c>
      <c r="K130" s="224"/>
      <c r="L130" s="44"/>
      <c r="M130" s="225" t="s">
        <v>1</v>
      </c>
      <c r="N130" s="226" t="s">
        <v>42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190</v>
      </c>
      <c r="AT130" s="229" t="s">
        <v>165</v>
      </c>
      <c r="AU130" s="229" t="s">
        <v>85</v>
      </c>
      <c r="AY130" s="17" t="s">
        <v>164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85</v>
      </c>
      <c r="BK130" s="230">
        <f>ROUND(I130*H130,2)</f>
        <v>0</v>
      </c>
      <c r="BL130" s="17" t="s">
        <v>190</v>
      </c>
      <c r="BM130" s="229" t="s">
        <v>195</v>
      </c>
    </row>
    <row r="131" s="2" customFormat="1" ht="37.8" customHeight="1">
      <c r="A131" s="38"/>
      <c r="B131" s="39"/>
      <c r="C131" s="217" t="s">
        <v>196</v>
      </c>
      <c r="D131" s="217" t="s">
        <v>165</v>
      </c>
      <c r="E131" s="218" t="s">
        <v>197</v>
      </c>
      <c r="F131" s="219" t="s">
        <v>198</v>
      </c>
      <c r="G131" s="220" t="s">
        <v>168</v>
      </c>
      <c r="H131" s="221">
        <v>1</v>
      </c>
      <c r="I131" s="222"/>
      <c r="J131" s="223">
        <f>ROUND(I131*H131,2)</f>
        <v>0</v>
      </c>
      <c r="K131" s="224"/>
      <c r="L131" s="44"/>
      <c r="M131" s="225" t="s">
        <v>1</v>
      </c>
      <c r="N131" s="226" t="s">
        <v>42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169</v>
      </c>
      <c r="AT131" s="229" t="s">
        <v>165</v>
      </c>
      <c r="AU131" s="229" t="s">
        <v>85</v>
      </c>
      <c r="AY131" s="17" t="s">
        <v>164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85</v>
      </c>
      <c r="BK131" s="230">
        <f>ROUND(I131*H131,2)</f>
        <v>0</v>
      </c>
      <c r="BL131" s="17" t="s">
        <v>169</v>
      </c>
      <c r="BM131" s="229" t="s">
        <v>199</v>
      </c>
    </row>
    <row r="132" s="12" customFormat="1" ht="22.8" customHeight="1">
      <c r="A132" s="12"/>
      <c r="B132" s="203"/>
      <c r="C132" s="204"/>
      <c r="D132" s="205" t="s">
        <v>76</v>
      </c>
      <c r="E132" s="236" t="s">
        <v>200</v>
      </c>
      <c r="F132" s="236" t="s">
        <v>201</v>
      </c>
      <c r="G132" s="204"/>
      <c r="H132" s="204"/>
      <c r="I132" s="207"/>
      <c r="J132" s="237">
        <f>BK132</f>
        <v>0</v>
      </c>
      <c r="K132" s="204"/>
      <c r="L132" s="209"/>
      <c r="M132" s="210"/>
      <c r="N132" s="211"/>
      <c r="O132" s="211"/>
      <c r="P132" s="212">
        <f>SUM(P133:P135)</f>
        <v>0</v>
      </c>
      <c r="Q132" s="211"/>
      <c r="R132" s="212">
        <f>SUM(R133:R135)</f>
        <v>0</v>
      </c>
      <c r="S132" s="211"/>
      <c r="T132" s="213">
        <f>SUM(T133:T135)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4" t="s">
        <v>163</v>
      </c>
      <c r="AT132" s="215" t="s">
        <v>76</v>
      </c>
      <c r="AU132" s="215" t="s">
        <v>85</v>
      </c>
      <c r="AY132" s="214" t="s">
        <v>164</v>
      </c>
      <c r="BK132" s="216">
        <f>SUM(BK133:BK135)</f>
        <v>0</v>
      </c>
    </row>
    <row r="133" s="2" customFormat="1" ht="16.5" customHeight="1">
      <c r="A133" s="38"/>
      <c r="B133" s="39"/>
      <c r="C133" s="217" t="s">
        <v>202</v>
      </c>
      <c r="D133" s="217" t="s">
        <v>165</v>
      </c>
      <c r="E133" s="218" t="s">
        <v>203</v>
      </c>
      <c r="F133" s="219" t="s">
        <v>204</v>
      </c>
      <c r="G133" s="220" t="s">
        <v>168</v>
      </c>
      <c r="H133" s="221">
        <v>1</v>
      </c>
      <c r="I133" s="222"/>
      <c r="J133" s="223">
        <f>ROUND(I133*H133,2)</f>
        <v>0</v>
      </c>
      <c r="K133" s="224"/>
      <c r="L133" s="44"/>
      <c r="M133" s="225" t="s">
        <v>1</v>
      </c>
      <c r="N133" s="226" t="s">
        <v>42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173</v>
      </c>
      <c r="AT133" s="229" t="s">
        <v>165</v>
      </c>
      <c r="AU133" s="229" t="s">
        <v>87</v>
      </c>
      <c r="AY133" s="17" t="s">
        <v>164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85</v>
      </c>
      <c r="BK133" s="230">
        <f>ROUND(I133*H133,2)</f>
        <v>0</v>
      </c>
      <c r="BL133" s="17" t="s">
        <v>173</v>
      </c>
      <c r="BM133" s="229" t="s">
        <v>205</v>
      </c>
    </row>
    <row r="134" s="2" customFormat="1">
      <c r="A134" s="38"/>
      <c r="B134" s="39"/>
      <c r="C134" s="40"/>
      <c r="D134" s="231" t="s">
        <v>175</v>
      </c>
      <c r="E134" s="40"/>
      <c r="F134" s="232" t="s">
        <v>206</v>
      </c>
      <c r="G134" s="40"/>
      <c r="H134" s="40"/>
      <c r="I134" s="233"/>
      <c r="J134" s="40"/>
      <c r="K134" s="40"/>
      <c r="L134" s="44"/>
      <c r="M134" s="234"/>
      <c r="N134" s="23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175</v>
      </c>
      <c r="AU134" s="17" t="s">
        <v>87</v>
      </c>
    </row>
    <row r="135" s="2" customFormat="1" ht="16.5" customHeight="1">
      <c r="A135" s="38"/>
      <c r="B135" s="39"/>
      <c r="C135" s="217" t="s">
        <v>207</v>
      </c>
      <c r="D135" s="217" t="s">
        <v>165</v>
      </c>
      <c r="E135" s="218" t="s">
        <v>208</v>
      </c>
      <c r="F135" s="219" t="s">
        <v>209</v>
      </c>
      <c r="G135" s="220" t="s">
        <v>168</v>
      </c>
      <c r="H135" s="221">
        <v>1</v>
      </c>
      <c r="I135" s="222"/>
      <c r="J135" s="223">
        <f>ROUND(I135*H135,2)</f>
        <v>0</v>
      </c>
      <c r="K135" s="224"/>
      <c r="L135" s="44"/>
      <c r="M135" s="225" t="s">
        <v>1</v>
      </c>
      <c r="N135" s="226" t="s">
        <v>42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173</v>
      </c>
      <c r="AT135" s="229" t="s">
        <v>165</v>
      </c>
      <c r="AU135" s="229" t="s">
        <v>87</v>
      </c>
      <c r="AY135" s="17" t="s">
        <v>164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85</v>
      </c>
      <c r="BK135" s="230">
        <f>ROUND(I135*H135,2)</f>
        <v>0</v>
      </c>
      <c r="BL135" s="17" t="s">
        <v>173</v>
      </c>
      <c r="BM135" s="229" t="s">
        <v>210</v>
      </c>
    </row>
    <row r="136" s="12" customFormat="1" ht="22.8" customHeight="1">
      <c r="A136" s="12"/>
      <c r="B136" s="203"/>
      <c r="C136" s="204"/>
      <c r="D136" s="205" t="s">
        <v>76</v>
      </c>
      <c r="E136" s="236" t="s">
        <v>211</v>
      </c>
      <c r="F136" s="236" t="s">
        <v>212</v>
      </c>
      <c r="G136" s="204"/>
      <c r="H136" s="204"/>
      <c r="I136" s="207"/>
      <c r="J136" s="237">
        <f>BK136</f>
        <v>0</v>
      </c>
      <c r="K136" s="204"/>
      <c r="L136" s="209"/>
      <c r="M136" s="210"/>
      <c r="N136" s="211"/>
      <c r="O136" s="211"/>
      <c r="P136" s="212">
        <f>SUM(P137:P138)</f>
        <v>0</v>
      </c>
      <c r="Q136" s="211"/>
      <c r="R136" s="212">
        <f>SUM(R137:R138)</f>
        <v>0</v>
      </c>
      <c r="S136" s="211"/>
      <c r="T136" s="213">
        <f>SUM(T137:T138)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4" t="s">
        <v>163</v>
      </c>
      <c r="AT136" s="215" t="s">
        <v>76</v>
      </c>
      <c r="AU136" s="215" t="s">
        <v>85</v>
      </c>
      <c r="AY136" s="214" t="s">
        <v>164</v>
      </c>
      <c r="BK136" s="216">
        <f>SUM(BK137:BK138)</f>
        <v>0</v>
      </c>
    </row>
    <row r="137" s="2" customFormat="1" ht="24.15" customHeight="1">
      <c r="A137" s="38"/>
      <c r="B137" s="39"/>
      <c r="C137" s="217" t="s">
        <v>213</v>
      </c>
      <c r="D137" s="217" t="s">
        <v>165</v>
      </c>
      <c r="E137" s="218" t="s">
        <v>214</v>
      </c>
      <c r="F137" s="219" t="s">
        <v>215</v>
      </c>
      <c r="G137" s="220" t="s">
        <v>168</v>
      </c>
      <c r="H137" s="221">
        <v>1</v>
      </c>
      <c r="I137" s="222"/>
      <c r="J137" s="223">
        <f>ROUND(I137*H137,2)</f>
        <v>0</v>
      </c>
      <c r="K137" s="224"/>
      <c r="L137" s="44"/>
      <c r="M137" s="225" t="s">
        <v>1</v>
      </c>
      <c r="N137" s="226" t="s">
        <v>42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173</v>
      </c>
      <c r="AT137" s="229" t="s">
        <v>165</v>
      </c>
      <c r="AU137" s="229" t="s">
        <v>87</v>
      </c>
      <c r="AY137" s="17" t="s">
        <v>164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85</v>
      </c>
      <c r="BK137" s="230">
        <f>ROUND(I137*H137,2)</f>
        <v>0</v>
      </c>
      <c r="BL137" s="17" t="s">
        <v>173</v>
      </c>
      <c r="BM137" s="229" t="s">
        <v>216</v>
      </c>
    </row>
    <row r="138" s="2" customFormat="1">
      <c r="A138" s="38"/>
      <c r="B138" s="39"/>
      <c r="C138" s="40"/>
      <c r="D138" s="231" t="s">
        <v>175</v>
      </c>
      <c r="E138" s="40"/>
      <c r="F138" s="232" t="s">
        <v>217</v>
      </c>
      <c r="G138" s="40"/>
      <c r="H138" s="40"/>
      <c r="I138" s="233"/>
      <c r="J138" s="40"/>
      <c r="K138" s="40"/>
      <c r="L138" s="44"/>
      <c r="M138" s="234"/>
      <c r="N138" s="235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175</v>
      </c>
      <c r="AU138" s="17" t="s">
        <v>87</v>
      </c>
    </row>
    <row r="139" s="12" customFormat="1" ht="22.8" customHeight="1">
      <c r="A139" s="12"/>
      <c r="B139" s="203"/>
      <c r="C139" s="204"/>
      <c r="D139" s="205" t="s">
        <v>76</v>
      </c>
      <c r="E139" s="236" t="s">
        <v>218</v>
      </c>
      <c r="F139" s="236" t="s">
        <v>219</v>
      </c>
      <c r="G139" s="204"/>
      <c r="H139" s="204"/>
      <c r="I139" s="207"/>
      <c r="J139" s="237">
        <f>BK139</f>
        <v>0</v>
      </c>
      <c r="K139" s="204"/>
      <c r="L139" s="209"/>
      <c r="M139" s="210"/>
      <c r="N139" s="211"/>
      <c r="O139" s="211"/>
      <c r="P139" s="212">
        <f>SUM(P140:P141)</f>
        <v>0</v>
      </c>
      <c r="Q139" s="211"/>
      <c r="R139" s="212">
        <f>SUM(R140:R141)</f>
        <v>0</v>
      </c>
      <c r="S139" s="211"/>
      <c r="T139" s="213">
        <f>SUM(T140:T141)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4" t="s">
        <v>163</v>
      </c>
      <c r="AT139" s="215" t="s">
        <v>76</v>
      </c>
      <c r="AU139" s="215" t="s">
        <v>85</v>
      </c>
      <c r="AY139" s="214" t="s">
        <v>164</v>
      </c>
      <c r="BK139" s="216">
        <f>SUM(BK140:BK141)</f>
        <v>0</v>
      </c>
    </row>
    <row r="140" s="2" customFormat="1" ht="16.5" customHeight="1">
      <c r="A140" s="38"/>
      <c r="B140" s="39"/>
      <c r="C140" s="217" t="s">
        <v>220</v>
      </c>
      <c r="D140" s="217" t="s">
        <v>165</v>
      </c>
      <c r="E140" s="218" t="s">
        <v>221</v>
      </c>
      <c r="F140" s="219" t="s">
        <v>219</v>
      </c>
      <c r="G140" s="220" t="s">
        <v>168</v>
      </c>
      <c r="H140" s="221">
        <v>1</v>
      </c>
      <c r="I140" s="222"/>
      <c r="J140" s="223">
        <f>ROUND(I140*H140,2)</f>
        <v>0</v>
      </c>
      <c r="K140" s="224"/>
      <c r="L140" s="44"/>
      <c r="M140" s="225" t="s">
        <v>1</v>
      </c>
      <c r="N140" s="226" t="s">
        <v>42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173</v>
      </c>
      <c r="AT140" s="229" t="s">
        <v>165</v>
      </c>
      <c r="AU140" s="229" t="s">
        <v>87</v>
      </c>
      <c r="AY140" s="17" t="s">
        <v>164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85</v>
      </c>
      <c r="BK140" s="230">
        <f>ROUND(I140*H140,2)</f>
        <v>0</v>
      </c>
      <c r="BL140" s="17" t="s">
        <v>173</v>
      </c>
      <c r="BM140" s="229" t="s">
        <v>87</v>
      </c>
    </row>
    <row r="141" s="2" customFormat="1" ht="16.5" customHeight="1">
      <c r="A141" s="38"/>
      <c r="B141" s="39"/>
      <c r="C141" s="217" t="s">
        <v>222</v>
      </c>
      <c r="D141" s="217" t="s">
        <v>165</v>
      </c>
      <c r="E141" s="218" t="s">
        <v>223</v>
      </c>
      <c r="F141" s="219" t="s">
        <v>224</v>
      </c>
      <c r="G141" s="220" t="s">
        <v>168</v>
      </c>
      <c r="H141" s="221">
        <v>1</v>
      </c>
      <c r="I141" s="222"/>
      <c r="J141" s="223">
        <f>ROUND(I141*H141,2)</f>
        <v>0</v>
      </c>
      <c r="K141" s="224"/>
      <c r="L141" s="44"/>
      <c r="M141" s="225" t="s">
        <v>1</v>
      </c>
      <c r="N141" s="226" t="s">
        <v>42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190</v>
      </c>
      <c r="AT141" s="229" t="s">
        <v>165</v>
      </c>
      <c r="AU141" s="229" t="s">
        <v>87</v>
      </c>
      <c r="AY141" s="17" t="s">
        <v>164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85</v>
      </c>
      <c r="BK141" s="230">
        <f>ROUND(I141*H141,2)</f>
        <v>0</v>
      </c>
      <c r="BL141" s="17" t="s">
        <v>190</v>
      </c>
      <c r="BM141" s="229" t="s">
        <v>225</v>
      </c>
    </row>
    <row r="142" s="12" customFormat="1" ht="22.8" customHeight="1">
      <c r="A142" s="12"/>
      <c r="B142" s="203"/>
      <c r="C142" s="204"/>
      <c r="D142" s="205" t="s">
        <v>76</v>
      </c>
      <c r="E142" s="236" t="s">
        <v>226</v>
      </c>
      <c r="F142" s="236" t="s">
        <v>227</v>
      </c>
      <c r="G142" s="204"/>
      <c r="H142" s="204"/>
      <c r="I142" s="207"/>
      <c r="J142" s="237">
        <f>BK142</f>
        <v>0</v>
      </c>
      <c r="K142" s="204"/>
      <c r="L142" s="209"/>
      <c r="M142" s="210"/>
      <c r="N142" s="211"/>
      <c r="O142" s="211"/>
      <c r="P142" s="212">
        <f>P143</f>
        <v>0</v>
      </c>
      <c r="Q142" s="211"/>
      <c r="R142" s="212">
        <f>R143</f>
        <v>0</v>
      </c>
      <c r="S142" s="211"/>
      <c r="T142" s="213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4" t="s">
        <v>163</v>
      </c>
      <c r="AT142" s="215" t="s">
        <v>76</v>
      </c>
      <c r="AU142" s="215" t="s">
        <v>85</v>
      </c>
      <c r="AY142" s="214" t="s">
        <v>164</v>
      </c>
      <c r="BK142" s="216">
        <f>BK143</f>
        <v>0</v>
      </c>
    </row>
    <row r="143" s="2" customFormat="1" ht="24.15" customHeight="1">
      <c r="A143" s="38"/>
      <c r="B143" s="39"/>
      <c r="C143" s="217" t="s">
        <v>228</v>
      </c>
      <c r="D143" s="217" t="s">
        <v>165</v>
      </c>
      <c r="E143" s="218" t="s">
        <v>229</v>
      </c>
      <c r="F143" s="219" t="s">
        <v>230</v>
      </c>
      <c r="G143" s="220" t="s">
        <v>168</v>
      </c>
      <c r="H143" s="221">
        <v>1</v>
      </c>
      <c r="I143" s="222"/>
      <c r="J143" s="223">
        <f>ROUND(I143*H143,2)</f>
        <v>0</v>
      </c>
      <c r="K143" s="224"/>
      <c r="L143" s="44"/>
      <c r="M143" s="238" t="s">
        <v>1</v>
      </c>
      <c r="N143" s="239" t="s">
        <v>42</v>
      </c>
      <c r="O143" s="240"/>
      <c r="P143" s="241">
        <f>O143*H143</f>
        <v>0</v>
      </c>
      <c r="Q143" s="241">
        <v>0</v>
      </c>
      <c r="R143" s="241">
        <f>Q143*H143</f>
        <v>0</v>
      </c>
      <c r="S143" s="241">
        <v>0</v>
      </c>
      <c r="T143" s="24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190</v>
      </c>
      <c r="AT143" s="229" t="s">
        <v>165</v>
      </c>
      <c r="AU143" s="229" t="s">
        <v>87</v>
      </c>
      <c r="AY143" s="17" t="s">
        <v>164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85</v>
      </c>
      <c r="BK143" s="230">
        <f>ROUND(I143*H143,2)</f>
        <v>0</v>
      </c>
      <c r="BL143" s="17" t="s">
        <v>190</v>
      </c>
      <c r="BM143" s="229" t="s">
        <v>231</v>
      </c>
    </row>
    <row r="144" s="2" customFormat="1" ht="6.96" customHeight="1">
      <c r="A144" s="38"/>
      <c r="B144" s="66"/>
      <c r="C144" s="67"/>
      <c r="D144" s="67"/>
      <c r="E144" s="67"/>
      <c r="F144" s="67"/>
      <c r="G144" s="67"/>
      <c r="H144" s="67"/>
      <c r="I144" s="67"/>
      <c r="J144" s="67"/>
      <c r="K144" s="67"/>
      <c r="L144" s="44"/>
      <c r="M144" s="38"/>
      <c r="O144" s="38"/>
      <c r="P144" s="38"/>
      <c r="Q144" s="38"/>
      <c r="R144" s="38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</sheetData>
  <sheetProtection sheet="1" autoFilter="0" formatColumns="0" formatRows="0" objects="1" scenarios="1" spinCount="100000" saltValue="BwrzhNGohVChvmaP4wnEK+5DEgNtc4TL5WH+4dcLfVtz9Op/BHMlYfsKOGHDd45m9zp3uLPMIlNfS3RxQEijIw==" hashValue="0g3020OEpfjCOQ0S+wXUEy81RDWlerfJBlABN4VyEiwJsPxz5o8qDgBeH5tdq7TeoaYFE+/7kQ8ot9UmPWBnng==" algorithmName="SHA-512" password="CC35"/>
  <autoFilter ref="C120:K143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136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Hloučela, Hamry - posouzení stability koryta, návrh úprav a stabilizačních objektů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137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232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33</v>
      </c>
      <c r="G12" s="38"/>
      <c r="H12" s="38"/>
      <c r="I12" s="140" t="s">
        <v>22</v>
      </c>
      <c r="J12" s="144" t="str">
        <f>'Rekapitulace stavby'!AN8</f>
        <v>28. 3. 2023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70890013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Povodí Moravy, s.p.</v>
      </c>
      <c r="F15" s="38"/>
      <c r="G15" s="38"/>
      <c r="H15" s="38"/>
      <c r="I15" s="140" t="s">
        <v>28</v>
      </c>
      <c r="J15" s="143" t="str">
        <f>IF('Rekapitulace stavby'!AN11="","",'Rekapitulace stavby'!AN11)</f>
        <v>CZ70890013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ROUND((SUM(BE123:BE211)),  2)</f>
        <v>0</v>
      </c>
      <c r="G33" s="38"/>
      <c r="H33" s="38"/>
      <c r="I33" s="155">
        <v>0.20999999999999999</v>
      </c>
      <c r="J33" s="154">
        <f>ROUND(((SUM(BE123:BE211))*I33),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ROUND((SUM(BF123:BF211)),  2)</f>
        <v>0</v>
      </c>
      <c r="G34" s="38"/>
      <c r="H34" s="38"/>
      <c r="I34" s="155">
        <v>0.14999999999999999</v>
      </c>
      <c r="J34" s="154">
        <f>ROUND(((SUM(BF123:BF211))*I34),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ROUND((SUM(BG123:BG211)),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ROUND((SUM(BH123:BH211)),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ROUND((SUM(BI123:BI211)),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Hloučela, Hamry - posouzení stability koryta, návrh úprav a stabilizačních objektů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01 - Úprava koryta v m 0,00-64,50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28. 3. 2023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140</v>
      </c>
      <c r="D94" s="176"/>
      <c r="E94" s="176"/>
      <c r="F94" s="176"/>
      <c r="G94" s="176"/>
      <c r="H94" s="176"/>
      <c r="I94" s="176"/>
      <c r="J94" s="177" t="s">
        <v>141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142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143</v>
      </c>
    </row>
    <row r="97" s="9" customFormat="1" ht="24.96" customHeight="1">
      <c r="A97" s="9"/>
      <c r="B97" s="179"/>
      <c r="C97" s="180"/>
      <c r="D97" s="181" t="s">
        <v>233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234</v>
      </c>
      <c r="E98" s="182"/>
      <c r="F98" s="182"/>
      <c r="G98" s="182"/>
      <c r="H98" s="182"/>
      <c r="I98" s="182"/>
      <c r="J98" s="183">
        <f>J159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235</v>
      </c>
      <c r="E99" s="182"/>
      <c r="F99" s="182"/>
      <c r="G99" s="182"/>
      <c r="H99" s="182"/>
      <c r="I99" s="182"/>
      <c r="J99" s="183">
        <f>J161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236</v>
      </c>
      <c r="E100" s="182"/>
      <c r="F100" s="182"/>
      <c r="G100" s="182"/>
      <c r="H100" s="182"/>
      <c r="I100" s="182"/>
      <c r="J100" s="183">
        <f>J178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9"/>
      <c r="C101" s="180"/>
      <c r="D101" s="181" t="s">
        <v>237</v>
      </c>
      <c r="E101" s="182"/>
      <c r="F101" s="182"/>
      <c r="G101" s="182"/>
      <c r="H101" s="182"/>
      <c r="I101" s="182"/>
      <c r="J101" s="183">
        <f>J202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9"/>
      <c r="C102" s="180"/>
      <c r="D102" s="181" t="s">
        <v>238</v>
      </c>
      <c r="E102" s="182"/>
      <c r="F102" s="182"/>
      <c r="G102" s="182"/>
      <c r="H102" s="182"/>
      <c r="I102" s="182"/>
      <c r="J102" s="183">
        <f>J204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79"/>
      <c r="C103" s="180"/>
      <c r="D103" s="181" t="s">
        <v>239</v>
      </c>
      <c r="E103" s="182"/>
      <c r="F103" s="182"/>
      <c r="G103" s="182"/>
      <c r="H103" s="182"/>
      <c r="I103" s="182"/>
      <c r="J103" s="183">
        <f>J210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149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6.25" customHeight="1">
      <c r="A113" s="38"/>
      <c r="B113" s="39"/>
      <c r="C113" s="40"/>
      <c r="D113" s="40"/>
      <c r="E113" s="174" t="str">
        <f>E7</f>
        <v>Hloučela, Hamry - posouzení stability koryta, návrh úprav a stabilizačních objektů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137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SO 01 - Úprava koryta v m 0,00-64,50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 xml:space="preserve"> </v>
      </c>
      <c r="G117" s="40"/>
      <c r="H117" s="40"/>
      <c r="I117" s="32" t="s">
        <v>22</v>
      </c>
      <c r="J117" s="79" t="str">
        <f>IF(J12="","",J12)</f>
        <v>28. 3. 2023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E15</f>
        <v>Povodí Moravy, s.p.</v>
      </c>
      <c r="G119" s="40"/>
      <c r="H119" s="40"/>
      <c r="I119" s="32" t="s">
        <v>32</v>
      </c>
      <c r="J119" s="36" t="str">
        <f>E21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30</v>
      </c>
      <c r="D120" s="40"/>
      <c r="E120" s="40"/>
      <c r="F120" s="27" t="str">
        <f>IF(E18="","",E18)</f>
        <v>Vyplň údaj</v>
      </c>
      <c r="G120" s="40"/>
      <c r="H120" s="40"/>
      <c r="I120" s="32" t="s">
        <v>35</v>
      </c>
      <c r="J120" s="36" t="str">
        <f>E24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150</v>
      </c>
      <c r="D122" s="194" t="s">
        <v>62</v>
      </c>
      <c r="E122" s="194" t="s">
        <v>58</v>
      </c>
      <c r="F122" s="194" t="s">
        <v>59</v>
      </c>
      <c r="G122" s="194" t="s">
        <v>151</v>
      </c>
      <c r="H122" s="194" t="s">
        <v>152</v>
      </c>
      <c r="I122" s="194" t="s">
        <v>153</v>
      </c>
      <c r="J122" s="195" t="s">
        <v>141</v>
      </c>
      <c r="K122" s="196" t="s">
        <v>154</v>
      </c>
      <c r="L122" s="197"/>
      <c r="M122" s="100" t="s">
        <v>1</v>
      </c>
      <c r="N122" s="101" t="s">
        <v>41</v>
      </c>
      <c r="O122" s="101" t="s">
        <v>155</v>
      </c>
      <c r="P122" s="101" t="s">
        <v>156</v>
      </c>
      <c r="Q122" s="101" t="s">
        <v>157</v>
      </c>
      <c r="R122" s="101" t="s">
        <v>158</v>
      </c>
      <c r="S122" s="101" t="s">
        <v>159</v>
      </c>
      <c r="T122" s="102" t="s">
        <v>160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161</v>
      </c>
      <c r="D123" s="40"/>
      <c r="E123" s="40"/>
      <c r="F123" s="40"/>
      <c r="G123" s="40"/>
      <c r="H123" s="40"/>
      <c r="I123" s="40"/>
      <c r="J123" s="198">
        <f>BK123</f>
        <v>0</v>
      </c>
      <c r="K123" s="40"/>
      <c r="L123" s="44"/>
      <c r="M123" s="103"/>
      <c r="N123" s="199"/>
      <c r="O123" s="104"/>
      <c r="P123" s="200">
        <f>P124+P159+P161+P178+P202+P204+P210</f>
        <v>0</v>
      </c>
      <c r="Q123" s="104"/>
      <c r="R123" s="200">
        <f>R124+R159+R161+R178+R202+R204+R210</f>
        <v>621.06610309999996</v>
      </c>
      <c r="S123" s="104"/>
      <c r="T123" s="201">
        <f>T124+T159+T161+T178+T202+T204+T210</f>
        <v>297.10500000000002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76</v>
      </c>
      <c r="AU123" s="17" t="s">
        <v>143</v>
      </c>
      <c r="BK123" s="202">
        <f>BK124+BK159+BK161+BK178+BK202+BK204+BK210</f>
        <v>0</v>
      </c>
    </row>
    <row r="124" s="12" customFormat="1" ht="25.92" customHeight="1">
      <c r="A124" s="12"/>
      <c r="B124" s="203"/>
      <c r="C124" s="204"/>
      <c r="D124" s="205" t="s">
        <v>76</v>
      </c>
      <c r="E124" s="206" t="s">
        <v>85</v>
      </c>
      <c r="F124" s="206" t="s">
        <v>240</v>
      </c>
      <c r="G124" s="204"/>
      <c r="H124" s="204"/>
      <c r="I124" s="207"/>
      <c r="J124" s="208">
        <f>BK124</f>
        <v>0</v>
      </c>
      <c r="K124" s="204"/>
      <c r="L124" s="209"/>
      <c r="M124" s="210"/>
      <c r="N124" s="211"/>
      <c r="O124" s="211"/>
      <c r="P124" s="212">
        <f>SUM(P125:P158)</f>
        <v>0</v>
      </c>
      <c r="Q124" s="211"/>
      <c r="R124" s="212">
        <f>SUM(R125:R158)</f>
        <v>0.1721</v>
      </c>
      <c r="S124" s="211"/>
      <c r="T124" s="213">
        <f>SUM(T125:T158)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85</v>
      </c>
      <c r="AT124" s="215" t="s">
        <v>76</v>
      </c>
      <c r="AU124" s="215" t="s">
        <v>77</v>
      </c>
      <c r="AY124" s="214" t="s">
        <v>164</v>
      </c>
      <c r="BK124" s="216">
        <f>SUM(BK125:BK158)</f>
        <v>0</v>
      </c>
    </row>
    <row r="125" s="2" customFormat="1" ht="16.5" customHeight="1">
      <c r="A125" s="38"/>
      <c r="B125" s="39"/>
      <c r="C125" s="217" t="s">
        <v>85</v>
      </c>
      <c r="D125" s="217" t="s">
        <v>165</v>
      </c>
      <c r="E125" s="218" t="s">
        <v>241</v>
      </c>
      <c r="F125" s="219" t="s">
        <v>242</v>
      </c>
      <c r="G125" s="220" t="s">
        <v>243</v>
      </c>
      <c r="H125" s="221">
        <v>29.655000000000001</v>
      </c>
      <c r="I125" s="222"/>
      <c r="J125" s="223">
        <f>ROUND(I125*H125,2)</f>
        <v>0</v>
      </c>
      <c r="K125" s="224"/>
      <c r="L125" s="44"/>
      <c r="M125" s="225" t="s">
        <v>1</v>
      </c>
      <c r="N125" s="226" t="s">
        <v>42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173</v>
      </c>
      <c r="AT125" s="229" t="s">
        <v>165</v>
      </c>
      <c r="AU125" s="229" t="s">
        <v>85</v>
      </c>
      <c r="AY125" s="17" t="s">
        <v>164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85</v>
      </c>
      <c r="BK125" s="230">
        <f>ROUND(I125*H125,2)</f>
        <v>0</v>
      </c>
      <c r="BL125" s="17" t="s">
        <v>173</v>
      </c>
      <c r="BM125" s="229" t="s">
        <v>87</v>
      </c>
    </row>
    <row r="126" s="13" customFormat="1">
      <c r="A126" s="13"/>
      <c r="B126" s="243"/>
      <c r="C126" s="244"/>
      <c r="D126" s="231" t="s">
        <v>244</v>
      </c>
      <c r="E126" s="245" t="s">
        <v>1</v>
      </c>
      <c r="F126" s="246" t="s">
        <v>245</v>
      </c>
      <c r="G126" s="244"/>
      <c r="H126" s="247">
        <v>29.655000000000001</v>
      </c>
      <c r="I126" s="248"/>
      <c r="J126" s="244"/>
      <c r="K126" s="244"/>
      <c r="L126" s="249"/>
      <c r="M126" s="250"/>
      <c r="N126" s="251"/>
      <c r="O126" s="251"/>
      <c r="P126" s="251"/>
      <c r="Q126" s="251"/>
      <c r="R126" s="251"/>
      <c r="S126" s="251"/>
      <c r="T126" s="25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53" t="s">
        <v>244</v>
      </c>
      <c r="AU126" s="253" t="s">
        <v>85</v>
      </c>
      <c r="AV126" s="13" t="s">
        <v>87</v>
      </c>
      <c r="AW126" s="13" t="s">
        <v>34</v>
      </c>
      <c r="AX126" s="13" t="s">
        <v>77</v>
      </c>
      <c r="AY126" s="253" t="s">
        <v>164</v>
      </c>
    </row>
    <row r="127" s="14" customFormat="1">
      <c r="A127" s="14"/>
      <c r="B127" s="254"/>
      <c r="C127" s="255"/>
      <c r="D127" s="231" t="s">
        <v>244</v>
      </c>
      <c r="E127" s="256" t="s">
        <v>1</v>
      </c>
      <c r="F127" s="257" t="s">
        <v>246</v>
      </c>
      <c r="G127" s="255"/>
      <c r="H127" s="258">
        <v>29.655000000000001</v>
      </c>
      <c r="I127" s="259"/>
      <c r="J127" s="255"/>
      <c r="K127" s="255"/>
      <c r="L127" s="260"/>
      <c r="M127" s="261"/>
      <c r="N127" s="262"/>
      <c r="O127" s="262"/>
      <c r="P127" s="262"/>
      <c r="Q127" s="262"/>
      <c r="R127" s="262"/>
      <c r="S127" s="262"/>
      <c r="T127" s="26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64" t="s">
        <v>244</v>
      </c>
      <c r="AU127" s="264" t="s">
        <v>85</v>
      </c>
      <c r="AV127" s="14" t="s">
        <v>173</v>
      </c>
      <c r="AW127" s="14" t="s">
        <v>34</v>
      </c>
      <c r="AX127" s="14" t="s">
        <v>85</v>
      </c>
      <c r="AY127" s="264" t="s">
        <v>164</v>
      </c>
    </row>
    <row r="128" s="2" customFormat="1" ht="21.75" customHeight="1">
      <c r="A128" s="38"/>
      <c r="B128" s="39"/>
      <c r="C128" s="217" t="s">
        <v>87</v>
      </c>
      <c r="D128" s="217" t="s">
        <v>165</v>
      </c>
      <c r="E128" s="218" t="s">
        <v>247</v>
      </c>
      <c r="F128" s="219" t="s">
        <v>248</v>
      </c>
      <c r="G128" s="220" t="s">
        <v>249</v>
      </c>
      <c r="H128" s="221">
        <v>10</v>
      </c>
      <c r="I128" s="222"/>
      <c r="J128" s="223">
        <f>ROUND(I128*H128,2)</f>
        <v>0</v>
      </c>
      <c r="K128" s="224"/>
      <c r="L128" s="44"/>
      <c r="M128" s="225" t="s">
        <v>1</v>
      </c>
      <c r="N128" s="226" t="s">
        <v>42</v>
      </c>
      <c r="O128" s="91"/>
      <c r="P128" s="227">
        <f>O128*H128</f>
        <v>0</v>
      </c>
      <c r="Q128" s="227">
        <v>0.01721</v>
      </c>
      <c r="R128" s="227">
        <f>Q128*H128</f>
        <v>0.1721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173</v>
      </c>
      <c r="AT128" s="229" t="s">
        <v>165</v>
      </c>
      <c r="AU128" s="229" t="s">
        <v>85</v>
      </c>
      <c r="AY128" s="17" t="s">
        <v>164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85</v>
      </c>
      <c r="BK128" s="230">
        <f>ROUND(I128*H128,2)</f>
        <v>0</v>
      </c>
      <c r="BL128" s="17" t="s">
        <v>173</v>
      </c>
      <c r="BM128" s="229" t="s">
        <v>173</v>
      </c>
    </row>
    <row r="129" s="2" customFormat="1" ht="21.75" customHeight="1">
      <c r="A129" s="38"/>
      <c r="B129" s="39"/>
      <c r="C129" s="217" t="s">
        <v>177</v>
      </c>
      <c r="D129" s="217" t="s">
        <v>165</v>
      </c>
      <c r="E129" s="218" t="s">
        <v>250</v>
      </c>
      <c r="F129" s="219" t="s">
        <v>251</v>
      </c>
      <c r="G129" s="220" t="s">
        <v>252</v>
      </c>
      <c r="H129" s="221">
        <v>240</v>
      </c>
      <c r="I129" s="222"/>
      <c r="J129" s="223">
        <f>ROUND(I129*H129,2)</f>
        <v>0</v>
      </c>
      <c r="K129" s="224"/>
      <c r="L129" s="44"/>
      <c r="M129" s="225" t="s">
        <v>1</v>
      </c>
      <c r="N129" s="226" t="s">
        <v>42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173</v>
      </c>
      <c r="AT129" s="229" t="s">
        <v>165</v>
      </c>
      <c r="AU129" s="229" t="s">
        <v>85</v>
      </c>
      <c r="AY129" s="17" t="s">
        <v>164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85</v>
      </c>
      <c r="BK129" s="230">
        <f>ROUND(I129*H129,2)</f>
        <v>0</v>
      </c>
      <c r="BL129" s="17" t="s">
        <v>173</v>
      </c>
      <c r="BM129" s="229" t="s">
        <v>187</v>
      </c>
    </row>
    <row r="130" s="13" customFormat="1">
      <c r="A130" s="13"/>
      <c r="B130" s="243"/>
      <c r="C130" s="244"/>
      <c r="D130" s="231" t="s">
        <v>244</v>
      </c>
      <c r="E130" s="245" t="s">
        <v>1</v>
      </c>
      <c r="F130" s="246" t="s">
        <v>253</v>
      </c>
      <c r="G130" s="244"/>
      <c r="H130" s="247">
        <v>240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3" t="s">
        <v>244</v>
      </c>
      <c r="AU130" s="253" t="s">
        <v>85</v>
      </c>
      <c r="AV130" s="13" t="s">
        <v>87</v>
      </c>
      <c r="AW130" s="13" t="s">
        <v>34</v>
      </c>
      <c r="AX130" s="13" t="s">
        <v>77</v>
      </c>
      <c r="AY130" s="253" t="s">
        <v>164</v>
      </c>
    </row>
    <row r="131" s="14" customFormat="1">
      <c r="A131" s="14"/>
      <c r="B131" s="254"/>
      <c r="C131" s="255"/>
      <c r="D131" s="231" t="s">
        <v>244</v>
      </c>
      <c r="E131" s="256" t="s">
        <v>1</v>
      </c>
      <c r="F131" s="257" t="s">
        <v>246</v>
      </c>
      <c r="G131" s="255"/>
      <c r="H131" s="258">
        <v>240</v>
      </c>
      <c r="I131" s="259"/>
      <c r="J131" s="255"/>
      <c r="K131" s="255"/>
      <c r="L131" s="260"/>
      <c r="M131" s="261"/>
      <c r="N131" s="262"/>
      <c r="O131" s="262"/>
      <c r="P131" s="262"/>
      <c r="Q131" s="262"/>
      <c r="R131" s="262"/>
      <c r="S131" s="262"/>
      <c r="T131" s="26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4" t="s">
        <v>244</v>
      </c>
      <c r="AU131" s="264" t="s">
        <v>85</v>
      </c>
      <c r="AV131" s="14" t="s">
        <v>173</v>
      </c>
      <c r="AW131" s="14" t="s">
        <v>34</v>
      </c>
      <c r="AX131" s="14" t="s">
        <v>85</v>
      </c>
      <c r="AY131" s="264" t="s">
        <v>164</v>
      </c>
    </row>
    <row r="132" s="2" customFormat="1" ht="21.75" customHeight="1">
      <c r="A132" s="38"/>
      <c r="B132" s="39"/>
      <c r="C132" s="217" t="s">
        <v>173</v>
      </c>
      <c r="D132" s="217" t="s">
        <v>165</v>
      </c>
      <c r="E132" s="218" t="s">
        <v>254</v>
      </c>
      <c r="F132" s="219" t="s">
        <v>255</v>
      </c>
      <c r="G132" s="220" t="s">
        <v>256</v>
      </c>
      <c r="H132" s="221">
        <v>30</v>
      </c>
      <c r="I132" s="222"/>
      <c r="J132" s="223">
        <f>ROUND(I132*H132,2)</f>
        <v>0</v>
      </c>
      <c r="K132" s="224"/>
      <c r="L132" s="44"/>
      <c r="M132" s="225" t="s">
        <v>1</v>
      </c>
      <c r="N132" s="226" t="s">
        <v>42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173</v>
      </c>
      <c r="AT132" s="229" t="s">
        <v>165</v>
      </c>
      <c r="AU132" s="229" t="s">
        <v>85</v>
      </c>
      <c r="AY132" s="17" t="s">
        <v>164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85</v>
      </c>
      <c r="BK132" s="230">
        <f>ROUND(I132*H132,2)</f>
        <v>0</v>
      </c>
      <c r="BL132" s="17" t="s">
        <v>173</v>
      </c>
      <c r="BM132" s="229" t="s">
        <v>196</v>
      </c>
    </row>
    <row r="133" s="2" customFormat="1" ht="33" customHeight="1">
      <c r="A133" s="38"/>
      <c r="B133" s="39"/>
      <c r="C133" s="217" t="s">
        <v>163</v>
      </c>
      <c r="D133" s="217" t="s">
        <v>165</v>
      </c>
      <c r="E133" s="218" t="s">
        <v>257</v>
      </c>
      <c r="F133" s="219" t="s">
        <v>258</v>
      </c>
      <c r="G133" s="220" t="s">
        <v>243</v>
      </c>
      <c r="H133" s="221">
        <v>39.890000000000001</v>
      </c>
      <c r="I133" s="222"/>
      <c r="J133" s="223">
        <f>ROUND(I133*H133,2)</f>
        <v>0</v>
      </c>
      <c r="K133" s="224"/>
      <c r="L133" s="44"/>
      <c r="M133" s="225" t="s">
        <v>1</v>
      </c>
      <c r="N133" s="226" t="s">
        <v>42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173</v>
      </c>
      <c r="AT133" s="229" t="s">
        <v>165</v>
      </c>
      <c r="AU133" s="229" t="s">
        <v>85</v>
      </c>
      <c r="AY133" s="17" t="s">
        <v>164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85</v>
      </c>
      <c r="BK133" s="230">
        <f>ROUND(I133*H133,2)</f>
        <v>0</v>
      </c>
      <c r="BL133" s="17" t="s">
        <v>173</v>
      </c>
      <c r="BM133" s="229" t="s">
        <v>207</v>
      </c>
    </row>
    <row r="134" s="2" customFormat="1" ht="33" customHeight="1">
      <c r="A134" s="38"/>
      <c r="B134" s="39"/>
      <c r="C134" s="217" t="s">
        <v>187</v>
      </c>
      <c r="D134" s="217" t="s">
        <v>165</v>
      </c>
      <c r="E134" s="218" t="s">
        <v>259</v>
      </c>
      <c r="F134" s="219" t="s">
        <v>260</v>
      </c>
      <c r="G134" s="220" t="s">
        <v>243</v>
      </c>
      <c r="H134" s="221">
        <v>81.689999999999998</v>
      </c>
      <c r="I134" s="222"/>
      <c r="J134" s="223">
        <f>ROUND(I134*H134,2)</f>
        <v>0</v>
      </c>
      <c r="K134" s="224"/>
      <c r="L134" s="44"/>
      <c r="M134" s="225" t="s">
        <v>1</v>
      </c>
      <c r="N134" s="226" t="s">
        <v>42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173</v>
      </c>
      <c r="AT134" s="229" t="s">
        <v>165</v>
      </c>
      <c r="AU134" s="229" t="s">
        <v>85</v>
      </c>
      <c r="AY134" s="17" t="s">
        <v>164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85</v>
      </c>
      <c r="BK134" s="230">
        <f>ROUND(I134*H134,2)</f>
        <v>0</v>
      </c>
      <c r="BL134" s="17" t="s">
        <v>173</v>
      </c>
      <c r="BM134" s="229" t="s">
        <v>220</v>
      </c>
    </row>
    <row r="135" s="2" customFormat="1" ht="49.05" customHeight="1">
      <c r="A135" s="38"/>
      <c r="B135" s="39"/>
      <c r="C135" s="217" t="s">
        <v>192</v>
      </c>
      <c r="D135" s="217" t="s">
        <v>165</v>
      </c>
      <c r="E135" s="218" t="s">
        <v>261</v>
      </c>
      <c r="F135" s="219" t="s">
        <v>262</v>
      </c>
      <c r="G135" s="220" t="s">
        <v>243</v>
      </c>
      <c r="H135" s="221">
        <v>101.306</v>
      </c>
      <c r="I135" s="222"/>
      <c r="J135" s="223">
        <f>ROUND(I135*H135,2)</f>
        <v>0</v>
      </c>
      <c r="K135" s="224"/>
      <c r="L135" s="44"/>
      <c r="M135" s="225" t="s">
        <v>1</v>
      </c>
      <c r="N135" s="226" t="s">
        <v>42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173</v>
      </c>
      <c r="AT135" s="229" t="s">
        <v>165</v>
      </c>
      <c r="AU135" s="229" t="s">
        <v>85</v>
      </c>
      <c r="AY135" s="17" t="s">
        <v>164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85</v>
      </c>
      <c r="BK135" s="230">
        <f>ROUND(I135*H135,2)</f>
        <v>0</v>
      </c>
      <c r="BL135" s="17" t="s">
        <v>173</v>
      </c>
      <c r="BM135" s="229" t="s">
        <v>263</v>
      </c>
    </row>
    <row r="136" s="2" customFormat="1" ht="44.25" customHeight="1">
      <c r="A136" s="38"/>
      <c r="B136" s="39"/>
      <c r="C136" s="217" t="s">
        <v>196</v>
      </c>
      <c r="D136" s="217" t="s">
        <v>165</v>
      </c>
      <c r="E136" s="218" t="s">
        <v>264</v>
      </c>
      <c r="F136" s="219" t="s">
        <v>265</v>
      </c>
      <c r="G136" s="220" t="s">
        <v>243</v>
      </c>
      <c r="H136" s="221">
        <v>29.116</v>
      </c>
      <c r="I136" s="222"/>
      <c r="J136" s="223">
        <f>ROUND(I136*H136,2)</f>
        <v>0</v>
      </c>
      <c r="K136" s="224"/>
      <c r="L136" s="44"/>
      <c r="M136" s="225" t="s">
        <v>1</v>
      </c>
      <c r="N136" s="226" t="s">
        <v>42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173</v>
      </c>
      <c r="AT136" s="229" t="s">
        <v>165</v>
      </c>
      <c r="AU136" s="229" t="s">
        <v>85</v>
      </c>
      <c r="AY136" s="17" t="s">
        <v>164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85</v>
      </c>
      <c r="BK136" s="230">
        <f>ROUND(I136*H136,2)</f>
        <v>0</v>
      </c>
      <c r="BL136" s="17" t="s">
        <v>173</v>
      </c>
      <c r="BM136" s="229" t="s">
        <v>266</v>
      </c>
    </row>
    <row r="137" s="2" customFormat="1" ht="62.7" customHeight="1">
      <c r="A137" s="38"/>
      <c r="B137" s="39"/>
      <c r="C137" s="217" t="s">
        <v>202</v>
      </c>
      <c r="D137" s="217" t="s">
        <v>165</v>
      </c>
      <c r="E137" s="218" t="s">
        <v>267</v>
      </c>
      <c r="F137" s="219" t="s">
        <v>268</v>
      </c>
      <c r="G137" s="220" t="s">
        <v>243</v>
      </c>
      <c r="H137" s="221">
        <v>61.234000000000002</v>
      </c>
      <c r="I137" s="222"/>
      <c r="J137" s="223">
        <f>ROUND(I137*H137,2)</f>
        <v>0</v>
      </c>
      <c r="K137" s="224"/>
      <c r="L137" s="44"/>
      <c r="M137" s="225" t="s">
        <v>1</v>
      </c>
      <c r="N137" s="226" t="s">
        <v>42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173</v>
      </c>
      <c r="AT137" s="229" t="s">
        <v>165</v>
      </c>
      <c r="AU137" s="229" t="s">
        <v>85</v>
      </c>
      <c r="AY137" s="17" t="s">
        <v>164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85</v>
      </c>
      <c r="BK137" s="230">
        <f>ROUND(I137*H137,2)</f>
        <v>0</v>
      </c>
      <c r="BL137" s="17" t="s">
        <v>173</v>
      </c>
      <c r="BM137" s="229" t="s">
        <v>269</v>
      </c>
    </row>
    <row r="138" s="13" customFormat="1">
      <c r="A138" s="13"/>
      <c r="B138" s="243"/>
      <c r="C138" s="244"/>
      <c r="D138" s="231" t="s">
        <v>244</v>
      </c>
      <c r="E138" s="245" t="s">
        <v>1</v>
      </c>
      <c r="F138" s="246" t="s">
        <v>270</v>
      </c>
      <c r="G138" s="244"/>
      <c r="H138" s="247">
        <v>61.234000000000002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3" t="s">
        <v>244</v>
      </c>
      <c r="AU138" s="253" t="s">
        <v>85</v>
      </c>
      <c r="AV138" s="13" t="s">
        <v>87</v>
      </c>
      <c r="AW138" s="13" t="s">
        <v>34</v>
      </c>
      <c r="AX138" s="13" t="s">
        <v>77</v>
      </c>
      <c r="AY138" s="253" t="s">
        <v>164</v>
      </c>
    </row>
    <row r="139" s="14" customFormat="1">
      <c r="A139" s="14"/>
      <c r="B139" s="254"/>
      <c r="C139" s="255"/>
      <c r="D139" s="231" t="s">
        <v>244</v>
      </c>
      <c r="E139" s="256" t="s">
        <v>1</v>
      </c>
      <c r="F139" s="257" t="s">
        <v>246</v>
      </c>
      <c r="G139" s="255"/>
      <c r="H139" s="258">
        <v>61.234000000000002</v>
      </c>
      <c r="I139" s="259"/>
      <c r="J139" s="255"/>
      <c r="K139" s="255"/>
      <c r="L139" s="260"/>
      <c r="M139" s="261"/>
      <c r="N139" s="262"/>
      <c r="O139" s="262"/>
      <c r="P139" s="262"/>
      <c r="Q139" s="262"/>
      <c r="R139" s="262"/>
      <c r="S139" s="262"/>
      <c r="T139" s="26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4" t="s">
        <v>244</v>
      </c>
      <c r="AU139" s="264" t="s">
        <v>85</v>
      </c>
      <c r="AV139" s="14" t="s">
        <v>173</v>
      </c>
      <c r="AW139" s="14" t="s">
        <v>34</v>
      </c>
      <c r="AX139" s="14" t="s">
        <v>85</v>
      </c>
      <c r="AY139" s="264" t="s">
        <v>164</v>
      </c>
    </row>
    <row r="140" s="2" customFormat="1" ht="66.75" customHeight="1">
      <c r="A140" s="38"/>
      <c r="B140" s="39"/>
      <c r="C140" s="217" t="s">
        <v>207</v>
      </c>
      <c r="D140" s="217" t="s">
        <v>165</v>
      </c>
      <c r="E140" s="218" t="s">
        <v>271</v>
      </c>
      <c r="F140" s="219" t="s">
        <v>272</v>
      </c>
      <c r="G140" s="220" t="s">
        <v>243</v>
      </c>
      <c r="H140" s="221">
        <v>551.10599999999999</v>
      </c>
      <c r="I140" s="222"/>
      <c r="J140" s="223">
        <f>ROUND(I140*H140,2)</f>
        <v>0</v>
      </c>
      <c r="K140" s="224"/>
      <c r="L140" s="44"/>
      <c r="M140" s="225" t="s">
        <v>1</v>
      </c>
      <c r="N140" s="226" t="s">
        <v>42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173</v>
      </c>
      <c r="AT140" s="229" t="s">
        <v>165</v>
      </c>
      <c r="AU140" s="229" t="s">
        <v>85</v>
      </c>
      <c r="AY140" s="17" t="s">
        <v>164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85</v>
      </c>
      <c r="BK140" s="230">
        <f>ROUND(I140*H140,2)</f>
        <v>0</v>
      </c>
      <c r="BL140" s="17" t="s">
        <v>173</v>
      </c>
      <c r="BM140" s="229" t="s">
        <v>273</v>
      </c>
    </row>
    <row r="141" s="13" customFormat="1">
      <c r="A141" s="13"/>
      <c r="B141" s="243"/>
      <c r="C141" s="244"/>
      <c r="D141" s="231" t="s">
        <v>244</v>
      </c>
      <c r="E141" s="245" t="s">
        <v>1</v>
      </c>
      <c r="F141" s="246" t="s">
        <v>274</v>
      </c>
      <c r="G141" s="244"/>
      <c r="H141" s="247">
        <v>551.10599999999999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3" t="s">
        <v>244</v>
      </c>
      <c r="AU141" s="253" t="s">
        <v>85</v>
      </c>
      <c r="AV141" s="13" t="s">
        <v>87</v>
      </c>
      <c r="AW141" s="13" t="s">
        <v>34</v>
      </c>
      <c r="AX141" s="13" t="s">
        <v>85</v>
      </c>
      <c r="AY141" s="253" t="s">
        <v>164</v>
      </c>
    </row>
    <row r="142" s="2" customFormat="1" ht="62.7" customHeight="1">
      <c r="A142" s="38"/>
      <c r="B142" s="39"/>
      <c r="C142" s="217" t="s">
        <v>213</v>
      </c>
      <c r="D142" s="217" t="s">
        <v>165</v>
      </c>
      <c r="E142" s="218" t="s">
        <v>275</v>
      </c>
      <c r="F142" s="219" t="s">
        <v>276</v>
      </c>
      <c r="G142" s="220" t="s">
        <v>243</v>
      </c>
      <c r="H142" s="221">
        <v>101.306</v>
      </c>
      <c r="I142" s="222"/>
      <c r="J142" s="223">
        <f>ROUND(I142*H142,2)</f>
        <v>0</v>
      </c>
      <c r="K142" s="224"/>
      <c r="L142" s="44"/>
      <c r="M142" s="225" t="s">
        <v>1</v>
      </c>
      <c r="N142" s="226" t="s">
        <v>42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173</v>
      </c>
      <c r="AT142" s="229" t="s">
        <v>165</v>
      </c>
      <c r="AU142" s="229" t="s">
        <v>85</v>
      </c>
      <c r="AY142" s="17" t="s">
        <v>164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85</v>
      </c>
      <c r="BK142" s="230">
        <f>ROUND(I142*H142,2)</f>
        <v>0</v>
      </c>
      <c r="BL142" s="17" t="s">
        <v>173</v>
      </c>
      <c r="BM142" s="229" t="s">
        <v>277</v>
      </c>
    </row>
    <row r="143" s="2" customFormat="1" ht="66.75" customHeight="1">
      <c r="A143" s="38"/>
      <c r="B143" s="39"/>
      <c r="C143" s="217" t="s">
        <v>220</v>
      </c>
      <c r="D143" s="217" t="s">
        <v>165</v>
      </c>
      <c r="E143" s="218" t="s">
        <v>278</v>
      </c>
      <c r="F143" s="219" t="s">
        <v>279</v>
      </c>
      <c r="G143" s="220" t="s">
        <v>243</v>
      </c>
      <c r="H143" s="221">
        <v>911.75400000000002</v>
      </c>
      <c r="I143" s="222"/>
      <c r="J143" s="223">
        <f>ROUND(I143*H143,2)</f>
        <v>0</v>
      </c>
      <c r="K143" s="224"/>
      <c r="L143" s="44"/>
      <c r="M143" s="225" t="s">
        <v>1</v>
      </c>
      <c r="N143" s="226" t="s">
        <v>42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173</v>
      </c>
      <c r="AT143" s="229" t="s">
        <v>165</v>
      </c>
      <c r="AU143" s="229" t="s">
        <v>85</v>
      </c>
      <c r="AY143" s="17" t="s">
        <v>164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85</v>
      </c>
      <c r="BK143" s="230">
        <f>ROUND(I143*H143,2)</f>
        <v>0</v>
      </c>
      <c r="BL143" s="17" t="s">
        <v>173</v>
      </c>
      <c r="BM143" s="229" t="s">
        <v>280</v>
      </c>
    </row>
    <row r="144" s="13" customFormat="1">
      <c r="A144" s="13"/>
      <c r="B144" s="243"/>
      <c r="C144" s="244"/>
      <c r="D144" s="231" t="s">
        <v>244</v>
      </c>
      <c r="E144" s="245" t="s">
        <v>1</v>
      </c>
      <c r="F144" s="246" t="s">
        <v>281</v>
      </c>
      <c r="G144" s="244"/>
      <c r="H144" s="247">
        <v>911.75400000000002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3" t="s">
        <v>244</v>
      </c>
      <c r="AU144" s="253" t="s">
        <v>85</v>
      </c>
      <c r="AV144" s="13" t="s">
        <v>87</v>
      </c>
      <c r="AW144" s="13" t="s">
        <v>34</v>
      </c>
      <c r="AX144" s="13" t="s">
        <v>85</v>
      </c>
      <c r="AY144" s="253" t="s">
        <v>164</v>
      </c>
    </row>
    <row r="145" s="2" customFormat="1" ht="44.25" customHeight="1">
      <c r="A145" s="38"/>
      <c r="B145" s="39"/>
      <c r="C145" s="217" t="s">
        <v>222</v>
      </c>
      <c r="D145" s="217" t="s">
        <v>165</v>
      </c>
      <c r="E145" s="218" t="s">
        <v>282</v>
      </c>
      <c r="F145" s="219" t="s">
        <v>283</v>
      </c>
      <c r="G145" s="220" t="s">
        <v>243</v>
      </c>
      <c r="H145" s="221">
        <v>37.665999999999997</v>
      </c>
      <c r="I145" s="222"/>
      <c r="J145" s="223">
        <f>ROUND(I145*H145,2)</f>
        <v>0</v>
      </c>
      <c r="K145" s="224"/>
      <c r="L145" s="44"/>
      <c r="M145" s="225" t="s">
        <v>1</v>
      </c>
      <c r="N145" s="226" t="s">
        <v>42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173</v>
      </c>
      <c r="AT145" s="229" t="s">
        <v>165</v>
      </c>
      <c r="AU145" s="229" t="s">
        <v>85</v>
      </c>
      <c r="AY145" s="17" t="s">
        <v>164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85</v>
      </c>
      <c r="BK145" s="230">
        <f>ROUND(I145*H145,2)</f>
        <v>0</v>
      </c>
      <c r="BL145" s="17" t="s">
        <v>173</v>
      </c>
      <c r="BM145" s="229" t="s">
        <v>284</v>
      </c>
    </row>
    <row r="146" s="15" customFormat="1">
      <c r="A146" s="15"/>
      <c r="B146" s="265"/>
      <c r="C146" s="266"/>
      <c r="D146" s="231" t="s">
        <v>244</v>
      </c>
      <c r="E146" s="267" t="s">
        <v>1</v>
      </c>
      <c r="F146" s="268" t="s">
        <v>285</v>
      </c>
      <c r="G146" s="266"/>
      <c r="H146" s="267" t="s">
        <v>1</v>
      </c>
      <c r="I146" s="269"/>
      <c r="J146" s="266"/>
      <c r="K146" s="266"/>
      <c r="L146" s="270"/>
      <c r="M146" s="271"/>
      <c r="N146" s="272"/>
      <c r="O146" s="272"/>
      <c r="P146" s="272"/>
      <c r="Q146" s="272"/>
      <c r="R146" s="272"/>
      <c r="S146" s="272"/>
      <c r="T146" s="273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74" t="s">
        <v>244</v>
      </c>
      <c r="AU146" s="274" t="s">
        <v>85</v>
      </c>
      <c r="AV146" s="15" t="s">
        <v>85</v>
      </c>
      <c r="AW146" s="15" t="s">
        <v>34</v>
      </c>
      <c r="AX146" s="15" t="s">
        <v>77</v>
      </c>
      <c r="AY146" s="274" t="s">
        <v>164</v>
      </c>
    </row>
    <row r="147" s="13" customFormat="1">
      <c r="A147" s="13"/>
      <c r="B147" s="243"/>
      <c r="C147" s="244"/>
      <c r="D147" s="231" t="s">
        <v>244</v>
      </c>
      <c r="E147" s="245" t="s">
        <v>1</v>
      </c>
      <c r="F147" s="246" t="s">
        <v>286</v>
      </c>
      <c r="G147" s="244"/>
      <c r="H147" s="247">
        <v>7.2699999999999996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3" t="s">
        <v>244</v>
      </c>
      <c r="AU147" s="253" t="s">
        <v>85</v>
      </c>
      <c r="AV147" s="13" t="s">
        <v>87</v>
      </c>
      <c r="AW147" s="13" t="s">
        <v>34</v>
      </c>
      <c r="AX147" s="13" t="s">
        <v>77</v>
      </c>
      <c r="AY147" s="253" t="s">
        <v>164</v>
      </c>
    </row>
    <row r="148" s="15" customFormat="1">
      <c r="A148" s="15"/>
      <c r="B148" s="265"/>
      <c r="C148" s="266"/>
      <c r="D148" s="231" t="s">
        <v>244</v>
      </c>
      <c r="E148" s="267" t="s">
        <v>1</v>
      </c>
      <c r="F148" s="268" t="s">
        <v>287</v>
      </c>
      <c r="G148" s="266"/>
      <c r="H148" s="267" t="s">
        <v>1</v>
      </c>
      <c r="I148" s="269"/>
      <c r="J148" s="266"/>
      <c r="K148" s="266"/>
      <c r="L148" s="270"/>
      <c r="M148" s="271"/>
      <c r="N148" s="272"/>
      <c r="O148" s="272"/>
      <c r="P148" s="272"/>
      <c r="Q148" s="272"/>
      <c r="R148" s="272"/>
      <c r="S148" s="272"/>
      <c r="T148" s="273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4" t="s">
        <v>244</v>
      </c>
      <c r="AU148" s="274" t="s">
        <v>85</v>
      </c>
      <c r="AV148" s="15" t="s">
        <v>85</v>
      </c>
      <c r="AW148" s="15" t="s">
        <v>34</v>
      </c>
      <c r="AX148" s="15" t="s">
        <v>77</v>
      </c>
      <c r="AY148" s="274" t="s">
        <v>164</v>
      </c>
    </row>
    <row r="149" s="13" customFormat="1">
      <c r="A149" s="13"/>
      <c r="B149" s="243"/>
      <c r="C149" s="244"/>
      <c r="D149" s="231" t="s">
        <v>244</v>
      </c>
      <c r="E149" s="245" t="s">
        <v>1</v>
      </c>
      <c r="F149" s="246" t="s">
        <v>288</v>
      </c>
      <c r="G149" s="244"/>
      <c r="H149" s="247">
        <v>30.396000000000001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3" t="s">
        <v>244</v>
      </c>
      <c r="AU149" s="253" t="s">
        <v>85</v>
      </c>
      <c r="AV149" s="13" t="s">
        <v>87</v>
      </c>
      <c r="AW149" s="13" t="s">
        <v>34</v>
      </c>
      <c r="AX149" s="13" t="s">
        <v>77</v>
      </c>
      <c r="AY149" s="253" t="s">
        <v>164</v>
      </c>
    </row>
    <row r="150" s="14" customFormat="1">
      <c r="A150" s="14"/>
      <c r="B150" s="254"/>
      <c r="C150" s="255"/>
      <c r="D150" s="231" t="s">
        <v>244</v>
      </c>
      <c r="E150" s="256" t="s">
        <v>1</v>
      </c>
      <c r="F150" s="257" t="s">
        <v>246</v>
      </c>
      <c r="G150" s="255"/>
      <c r="H150" s="258">
        <v>37.665999999999997</v>
      </c>
      <c r="I150" s="259"/>
      <c r="J150" s="255"/>
      <c r="K150" s="255"/>
      <c r="L150" s="260"/>
      <c r="M150" s="261"/>
      <c r="N150" s="262"/>
      <c r="O150" s="262"/>
      <c r="P150" s="262"/>
      <c r="Q150" s="262"/>
      <c r="R150" s="262"/>
      <c r="S150" s="262"/>
      <c r="T150" s="26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4" t="s">
        <v>244</v>
      </c>
      <c r="AU150" s="264" t="s">
        <v>85</v>
      </c>
      <c r="AV150" s="14" t="s">
        <v>173</v>
      </c>
      <c r="AW150" s="14" t="s">
        <v>34</v>
      </c>
      <c r="AX150" s="14" t="s">
        <v>85</v>
      </c>
      <c r="AY150" s="264" t="s">
        <v>164</v>
      </c>
    </row>
    <row r="151" s="2" customFormat="1" ht="44.25" customHeight="1">
      <c r="A151" s="38"/>
      <c r="B151" s="39"/>
      <c r="C151" s="217" t="s">
        <v>228</v>
      </c>
      <c r="D151" s="217" t="s">
        <v>165</v>
      </c>
      <c r="E151" s="218" t="s">
        <v>289</v>
      </c>
      <c r="F151" s="219" t="s">
        <v>290</v>
      </c>
      <c r="G151" s="220" t="s">
        <v>243</v>
      </c>
      <c r="H151" s="221">
        <v>29.116</v>
      </c>
      <c r="I151" s="222"/>
      <c r="J151" s="223">
        <f>ROUND(I151*H151,2)</f>
        <v>0</v>
      </c>
      <c r="K151" s="224"/>
      <c r="L151" s="44"/>
      <c r="M151" s="225" t="s">
        <v>1</v>
      </c>
      <c r="N151" s="226" t="s">
        <v>42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173</v>
      </c>
      <c r="AT151" s="229" t="s">
        <v>165</v>
      </c>
      <c r="AU151" s="229" t="s">
        <v>85</v>
      </c>
      <c r="AY151" s="17" t="s">
        <v>164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85</v>
      </c>
      <c r="BK151" s="230">
        <f>ROUND(I151*H151,2)</f>
        <v>0</v>
      </c>
      <c r="BL151" s="17" t="s">
        <v>173</v>
      </c>
      <c r="BM151" s="229" t="s">
        <v>291</v>
      </c>
    </row>
    <row r="152" s="15" customFormat="1">
      <c r="A152" s="15"/>
      <c r="B152" s="265"/>
      <c r="C152" s="266"/>
      <c r="D152" s="231" t="s">
        <v>244</v>
      </c>
      <c r="E152" s="267" t="s">
        <v>1</v>
      </c>
      <c r="F152" s="268" t="s">
        <v>292</v>
      </c>
      <c r="G152" s="266"/>
      <c r="H152" s="267" t="s">
        <v>1</v>
      </c>
      <c r="I152" s="269"/>
      <c r="J152" s="266"/>
      <c r="K152" s="266"/>
      <c r="L152" s="270"/>
      <c r="M152" s="271"/>
      <c r="N152" s="272"/>
      <c r="O152" s="272"/>
      <c r="P152" s="272"/>
      <c r="Q152" s="272"/>
      <c r="R152" s="272"/>
      <c r="S152" s="272"/>
      <c r="T152" s="273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4" t="s">
        <v>244</v>
      </c>
      <c r="AU152" s="274" t="s">
        <v>85</v>
      </c>
      <c r="AV152" s="15" t="s">
        <v>85</v>
      </c>
      <c r="AW152" s="15" t="s">
        <v>34</v>
      </c>
      <c r="AX152" s="15" t="s">
        <v>77</v>
      </c>
      <c r="AY152" s="274" t="s">
        <v>164</v>
      </c>
    </row>
    <row r="153" s="13" customFormat="1">
      <c r="A153" s="13"/>
      <c r="B153" s="243"/>
      <c r="C153" s="244"/>
      <c r="D153" s="231" t="s">
        <v>244</v>
      </c>
      <c r="E153" s="245" t="s">
        <v>1</v>
      </c>
      <c r="F153" s="246" t="s">
        <v>293</v>
      </c>
      <c r="G153" s="244"/>
      <c r="H153" s="247">
        <v>29.116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3" t="s">
        <v>244</v>
      </c>
      <c r="AU153" s="253" t="s">
        <v>85</v>
      </c>
      <c r="AV153" s="13" t="s">
        <v>87</v>
      </c>
      <c r="AW153" s="13" t="s">
        <v>34</v>
      </c>
      <c r="AX153" s="13" t="s">
        <v>77</v>
      </c>
      <c r="AY153" s="253" t="s">
        <v>164</v>
      </c>
    </row>
    <row r="154" s="14" customFormat="1">
      <c r="A154" s="14"/>
      <c r="B154" s="254"/>
      <c r="C154" s="255"/>
      <c r="D154" s="231" t="s">
        <v>244</v>
      </c>
      <c r="E154" s="256" t="s">
        <v>1</v>
      </c>
      <c r="F154" s="257" t="s">
        <v>246</v>
      </c>
      <c r="G154" s="255"/>
      <c r="H154" s="258">
        <v>29.116</v>
      </c>
      <c r="I154" s="259"/>
      <c r="J154" s="255"/>
      <c r="K154" s="255"/>
      <c r="L154" s="260"/>
      <c r="M154" s="261"/>
      <c r="N154" s="262"/>
      <c r="O154" s="262"/>
      <c r="P154" s="262"/>
      <c r="Q154" s="262"/>
      <c r="R154" s="262"/>
      <c r="S154" s="262"/>
      <c r="T154" s="26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4" t="s">
        <v>244</v>
      </c>
      <c r="AU154" s="264" t="s">
        <v>85</v>
      </c>
      <c r="AV154" s="14" t="s">
        <v>173</v>
      </c>
      <c r="AW154" s="14" t="s">
        <v>34</v>
      </c>
      <c r="AX154" s="14" t="s">
        <v>85</v>
      </c>
      <c r="AY154" s="264" t="s">
        <v>164</v>
      </c>
    </row>
    <row r="155" s="2" customFormat="1" ht="44.25" customHeight="1">
      <c r="A155" s="38"/>
      <c r="B155" s="39"/>
      <c r="C155" s="217" t="s">
        <v>8</v>
      </c>
      <c r="D155" s="217" t="s">
        <v>165</v>
      </c>
      <c r="E155" s="218" t="s">
        <v>294</v>
      </c>
      <c r="F155" s="219" t="s">
        <v>295</v>
      </c>
      <c r="G155" s="220" t="s">
        <v>296</v>
      </c>
      <c r="H155" s="221">
        <v>292.572</v>
      </c>
      <c r="I155" s="222"/>
      <c r="J155" s="223">
        <f>ROUND(I155*H155,2)</f>
        <v>0</v>
      </c>
      <c r="K155" s="224"/>
      <c r="L155" s="44"/>
      <c r="M155" s="225" t="s">
        <v>1</v>
      </c>
      <c r="N155" s="226" t="s">
        <v>42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173</v>
      </c>
      <c r="AT155" s="229" t="s">
        <v>165</v>
      </c>
      <c r="AU155" s="229" t="s">
        <v>85</v>
      </c>
      <c r="AY155" s="17" t="s">
        <v>164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85</v>
      </c>
      <c r="BK155" s="230">
        <f>ROUND(I155*H155,2)</f>
        <v>0</v>
      </c>
      <c r="BL155" s="17" t="s">
        <v>173</v>
      </c>
      <c r="BM155" s="229" t="s">
        <v>297</v>
      </c>
    </row>
    <row r="156" s="13" customFormat="1">
      <c r="A156" s="13"/>
      <c r="B156" s="243"/>
      <c r="C156" s="244"/>
      <c r="D156" s="231" t="s">
        <v>244</v>
      </c>
      <c r="E156" s="245" t="s">
        <v>1</v>
      </c>
      <c r="F156" s="246" t="s">
        <v>298</v>
      </c>
      <c r="G156" s="244"/>
      <c r="H156" s="247">
        <v>292.572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3" t="s">
        <v>244</v>
      </c>
      <c r="AU156" s="253" t="s">
        <v>85</v>
      </c>
      <c r="AV156" s="13" t="s">
        <v>87</v>
      </c>
      <c r="AW156" s="13" t="s">
        <v>34</v>
      </c>
      <c r="AX156" s="13" t="s">
        <v>85</v>
      </c>
      <c r="AY156" s="253" t="s">
        <v>164</v>
      </c>
    </row>
    <row r="157" s="2" customFormat="1" ht="44.25" customHeight="1">
      <c r="A157" s="38"/>
      <c r="B157" s="39"/>
      <c r="C157" s="217" t="s">
        <v>299</v>
      </c>
      <c r="D157" s="217" t="s">
        <v>165</v>
      </c>
      <c r="E157" s="218" t="s">
        <v>300</v>
      </c>
      <c r="F157" s="219" t="s">
        <v>301</v>
      </c>
      <c r="G157" s="220" t="s">
        <v>243</v>
      </c>
      <c r="H157" s="221">
        <v>22.68</v>
      </c>
      <c r="I157" s="222"/>
      <c r="J157" s="223">
        <f>ROUND(I157*H157,2)</f>
        <v>0</v>
      </c>
      <c r="K157" s="224"/>
      <c r="L157" s="44"/>
      <c r="M157" s="225" t="s">
        <v>1</v>
      </c>
      <c r="N157" s="226" t="s">
        <v>42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173</v>
      </c>
      <c r="AT157" s="229" t="s">
        <v>165</v>
      </c>
      <c r="AU157" s="229" t="s">
        <v>85</v>
      </c>
      <c r="AY157" s="17" t="s">
        <v>164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85</v>
      </c>
      <c r="BK157" s="230">
        <f>ROUND(I157*H157,2)</f>
        <v>0</v>
      </c>
      <c r="BL157" s="17" t="s">
        <v>173</v>
      </c>
      <c r="BM157" s="229" t="s">
        <v>302</v>
      </c>
    </row>
    <row r="158" s="2" customFormat="1" ht="49.05" customHeight="1">
      <c r="A158" s="38"/>
      <c r="B158" s="39"/>
      <c r="C158" s="217" t="s">
        <v>303</v>
      </c>
      <c r="D158" s="217" t="s">
        <v>165</v>
      </c>
      <c r="E158" s="218" t="s">
        <v>304</v>
      </c>
      <c r="F158" s="219" t="s">
        <v>305</v>
      </c>
      <c r="G158" s="220" t="s">
        <v>306</v>
      </c>
      <c r="H158" s="221">
        <v>70.730000000000004</v>
      </c>
      <c r="I158" s="222"/>
      <c r="J158" s="223">
        <f>ROUND(I158*H158,2)</f>
        <v>0</v>
      </c>
      <c r="K158" s="224"/>
      <c r="L158" s="44"/>
      <c r="M158" s="225" t="s">
        <v>1</v>
      </c>
      <c r="N158" s="226" t="s">
        <v>42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173</v>
      </c>
      <c r="AT158" s="229" t="s">
        <v>165</v>
      </c>
      <c r="AU158" s="229" t="s">
        <v>85</v>
      </c>
      <c r="AY158" s="17" t="s">
        <v>164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85</v>
      </c>
      <c r="BK158" s="230">
        <f>ROUND(I158*H158,2)</f>
        <v>0</v>
      </c>
      <c r="BL158" s="17" t="s">
        <v>173</v>
      </c>
      <c r="BM158" s="229" t="s">
        <v>307</v>
      </c>
    </row>
    <row r="159" s="12" customFormat="1" ht="25.92" customHeight="1">
      <c r="A159" s="12"/>
      <c r="B159" s="203"/>
      <c r="C159" s="204"/>
      <c r="D159" s="205" t="s">
        <v>76</v>
      </c>
      <c r="E159" s="206" t="s">
        <v>87</v>
      </c>
      <c r="F159" s="206" t="s">
        <v>308</v>
      </c>
      <c r="G159" s="204"/>
      <c r="H159" s="204"/>
      <c r="I159" s="207"/>
      <c r="J159" s="208">
        <f>BK159</f>
        <v>0</v>
      </c>
      <c r="K159" s="204"/>
      <c r="L159" s="209"/>
      <c r="M159" s="210"/>
      <c r="N159" s="211"/>
      <c r="O159" s="211"/>
      <c r="P159" s="212">
        <f>P160</f>
        <v>0</v>
      </c>
      <c r="Q159" s="211"/>
      <c r="R159" s="212">
        <f>R160</f>
        <v>0.11735999999999998</v>
      </c>
      <c r="S159" s="211"/>
      <c r="T159" s="213">
        <f>T160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4" t="s">
        <v>85</v>
      </c>
      <c r="AT159" s="215" t="s">
        <v>76</v>
      </c>
      <c r="AU159" s="215" t="s">
        <v>77</v>
      </c>
      <c r="AY159" s="214" t="s">
        <v>164</v>
      </c>
      <c r="BK159" s="216">
        <f>BK160</f>
        <v>0</v>
      </c>
    </row>
    <row r="160" s="2" customFormat="1" ht="21.75" customHeight="1">
      <c r="A160" s="38"/>
      <c r="B160" s="39"/>
      <c r="C160" s="217" t="s">
        <v>263</v>
      </c>
      <c r="D160" s="217" t="s">
        <v>165</v>
      </c>
      <c r="E160" s="218" t="s">
        <v>309</v>
      </c>
      <c r="F160" s="219" t="s">
        <v>310</v>
      </c>
      <c r="G160" s="220" t="s">
        <v>243</v>
      </c>
      <c r="H160" s="221">
        <v>0.071999999999999995</v>
      </c>
      <c r="I160" s="222"/>
      <c r="J160" s="223">
        <f>ROUND(I160*H160,2)</f>
        <v>0</v>
      </c>
      <c r="K160" s="224"/>
      <c r="L160" s="44"/>
      <c r="M160" s="225" t="s">
        <v>1</v>
      </c>
      <c r="N160" s="226" t="s">
        <v>42</v>
      </c>
      <c r="O160" s="91"/>
      <c r="P160" s="227">
        <f>O160*H160</f>
        <v>0</v>
      </c>
      <c r="Q160" s="227">
        <v>1.6299999999999999</v>
      </c>
      <c r="R160" s="227">
        <f>Q160*H160</f>
        <v>0.11735999999999998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173</v>
      </c>
      <c r="AT160" s="229" t="s">
        <v>165</v>
      </c>
      <c r="AU160" s="229" t="s">
        <v>85</v>
      </c>
      <c r="AY160" s="17" t="s">
        <v>164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85</v>
      </c>
      <c r="BK160" s="230">
        <f>ROUND(I160*H160,2)</f>
        <v>0</v>
      </c>
      <c r="BL160" s="17" t="s">
        <v>173</v>
      </c>
      <c r="BM160" s="229" t="s">
        <v>311</v>
      </c>
    </row>
    <row r="161" s="12" customFormat="1" ht="25.92" customHeight="1">
      <c r="A161" s="12"/>
      <c r="B161" s="203"/>
      <c r="C161" s="204"/>
      <c r="D161" s="205" t="s">
        <v>76</v>
      </c>
      <c r="E161" s="206" t="s">
        <v>177</v>
      </c>
      <c r="F161" s="206" t="s">
        <v>312</v>
      </c>
      <c r="G161" s="204"/>
      <c r="H161" s="204"/>
      <c r="I161" s="207"/>
      <c r="J161" s="208">
        <f>BK161</f>
        <v>0</v>
      </c>
      <c r="K161" s="204"/>
      <c r="L161" s="209"/>
      <c r="M161" s="210"/>
      <c r="N161" s="211"/>
      <c r="O161" s="211"/>
      <c r="P161" s="212">
        <f>SUM(P162:P177)</f>
        <v>0</v>
      </c>
      <c r="Q161" s="211"/>
      <c r="R161" s="212">
        <f>SUM(R162:R177)</f>
        <v>438.94850479999997</v>
      </c>
      <c r="S161" s="211"/>
      <c r="T161" s="213">
        <f>SUM(T162:T177)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4" t="s">
        <v>85</v>
      </c>
      <c r="AT161" s="215" t="s">
        <v>76</v>
      </c>
      <c r="AU161" s="215" t="s">
        <v>77</v>
      </c>
      <c r="AY161" s="214" t="s">
        <v>164</v>
      </c>
      <c r="BK161" s="216">
        <f>SUM(BK162:BK177)</f>
        <v>0</v>
      </c>
    </row>
    <row r="162" s="2" customFormat="1" ht="78" customHeight="1">
      <c r="A162" s="38"/>
      <c r="B162" s="39"/>
      <c r="C162" s="217" t="s">
        <v>313</v>
      </c>
      <c r="D162" s="217" t="s">
        <v>165</v>
      </c>
      <c r="E162" s="218" t="s">
        <v>314</v>
      </c>
      <c r="F162" s="219" t="s">
        <v>315</v>
      </c>
      <c r="G162" s="220" t="s">
        <v>243</v>
      </c>
      <c r="H162" s="221">
        <v>39.683</v>
      </c>
      <c r="I162" s="222"/>
      <c r="J162" s="223">
        <f>ROUND(I162*H162,2)</f>
        <v>0</v>
      </c>
      <c r="K162" s="224"/>
      <c r="L162" s="44"/>
      <c r="M162" s="225" t="s">
        <v>1</v>
      </c>
      <c r="N162" s="226" t="s">
        <v>42</v>
      </c>
      <c r="O162" s="91"/>
      <c r="P162" s="227">
        <f>O162*H162</f>
        <v>0</v>
      </c>
      <c r="Q162" s="227">
        <v>3.11388</v>
      </c>
      <c r="R162" s="227">
        <f>Q162*H162</f>
        <v>123.56810004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173</v>
      </c>
      <c r="AT162" s="229" t="s">
        <v>165</v>
      </c>
      <c r="AU162" s="229" t="s">
        <v>85</v>
      </c>
      <c r="AY162" s="17" t="s">
        <v>164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85</v>
      </c>
      <c r="BK162" s="230">
        <f>ROUND(I162*H162,2)</f>
        <v>0</v>
      </c>
      <c r="BL162" s="17" t="s">
        <v>173</v>
      </c>
      <c r="BM162" s="229" t="s">
        <v>316</v>
      </c>
    </row>
    <row r="163" s="15" customFormat="1">
      <c r="A163" s="15"/>
      <c r="B163" s="265"/>
      <c r="C163" s="266"/>
      <c r="D163" s="231" t="s">
        <v>244</v>
      </c>
      <c r="E163" s="267" t="s">
        <v>1</v>
      </c>
      <c r="F163" s="268" t="s">
        <v>317</v>
      </c>
      <c r="G163" s="266"/>
      <c r="H163" s="267" t="s">
        <v>1</v>
      </c>
      <c r="I163" s="269"/>
      <c r="J163" s="266"/>
      <c r="K163" s="266"/>
      <c r="L163" s="270"/>
      <c r="M163" s="271"/>
      <c r="N163" s="272"/>
      <c r="O163" s="272"/>
      <c r="P163" s="272"/>
      <c r="Q163" s="272"/>
      <c r="R163" s="272"/>
      <c r="S163" s="272"/>
      <c r="T163" s="273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74" t="s">
        <v>244</v>
      </c>
      <c r="AU163" s="274" t="s">
        <v>85</v>
      </c>
      <c r="AV163" s="15" t="s">
        <v>85</v>
      </c>
      <c r="AW163" s="15" t="s">
        <v>34</v>
      </c>
      <c r="AX163" s="15" t="s">
        <v>77</v>
      </c>
      <c r="AY163" s="274" t="s">
        <v>164</v>
      </c>
    </row>
    <row r="164" s="15" customFormat="1">
      <c r="A164" s="15"/>
      <c r="B164" s="265"/>
      <c r="C164" s="266"/>
      <c r="D164" s="231" t="s">
        <v>244</v>
      </c>
      <c r="E164" s="267" t="s">
        <v>1</v>
      </c>
      <c r="F164" s="268" t="s">
        <v>318</v>
      </c>
      <c r="G164" s="266"/>
      <c r="H164" s="267" t="s">
        <v>1</v>
      </c>
      <c r="I164" s="269"/>
      <c r="J164" s="266"/>
      <c r="K164" s="266"/>
      <c r="L164" s="270"/>
      <c r="M164" s="271"/>
      <c r="N164" s="272"/>
      <c r="O164" s="272"/>
      <c r="P164" s="272"/>
      <c r="Q164" s="272"/>
      <c r="R164" s="272"/>
      <c r="S164" s="272"/>
      <c r="T164" s="273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74" t="s">
        <v>244</v>
      </c>
      <c r="AU164" s="274" t="s">
        <v>85</v>
      </c>
      <c r="AV164" s="15" t="s">
        <v>85</v>
      </c>
      <c r="AW164" s="15" t="s">
        <v>34</v>
      </c>
      <c r="AX164" s="15" t="s">
        <v>77</v>
      </c>
      <c r="AY164" s="274" t="s">
        <v>164</v>
      </c>
    </row>
    <row r="165" s="13" customFormat="1">
      <c r="A165" s="13"/>
      <c r="B165" s="243"/>
      <c r="C165" s="244"/>
      <c r="D165" s="231" t="s">
        <v>244</v>
      </c>
      <c r="E165" s="245" t="s">
        <v>1</v>
      </c>
      <c r="F165" s="246" t="s">
        <v>319</v>
      </c>
      <c r="G165" s="244"/>
      <c r="H165" s="247">
        <v>39.020000000000003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3" t="s">
        <v>244</v>
      </c>
      <c r="AU165" s="253" t="s">
        <v>85</v>
      </c>
      <c r="AV165" s="13" t="s">
        <v>87</v>
      </c>
      <c r="AW165" s="13" t="s">
        <v>34</v>
      </c>
      <c r="AX165" s="13" t="s">
        <v>77</v>
      </c>
      <c r="AY165" s="253" t="s">
        <v>164</v>
      </c>
    </row>
    <row r="166" s="15" customFormat="1">
      <c r="A166" s="15"/>
      <c r="B166" s="265"/>
      <c r="C166" s="266"/>
      <c r="D166" s="231" t="s">
        <v>244</v>
      </c>
      <c r="E166" s="267" t="s">
        <v>1</v>
      </c>
      <c r="F166" s="268" t="s">
        <v>320</v>
      </c>
      <c r="G166" s="266"/>
      <c r="H166" s="267" t="s">
        <v>1</v>
      </c>
      <c r="I166" s="269"/>
      <c r="J166" s="266"/>
      <c r="K166" s="266"/>
      <c r="L166" s="270"/>
      <c r="M166" s="271"/>
      <c r="N166" s="272"/>
      <c r="O166" s="272"/>
      <c r="P166" s="272"/>
      <c r="Q166" s="272"/>
      <c r="R166" s="272"/>
      <c r="S166" s="272"/>
      <c r="T166" s="273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74" t="s">
        <v>244</v>
      </c>
      <c r="AU166" s="274" t="s">
        <v>85</v>
      </c>
      <c r="AV166" s="15" t="s">
        <v>85</v>
      </c>
      <c r="AW166" s="15" t="s">
        <v>34</v>
      </c>
      <c r="AX166" s="15" t="s">
        <v>77</v>
      </c>
      <c r="AY166" s="274" t="s">
        <v>164</v>
      </c>
    </row>
    <row r="167" s="13" customFormat="1">
      <c r="A167" s="13"/>
      <c r="B167" s="243"/>
      <c r="C167" s="244"/>
      <c r="D167" s="231" t="s">
        <v>244</v>
      </c>
      <c r="E167" s="245" t="s">
        <v>1</v>
      </c>
      <c r="F167" s="246" t="s">
        <v>321</v>
      </c>
      <c r="G167" s="244"/>
      <c r="H167" s="247">
        <v>0.66300000000000003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3" t="s">
        <v>244</v>
      </c>
      <c r="AU167" s="253" t="s">
        <v>85</v>
      </c>
      <c r="AV167" s="13" t="s">
        <v>87</v>
      </c>
      <c r="AW167" s="13" t="s">
        <v>34</v>
      </c>
      <c r="AX167" s="13" t="s">
        <v>77</v>
      </c>
      <c r="AY167" s="253" t="s">
        <v>164</v>
      </c>
    </row>
    <row r="168" s="14" customFormat="1">
      <c r="A168" s="14"/>
      <c r="B168" s="254"/>
      <c r="C168" s="255"/>
      <c r="D168" s="231" t="s">
        <v>244</v>
      </c>
      <c r="E168" s="256" t="s">
        <v>1</v>
      </c>
      <c r="F168" s="257" t="s">
        <v>246</v>
      </c>
      <c r="G168" s="255"/>
      <c r="H168" s="258">
        <v>39.683</v>
      </c>
      <c r="I168" s="259"/>
      <c r="J168" s="255"/>
      <c r="K168" s="255"/>
      <c r="L168" s="260"/>
      <c r="M168" s="261"/>
      <c r="N168" s="262"/>
      <c r="O168" s="262"/>
      <c r="P168" s="262"/>
      <c r="Q168" s="262"/>
      <c r="R168" s="262"/>
      <c r="S168" s="262"/>
      <c r="T168" s="26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4" t="s">
        <v>244</v>
      </c>
      <c r="AU168" s="264" t="s">
        <v>85</v>
      </c>
      <c r="AV168" s="14" t="s">
        <v>173</v>
      </c>
      <c r="AW168" s="14" t="s">
        <v>34</v>
      </c>
      <c r="AX168" s="14" t="s">
        <v>85</v>
      </c>
      <c r="AY168" s="264" t="s">
        <v>164</v>
      </c>
    </row>
    <row r="169" s="2" customFormat="1" ht="66.75" customHeight="1">
      <c r="A169" s="38"/>
      <c r="B169" s="39"/>
      <c r="C169" s="217" t="s">
        <v>322</v>
      </c>
      <c r="D169" s="217" t="s">
        <v>165</v>
      </c>
      <c r="E169" s="218" t="s">
        <v>323</v>
      </c>
      <c r="F169" s="219" t="s">
        <v>324</v>
      </c>
      <c r="G169" s="220" t="s">
        <v>243</v>
      </c>
      <c r="H169" s="221">
        <v>71.408000000000001</v>
      </c>
      <c r="I169" s="222"/>
      <c r="J169" s="223">
        <f>ROUND(I169*H169,2)</f>
        <v>0</v>
      </c>
      <c r="K169" s="224"/>
      <c r="L169" s="44"/>
      <c r="M169" s="225" t="s">
        <v>1</v>
      </c>
      <c r="N169" s="226" t="s">
        <v>42</v>
      </c>
      <c r="O169" s="91"/>
      <c r="P169" s="227">
        <f>O169*H169</f>
        <v>0</v>
      </c>
      <c r="Q169" s="227">
        <v>2.7919499999999999</v>
      </c>
      <c r="R169" s="227">
        <f>Q169*H169</f>
        <v>199.36756560000001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173</v>
      </c>
      <c r="AT169" s="229" t="s">
        <v>165</v>
      </c>
      <c r="AU169" s="229" t="s">
        <v>85</v>
      </c>
      <c r="AY169" s="17" t="s">
        <v>164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85</v>
      </c>
      <c r="BK169" s="230">
        <f>ROUND(I169*H169,2)</f>
        <v>0</v>
      </c>
      <c r="BL169" s="17" t="s">
        <v>173</v>
      </c>
      <c r="BM169" s="229" t="s">
        <v>325</v>
      </c>
    </row>
    <row r="170" s="2" customFormat="1" ht="66.75" customHeight="1">
      <c r="A170" s="38"/>
      <c r="B170" s="39"/>
      <c r="C170" s="217" t="s">
        <v>7</v>
      </c>
      <c r="D170" s="217" t="s">
        <v>165</v>
      </c>
      <c r="E170" s="218" t="s">
        <v>326</v>
      </c>
      <c r="F170" s="219" t="s">
        <v>327</v>
      </c>
      <c r="G170" s="220" t="s">
        <v>243</v>
      </c>
      <c r="H170" s="221">
        <v>36.832000000000001</v>
      </c>
      <c r="I170" s="222"/>
      <c r="J170" s="223">
        <f>ROUND(I170*H170,2)</f>
        <v>0</v>
      </c>
      <c r="K170" s="224"/>
      <c r="L170" s="44"/>
      <c r="M170" s="225" t="s">
        <v>1</v>
      </c>
      <c r="N170" s="226" t="s">
        <v>42</v>
      </c>
      <c r="O170" s="91"/>
      <c r="P170" s="227">
        <f>O170*H170</f>
        <v>0</v>
      </c>
      <c r="Q170" s="227">
        <v>2.8332299999999999</v>
      </c>
      <c r="R170" s="227">
        <f>Q170*H170</f>
        <v>104.35352736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173</v>
      </c>
      <c r="AT170" s="229" t="s">
        <v>165</v>
      </c>
      <c r="AU170" s="229" t="s">
        <v>85</v>
      </c>
      <c r="AY170" s="17" t="s">
        <v>164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85</v>
      </c>
      <c r="BK170" s="230">
        <f>ROUND(I170*H170,2)</f>
        <v>0</v>
      </c>
      <c r="BL170" s="17" t="s">
        <v>173</v>
      </c>
      <c r="BM170" s="229" t="s">
        <v>328</v>
      </c>
    </row>
    <row r="171" s="2" customFormat="1" ht="76.35" customHeight="1">
      <c r="A171" s="38"/>
      <c r="B171" s="39"/>
      <c r="C171" s="217" t="s">
        <v>266</v>
      </c>
      <c r="D171" s="217" t="s">
        <v>165</v>
      </c>
      <c r="E171" s="218" t="s">
        <v>329</v>
      </c>
      <c r="F171" s="219" t="s">
        <v>330</v>
      </c>
      <c r="G171" s="220" t="s">
        <v>306</v>
      </c>
      <c r="H171" s="221">
        <v>140.72</v>
      </c>
      <c r="I171" s="222"/>
      <c r="J171" s="223">
        <f>ROUND(I171*H171,2)</f>
        <v>0</v>
      </c>
      <c r="K171" s="224"/>
      <c r="L171" s="44"/>
      <c r="M171" s="225" t="s">
        <v>1</v>
      </c>
      <c r="N171" s="226" t="s">
        <v>42</v>
      </c>
      <c r="O171" s="91"/>
      <c r="P171" s="227">
        <f>O171*H171</f>
        <v>0</v>
      </c>
      <c r="Q171" s="227">
        <v>0.00726</v>
      </c>
      <c r="R171" s="227">
        <f>Q171*H171</f>
        <v>1.0216272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173</v>
      </c>
      <c r="AT171" s="229" t="s">
        <v>165</v>
      </c>
      <c r="AU171" s="229" t="s">
        <v>85</v>
      </c>
      <c r="AY171" s="17" t="s">
        <v>164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85</v>
      </c>
      <c r="BK171" s="230">
        <f>ROUND(I171*H171,2)</f>
        <v>0</v>
      </c>
      <c r="BL171" s="17" t="s">
        <v>173</v>
      </c>
      <c r="BM171" s="229" t="s">
        <v>331</v>
      </c>
    </row>
    <row r="172" s="2" customFormat="1" ht="76.35" customHeight="1">
      <c r="A172" s="38"/>
      <c r="B172" s="39"/>
      <c r="C172" s="217" t="s">
        <v>332</v>
      </c>
      <c r="D172" s="217" t="s">
        <v>165</v>
      </c>
      <c r="E172" s="218" t="s">
        <v>333</v>
      </c>
      <c r="F172" s="219" t="s">
        <v>334</v>
      </c>
      <c r="G172" s="220" t="s">
        <v>306</v>
      </c>
      <c r="H172" s="221">
        <v>140.72</v>
      </c>
      <c r="I172" s="222"/>
      <c r="J172" s="223">
        <f>ROUND(I172*H172,2)</f>
        <v>0</v>
      </c>
      <c r="K172" s="224"/>
      <c r="L172" s="44"/>
      <c r="M172" s="225" t="s">
        <v>1</v>
      </c>
      <c r="N172" s="226" t="s">
        <v>42</v>
      </c>
      <c r="O172" s="91"/>
      <c r="P172" s="227">
        <f>O172*H172</f>
        <v>0</v>
      </c>
      <c r="Q172" s="227">
        <v>0.00085999999999999998</v>
      </c>
      <c r="R172" s="227">
        <f>Q172*H172</f>
        <v>0.12101919999999999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173</v>
      </c>
      <c r="AT172" s="229" t="s">
        <v>165</v>
      </c>
      <c r="AU172" s="229" t="s">
        <v>85</v>
      </c>
      <c r="AY172" s="17" t="s">
        <v>164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85</v>
      </c>
      <c r="BK172" s="230">
        <f>ROUND(I172*H172,2)</f>
        <v>0</v>
      </c>
      <c r="BL172" s="17" t="s">
        <v>173</v>
      </c>
      <c r="BM172" s="229" t="s">
        <v>335</v>
      </c>
    </row>
    <row r="173" s="2" customFormat="1" ht="90" customHeight="1">
      <c r="A173" s="38"/>
      <c r="B173" s="39"/>
      <c r="C173" s="217" t="s">
        <v>336</v>
      </c>
      <c r="D173" s="217" t="s">
        <v>165</v>
      </c>
      <c r="E173" s="218" t="s">
        <v>337</v>
      </c>
      <c r="F173" s="219" t="s">
        <v>338</v>
      </c>
      <c r="G173" s="220" t="s">
        <v>306</v>
      </c>
      <c r="H173" s="221">
        <v>79.519999999999996</v>
      </c>
      <c r="I173" s="222"/>
      <c r="J173" s="223">
        <f>ROUND(I173*H173,2)</f>
        <v>0</v>
      </c>
      <c r="K173" s="224"/>
      <c r="L173" s="44"/>
      <c r="M173" s="225" t="s">
        <v>1</v>
      </c>
      <c r="N173" s="226" t="s">
        <v>42</v>
      </c>
      <c r="O173" s="91"/>
      <c r="P173" s="227">
        <f>O173*H173</f>
        <v>0</v>
      </c>
      <c r="Q173" s="227">
        <v>0.074469999999999995</v>
      </c>
      <c r="R173" s="227">
        <f>Q173*H173</f>
        <v>5.9218543999999991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173</v>
      </c>
      <c r="AT173" s="229" t="s">
        <v>165</v>
      </c>
      <c r="AU173" s="229" t="s">
        <v>85</v>
      </c>
      <c r="AY173" s="17" t="s">
        <v>164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85</v>
      </c>
      <c r="BK173" s="230">
        <f>ROUND(I173*H173,2)</f>
        <v>0</v>
      </c>
      <c r="BL173" s="17" t="s">
        <v>173</v>
      </c>
      <c r="BM173" s="229" t="s">
        <v>339</v>
      </c>
    </row>
    <row r="174" s="2" customFormat="1" ht="90" customHeight="1">
      <c r="A174" s="38"/>
      <c r="B174" s="39"/>
      <c r="C174" s="217" t="s">
        <v>340</v>
      </c>
      <c r="D174" s="217" t="s">
        <v>165</v>
      </c>
      <c r="E174" s="218" t="s">
        <v>341</v>
      </c>
      <c r="F174" s="219" t="s">
        <v>342</v>
      </c>
      <c r="G174" s="220" t="s">
        <v>296</v>
      </c>
      <c r="H174" s="221">
        <v>4.4199999999999999</v>
      </c>
      <c r="I174" s="222"/>
      <c r="J174" s="223">
        <f>ROUND(I174*H174,2)</f>
        <v>0</v>
      </c>
      <c r="K174" s="224"/>
      <c r="L174" s="44"/>
      <c r="M174" s="225" t="s">
        <v>1</v>
      </c>
      <c r="N174" s="226" t="s">
        <v>42</v>
      </c>
      <c r="O174" s="91"/>
      <c r="P174" s="227">
        <f>O174*H174</f>
        <v>0</v>
      </c>
      <c r="Q174" s="227">
        <v>1.03955</v>
      </c>
      <c r="R174" s="227">
        <f>Q174*H174</f>
        <v>4.594811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173</v>
      </c>
      <c r="AT174" s="229" t="s">
        <v>165</v>
      </c>
      <c r="AU174" s="229" t="s">
        <v>85</v>
      </c>
      <c r="AY174" s="17" t="s">
        <v>164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85</v>
      </c>
      <c r="BK174" s="230">
        <f>ROUND(I174*H174,2)</f>
        <v>0</v>
      </c>
      <c r="BL174" s="17" t="s">
        <v>173</v>
      </c>
      <c r="BM174" s="229" t="s">
        <v>343</v>
      </c>
    </row>
    <row r="175" s="13" customFormat="1">
      <c r="A175" s="13"/>
      <c r="B175" s="243"/>
      <c r="C175" s="244"/>
      <c r="D175" s="231" t="s">
        <v>244</v>
      </c>
      <c r="E175" s="245" t="s">
        <v>1</v>
      </c>
      <c r="F175" s="246" t="s">
        <v>344</v>
      </c>
      <c r="G175" s="244"/>
      <c r="H175" s="247">
        <v>3.3399999999999999</v>
      </c>
      <c r="I175" s="248"/>
      <c r="J175" s="244"/>
      <c r="K175" s="244"/>
      <c r="L175" s="249"/>
      <c r="M175" s="250"/>
      <c r="N175" s="251"/>
      <c r="O175" s="251"/>
      <c r="P175" s="251"/>
      <c r="Q175" s="251"/>
      <c r="R175" s="251"/>
      <c r="S175" s="251"/>
      <c r="T175" s="25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3" t="s">
        <v>244</v>
      </c>
      <c r="AU175" s="253" t="s">
        <v>85</v>
      </c>
      <c r="AV175" s="13" t="s">
        <v>87</v>
      </c>
      <c r="AW175" s="13" t="s">
        <v>34</v>
      </c>
      <c r="AX175" s="13" t="s">
        <v>77</v>
      </c>
      <c r="AY175" s="253" t="s">
        <v>164</v>
      </c>
    </row>
    <row r="176" s="13" customFormat="1">
      <c r="A176" s="13"/>
      <c r="B176" s="243"/>
      <c r="C176" s="244"/>
      <c r="D176" s="231" t="s">
        <v>244</v>
      </c>
      <c r="E176" s="245" t="s">
        <v>1</v>
      </c>
      <c r="F176" s="246" t="s">
        <v>345</v>
      </c>
      <c r="G176" s="244"/>
      <c r="H176" s="247">
        <v>1.0800000000000001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3" t="s">
        <v>244</v>
      </c>
      <c r="AU176" s="253" t="s">
        <v>85</v>
      </c>
      <c r="AV176" s="13" t="s">
        <v>87</v>
      </c>
      <c r="AW176" s="13" t="s">
        <v>34</v>
      </c>
      <c r="AX176" s="13" t="s">
        <v>77</v>
      </c>
      <c r="AY176" s="253" t="s">
        <v>164</v>
      </c>
    </row>
    <row r="177" s="14" customFormat="1">
      <c r="A177" s="14"/>
      <c r="B177" s="254"/>
      <c r="C177" s="255"/>
      <c r="D177" s="231" t="s">
        <v>244</v>
      </c>
      <c r="E177" s="256" t="s">
        <v>1</v>
      </c>
      <c r="F177" s="257" t="s">
        <v>246</v>
      </c>
      <c r="G177" s="255"/>
      <c r="H177" s="258">
        <v>4.4199999999999999</v>
      </c>
      <c r="I177" s="259"/>
      <c r="J177" s="255"/>
      <c r="K177" s="255"/>
      <c r="L177" s="260"/>
      <c r="M177" s="261"/>
      <c r="N177" s="262"/>
      <c r="O177" s="262"/>
      <c r="P177" s="262"/>
      <c r="Q177" s="262"/>
      <c r="R177" s="262"/>
      <c r="S177" s="262"/>
      <c r="T177" s="26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4" t="s">
        <v>244</v>
      </c>
      <c r="AU177" s="264" t="s">
        <v>85</v>
      </c>
      <c r="AV177" s="14" t="s">
        <v>173</v>
      </c>
      <c r="AW177" s="14" t="s">
        <v>34</v>
      </c>
      <c r="AX177" s="14" t="s">
        <v>85</v>
      </c>
      <c r="AY177" s="264" t="s">
        <v>164</v>
      </c>
    </row>
    <row r="178" s="12" customFormat="1" ht="25.92" customHeight="1">
      <c r="A178" s="12"/>
      <c r="B178" s="203"/>
      <c r="C178" s="204"/>
      <c r="D178" s="205" t="s">
        <v>76</v>
      </c>
      <c r="E178" s="206" t="s">
        <v>173</v>
      </c>
      <c r="F178" s="206" t="s">
        <v>346</v>
      </c>
      <c r="G178" s="204"/>
      <c r="H178" s="204"/>
      <c r="I178" s="207"/>
      <c r="J178" s="208">
        <f>BK178</f>
        <v>0</v>
      </c>
      <c r="K178" s="204"/>
      <c r="L178" s="209"/>
      <c r="M178" s="210"/>
      <c r="N178" s="211"/>
      <c r="O178" s="211"/>
      <c r="P178" s="212">
        <f>SUM(P179:P201)</f>
        <v>0</v>
      </c>
      <c r="Q178" s="211"/>
      <c r="R178" s="212">
        <f>SUM(R179:R201)</f>
        <v>181.82813829999998</v>
      </c>
      <c r="S178" s="211"/>
      <c r="T178" s="213">
        <f>SUM(T179:T201)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4" t="s">
        <v>85</v>
      </c>
      <c r="AT178" s="215" t="s">
        <v>76</v>
      </c>
      <c r="AU178" s="215" t="s">
        <v>77</v>
      </c>
      <c r="AY178" s="214" t="s">
        <v>164</v>
      </c>
      <c r="BK178" s="216">
        <f>SUM(BK179:BK201)</f>
        <v>0</v>
      </c>
    </row>
    <row r="179" s="2" customFormat="1" ht="33" customHeight="1">
      <c r="A179" s="38"/>
      <c r="B179" s="39"/>
      <c r="C179" s="217" t="s">
        <v>269</v>
      </c>
      <c r="D179" s="217" t="s">
        <v>165</v>
      </c>
      <c r="E179" s="218" t="s">
        <v>347</v>
      </c>
      <c r="F179" s="219" t="s">
        <v>348</v>
      </c>
      <c r="G179" s="220" t="s">
        <v>306</v>
      </c>
      <c r="H179" s="221">
        <v>90.352000000000004</v>
      </c>
      <c r="I179" s="222"/>
      <c r="J179" s="223">
        <f>ROUND(I179*H179,2)</f>
        <v>0</v>
      </c>
      <c r="K179" s="224"/>
      <c r="L179" s="44"/>
      <c r="M179" s="225" t="s">
        <v>1</v>
      </c>
      <c r="N179" s="226" t="s">
        <v>42</v>
      </c>
      <c r="O179" s="91"/>
      <c r="P179" s="227">
        <f>O179*H179</f>
        <v>0</v>
      </c>
      <c r="Q179" s="227">
        <v>0.48580000000000001</v>
      </c>
      <c r="R179" s="227">
        <f>Q179*H179</f>
        <v>43.893001600000005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173</v>
      </c>
      <c r="AT179" s="229" t="s">
        <v>165</v>
      </c>
      <c r="AU179" s="229" t="s">
        <v>85</v>
      </c>
      <c r="AY179" s="17" t="s">
        <v>164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85</v>
      </c>
      <c r="BK179" s="230">
        <f>ROUND(I179*H179,2)</f>
        <v>0</v>
      </c>
      <c r="BL179" s="17" t="s">
        <v>173</v>
      </c>
      <c r="BM179" s="229" t="s">
        <v>349</v>
      </c>
    </row>
    <row r="180" s="13" customFormat="1">
      <c r="A180" s="13"/>
      <c r="B180" s="243"/>
      <c r="C180" s="244"/>
      <c r="D180" s="231" t="s">
        <v>244</v>
      </c>
      <c r="E180" s="245" t="s">
        <v>1</v>
      </c>
      <c r="F180" s="246" t="s">
        <v>350</v>
      </c>
      <c r="G180" s="244"/>
      <c r="H180" s="247">
        <v>90.352000000000004</v>
      </c>
      <c r="I180" s="248"/>
      <c r="J180" s="244"/>
      <c r="K180" s="244"/>
      <c r="L180" s="249"/>
      <c r="M180" s="250"/>
      <c r="N180" s="251"/>
      <c r="O180" s="251"/>
      <c r="P180" s="251"/>
      <c r="Q180" s="251"/>
      <c r="R180" s="251"/>
      <c r="S180" s="251"/>
      <c r="T180" s="25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3" t="s">
        <v>244</v>
      </c>
      <c r="AU180" s="253" t="s">
        <v>85</v>
      </c>
      <c r="AV180" s="13" t="s">
        <v>87</v>
      </c>
      <c r="AW180" s="13" t="s">
        <v>34</v>
      </c>
      <c r="AX180" s="13" t="s">
        <v>77</v>
      </c>
      <c r="AY180" s="253" t="s">
        <v>164</v>
      </c>
    </row>
    <row r="181" s="14" customFormat="1">
      <c r="A181" s="14"/>
      <c r="B181" s="254"/>
      <c r="C181" s="255"/>
      <c r="D181" s="231" t="s">
        <v>244</v>
      </c>
      <c r="E181" s="256" t="s">
        <v>1</v>
      </c>
      <c r="F181" s="257" t="s">
        <v>246</v>
      </c>
      <c r="G181" s="255"/>
      <c r="H181" s="258">
        <v>90.352000000000004</v>
      </c>
      <c r="I181" s="259"/>
      <c r="J181" s="255"/>
      <c r="K181" s="255"/>
      <c r="L181" s="260"/>
      <c r="M181" s="261"/>
      <c r="N181" s="262"/>
      <c r="O181" s="262"/>
      <c r="P181" s="262"/>
      <c r="Q181" s="262"/>
      <c r="R181" s="262"/>
      <c r="S181" s="262"/>
      <c r="T181" s="26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4" t="s">
        <v>244</v>
      </c>
      <c r="AU181" s="264" t="s">
        <v>85</v>
      </c>
      <c r="AV181" s="14" t="s">
        <v>173</v>
      </c>
      <c r="AW181" s="14" t="s">
        <v>34</v>
      </c>
      <c r="AX181" s="14" t="s">
        <v>85</v>
      </c>
      <c r="AY181" s="264" t="s">
        <v>164</v>
      </c>
    </row>
    <row r="182" s="2" customFormat="1" ht="21.75" customHeight="1">
      <c r="A182" s="38"/>
      <c r="B182" s="39"/>
      <c r="C182" s="217" t="s">
        <v>351</v>
      </c>
      <c r="D182" s="217" t="s">
        <v>165</v>
      </c>
      <c r="E182" s="218" t="s">
        <v>352</v>
      </c>
      <c r="F182" s="219" t="s">
        <v>353</v>
      </c>
      <c r="G182" s="220" t="s">
        <v>306</v>
      </c>
      <c r="H182" s="221">
        <v>91.820999999999998</v>
      </c>
      <c r="I182" s="222"/>
      <c r="J182" s="223">
        <f>ROUND(I182*H182,2)</f>
        <v>0</v>
      </c>
      <c r="K182" s="224"/>
      <c r="L182" s="44"/>
      <c r="M182" s="225" t="s">
        <v>1</v>
      </c>
      <c r="N182" s="226" t="s">
        <v>42</v>
      </c>
      <c r="O182" s="91"/>
      <c r="P182" s="227">
        <f>O182*H182</f>
        <v>0</v>
      </c>
      <c r="Q182" s="227">
        <v>0.40079999999999999</v>
      </c>
      <c r="R182" s="227">
        <f>Q182*H182</f>
        <v>36.801856799999996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173</v>
      </c>
      <c r="AT182" s="229" t="s">
        <v>165</v>
      </c>
      <c r="AU182" s="229" t="s">
        <v>85</v>
      </c>
      <c r="AY182" s="17" t="s">
        <v>164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85</v>
      </c>
      <c r="BK182" s="230">
        <f>ROUND(I182*H182,2)</f>
        <v>0</v>
      </c>
      <c r="BL182" s="17" t="s">
        <v>173</v>
      </c>
      <c r="BM182" s="229" t="s">
        <v>354</v>
      </c>
    </row>
    <row r="183" s="13" customFormat="1">
      <c r="A183" s="13"/>
      <c r="B183" s="243"/>
      <c r="C183" s="244"/>
      <c r="D183" s="231" t="s">
        <v>244</v>
      </c>
      <c r="E183" s="245" t="s">
        <v>1</v>
      </c>
      <c r="F183" s="246" t="s">
        <v>355</v>
      </c>
      <c r="G183" s="244"/>
      <c r="H183" s="247">
        <v>91.820999999999998</v>
      </c>
      <c r="I183" s="248"/>
      <c r="J183" s="244"/>
      <c r="K183" s="244"/>
      <c r="L183" s="249"/>
      <c r="M183" s="250"/>
      <c r="N183" s="251"/>
      <c r="O183" s="251"/>
      <c r="P183" s="251"/>
      <c r="Q183" s="251"/>
      <c r="R183" s="251"/>
      <c r="S183" s="251"/>
      <c r="T183" s="25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3" t="s">
        <v>244</v>
      </c>
      <c r="AU183" s="253" t="s">
        <v>85</v>
      </c>
      <c r="AV183" s="13" t="s">
        <v>87</v>
      </c>
      <c r="AW183" s="13" t="s">
        <v>34</v>
      </c>
      <c r="AX183" s="13" t="s">
        <v>77</v>
      </c>
      <c r="AY183" s="253" t="s">
        <v>164</v>
      </c>
    </row>
    <row r="184" s="14" customFormat="1">
      <c r="A184" s="14"/>
      <c r="B184" s="254"/>
      <c r="C184" s="255"/>
      <c r="D184" s="231" t="s">
        <v>244</v>
      </c>
      <c r="E184" s="256" t="s">
        <v>1</v>
      </c>
      <c r="F184" s="257" t="s">
        <v>246</v>
      </c>
      <c r="G184" s="255"/>
      <c r="H184" s="258">
        <v>91.820999999999998</v>
      </c>
      <c r="I184" s="259"/>
      <c r="J184" s="255"/>
      <c r="K184" s="255"/>
      <c r="L184" s="260"/>
      <c r="M184" s="261"/>
      <c r="N184" s="262"/>
      <c r="O184" s="262"/>
      <c r="P184" s="262"/>
      <c r="Q184" s="262"/>
      <c r="R184" s="262"/>
      <c r="S184" s="262"/>
      <c r="T184" s="26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4" t="s">
        <v>244</v>
      </c>
      <c r="AU184" s="264" t="s">
        <v>85</v>
      </c>
      <c r="AV184" s="14" t="s">
        <v>173</v>
      </c>
      <c r="AW184" s="14" t="s">
        <v>34</v>
      </c>
      <c r="AX184" s="14" t="s">
        <v>85</v>
      </c>
      <c r="AY184" s="264" t="s">
        <v>164</v>
      </c>
    </row>
    <row r="185" s="2" customFormat="1" ht="55.5" customHeight="1">
      <c r="A185" s="38"/>
      <c r="B185" s="39"/>
      <c r="C185" s="217" t="s">
        <v>356</v>
      </c>
      <c r="D185" s="217" t="s">
        <v>165</v>
      </c>
      <c r="E185" s="218" t="s">
        <v>357</v>
      </c>
      <c r="F185" s="219" t="s">
        <v>358</v>
      </c>
      <c r="G185" s="220" t="s">
        <v>306</v>
      </c>
      <c r="H185" s="221">
        <v>18.800000000000001</v>
      </c>
      <c r="I185" s="222"/>
      <c r="J185" s="223">
        <f>ROUND(I185*H185,2)</f>
        <v>0</v>
      </c>
      <c r="K185" s="224"/>
      <c r="L185" s="44"/>
      <c r="M185" s="225" t="s">
        <v>1</v>
      </c>
      <c r="N185" s="226" t="s">
        <v>42</v>
      </c>
      <c r="O185" s="91"/>
      <c r="P185" s="227">
        <f>O185*H185</f>
        <v>0</v>
      </c>
      <c r="Q185" s="227">
        <v>0.00021000000000000001</v>
      </c>
      <c r="R185" s="227">
        <f>Q185*H185</f>
        <v>0.0039480000000000001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173</v>
      </c>
      <c r="AT185" s="229" t="s">
        <v>165</v>
      </c>
      <c r="AU185" s="229" t="s">
        <v>85</v>
      </c>
      <c r="AY185" s="17" t="s">
        <v>164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85</v>
      </c>
      <c r="BK185" s="230">
        <f>ROUND(I185*H185,2)</f>
        <v>0</v>
      </c>
      <c r="BL185" s="17" t="s">
        <v>173</v>
      </c>
      <c r="BM185" s="229" t="s">
        <v>359</v>
      </c>
    </row>
    <row r="186" s="2" customFormat="1" ht="24.15" customHeight="1">
      <c r="A186" s="38"/>
      <c r="B186" s="39"/>
      <c r="C186" s="275" t="s">
        <v>360</v>
      </c>
      <c r="D186" s="275" t="s">
        <v>361</v>
      </c>
      <c r="E186" s="276" t="s">
        <v>362</v>
      </c>
      <c r="F186" s="277" t="s">
        <v>363</v>
      </c>
      <c r="G186" s="278" t="s">
        <v>306</v>
      </c>
      <c r="H186" s="279">
        <v>20.303999999999998</v>
      </c>
      <c r="I186" s="280"/>
      <c r="J186" s="281">
        <f>ROUND(I186*H186,2)</f>
        <v>0</v>
      </c>
      <c r="K186" s="282"/>
      <c r="L186" s="283"/>
      <c r="M186" s="284" t="s">
        <v>1</v>
      </c>
      <c r="N186" s="285" t="s">
        <v>42</v>
      </c>
      <c r="O186" s="91"/>
      <c r="P186" s="227">
        <f>O186*H186</f>
        <v>0</v>
      </c>
      <c r="Q186" s="227">
        <v>0.00035</v>
      </c>
      <c r="R186" s="227">
        <f>Q186*H186</f>
        <v>0.0071063999999999997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196</v>
      </c>
      <c r="AT186" s="229" t="s">
        <v>361</v>
      </c>
      <c r="AU186" s="229" t="s">
        <v>85</v>
      </c>
      <c r="AY186" s="17" t="s">
        <v>164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85</v>
      </c>
      <c r="BK186" s="230">
        <f>ROUND(I186*H186,2)</f>
        <v>0</v>
      </c>
      <c r="BL186" s="17" t="s">
        <v>173</v>
      </c>
      <c r="BM186" s="229" t="s">
        <v>364</v>
      </c>
    </row>
    <row r="187" s="13" customFormat="1">
      <c r="A187" s="13"/>
      <c r="B187" s="243"/>
      <c r="C187" s="244"/>
      <c r="D187" s="231" t="s">
        <v>244</v>
      </c>
      <c r="E187" s="244"/>
      <c r="F187" s="246" t="s">
        <v>365</v>
      </c>
      <c r="G187" s="244"/>
      <c r="H187" s="247">
        <v>20.303999999999998</v>
      </c>
      <c r="I187" s="248"/>
      <c r="J187" s="244"/>
      <c r="K187" s="244"/>
      <c r="L187" s="249"/>
      <c r="M187" s="250"/>
      <c r="N187" s="251"/>
      <c r="O187" s="251"/>
      <c r="P187" s="251"/>
      <c r="Q187" s="251"/>
      <c r="R187" s="251"/>
      <c r="S187" s="251"/>
      <c r="T187" s="25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3" t="s">
        <v>244</v>
      </c>
      <c r="AU187" s="253" t="s">
        <v>85</v>
      </c>
      <c r="AV187" s="13" t="s">
        <v>87</v>
      </c>
      <c r="AW187" s="13" t="s">
        <v>4</v>
      </c>
      <c r="AX187" s="13" t="s">
        <v>85</v>
      </c>
      <c r="AY187" s="253" t="s">
        <v>164</v>
      </c>
    </row>
    <row r="188" s="2" customFormat="1" ht="21.75" customHeight="1">
      <c r="A188" s="38"/>
      <c r="B188" s="39"/>
      <c r="C188" s="217" t="s">
        <v>297</v>
      </c>
      <c r="D188" s="217" t="s">
        <v>165</v>
      </c>
      <c r="E188" s="218" t="s">
        <v>366</v>
      </c>
      <c r="F188" s="219" t="s">
        <v>367</v>
      </c>
      <c r="G188" s="220" t="s">
        <v>243</v>
      </c>
      <c r="H188" s="221">
        <v>13.039999999999999</v>
      </c>
      <c r="I188" s="222"/>
      <c r="J188" s="223">
        <f>ROUND(I188*H188,2)</f>
        <v>0</v>
      </c>
      <c r="K188" s="224"/>
      <c r="L188" s="44"/>
      <c r="M188" s="225" t="s">
        <v>1</v>
      </c>
      <c r="N188" s="226" t="s">
        <v>42</v>
      </c>
      <c r="O188" s="91"/>
      <c r="P188" s="227">
        <f>O188*H188</f>
        <v>0</v>
      </c>
      <c r="Q188" s="227">
        <v>2.27136</v>
      </c>
      <c r="R188" s="227">
        <f>Q188*H188</f>
        <v>29.618534399999998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173</v>
      </c>
      <c r="AT188" s="229" t="s">
        <v>165</v>
      </c>
      <c r="AU188" s="229" t="s">
        <v>85</v>
      </c>
      <c r="AY188" s="17" t="s">
        <v>164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85</v>
      </c>
      <c r="BK188" s="230">
        <f>ROUND(I188*H188,2)</f>
        <v>0</v>
      </c>
      <c r="BL188" s="17" t="s">
        <v>173</v>
      </c>
      <c r="BM188" s="229" t="s">
        <v>368</v>
      </c>
    </row>
    <row r="189" s="2" customFormat="1">
      <c r="A189" s="38"/>
      <c r="B189" s="39"/>
      <c r="C189" s="40"/>
      <c r="D189" s="231" t="s">
        <v>175</v>
      </c>
      <c r="E189" s="40"/>
      <c r="F189" s="232" t="s">
        <v>369</v>
      </c>
      <c r="G189" s="40"/>
      <c r="H189" s="40"/>
      <c r="I189" s="233"/>
      <c r="J189" s="40"/>
      <c r="K189" s="40"/>
      <c r="L189" s="44"/>
      <c r="M189" s="234"/>
      <c r="N189" s="235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175</v>
      </c>
      <c r="AU189" s="17" t="s">
        <v>85</v>
      </c>
    </row>
    <row r="190" s="13" customFormat="1">
      <c r="A190" s="13"/>
      <c r="B190" s="243"/>
      <c r="C190" s="244"/>
      <c r="D190" s="231" t="s">
        <v>244</v>
      </c>
      <c r="E190" s="245" t="s">
        <v>1</v>
      </c>
      <c r="F190" s="246" t="s">
        <v>370</v>
      </c>
      <c r="G190" s="244"/>
      <c r="H190" s="247">
        <v>13.039999999999999</v>
      </c>
      <c r="I190" s="248"/>
      <c r="J190" s="244"/>
      <c r="K190" s="244"/>
      <c r="L190" s="249"/>
      <c r="M190" s="250"/>
      <c r="N190" s="251"/>
      <c r="O190" s="251"/>
      <c r="P190" s="251"/>
      <c r="Q190" s="251"/>
      <c r="R190" s="251"/>
      <c r="S190" s="251"/>
      <c r="T190" s="25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3" t="s">
        <v>244</v>
      </c>
      <c r="AU190" s="253" t="s">
        <v>85</v>
      </c>
      <c r="AV190" s="13" t="s">
        <v>87</v>
      </c>
      <c r="AW190" s="13" t="s">
        <v>34</v>
      </c>
      <c r="AX190" s="13" t="s">
        <v>77</v>
      </c>
      <c r="AY190" s="253" t="s">
        <v>164</v>
      </c>
    </row>
    <row r="191" s="14" customFormat="1">
      <c r="A191" s="14"/>
      <c r="B191" s="254"/>
      <c r="C191" s="255"/>
      <c r="D191" s="231" t="s">
        <v>244</v>
      </c>
      <c r="E191" s="256" t="s">
        <v>1</v>
      </c>
      <c r="F191" s="257" t="s">
        <v>246</v>
      </c>
      <c r="G191" s="255"/>
      <c r="H191" s="258">
        <v>13.039999999999999</v>
      </c>
      <c r="I191" s="259"/>
      <c r="J191" s="255"/>
      <c r="K191" s="255"/>
      <c r="L191" s="260"/>
      <c r="M191" s="261"/>
      <c r="N191" s="262"/>
      <c r="O191" s="262"/>
      <c r="P191" s="262"/>
      <c r="Q191" s="262"/>
      <c r="R191" s="262"/>
      <c r="S191" s="262"/>
      <c r="T191" s="26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4" t="s">
        <v>244</v>
      </c>
      <c r="AU191" s="264" t="s">
        <v>85</v>
      </c>
      <c r="AV191" s="14" t="s">
        <v>173</v>
      </c>
      <c r="AW191" s="14" t="s">
        <v>34</v>
      </c>
      <c r="AX191" s="14" t="s">
        <v>85</v>
      </c>
      <c r="AY191" s="264" t="s">
        <v>164</v>
      </c>
    </row>
    <row r="192" s="2" customFormat="1" ht="21.75" customHeight="1">
      <c r="A192" s="38"/>
      <c r="B192" s="39"/>
      <c r="C192" s="217" t="s">
        <v>371</v>
      </c>
      <c r="D192" s="217" t="s">
        <v>165</v>
      </c>
      <c r="E192" s="218" t="s">
        <v>372</v>
      </c>
      <c r="F192" s="219" t="s">
        <v>373</v>
      </c>
      <c r="G192" s="220" t="s">
        <v>306</v>
      </c>
      <c r="H192" s="221">
        <v>32.600000000000001</v>
      </c>
      <c r="I192" s="222"/>
      <c r="J192" s="223">
        <f>ROUND(I192*H192,2)</f>
        <v>0</v>
      </c>
      <c r="K192" s="224"/>
      <c r="L192" s="44"/>
      <c r="M192" s="225" t="s">
        <v>1</v>
      </c>
      <c r="N192" s="226" t="s">
        <v>42</v>
      </c>
      <c r="O192" s="91"/>
      <c r="P192" s="227">
        <f>O192*H192</f>
        <v>0</v>
      </c>
      <c r="Q192" s="227">
        <v>0</v>
      </c>
      <c r="R192" s="227">
        <f>Q192*H192</f>
        <v>0</v>
      </c>
      <c r="S192" s="227">
        <v>0</v>
      </c>
      <c r="T192" s="22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9" t="s">
        <v>173</v>
      </c>
      <c r="AT192" s="229" t="s">
        <v>165</v>
      </c>
      <c r="AU192" s="229" t="s">
        <v>85</v>
      </c>
      <c r="AY192" s="17" t="s">
        <v>164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7" t="s">
        <v>85</v>
      </c>
      <c r="BK192" s="230">
        <f>ROUND(I192*H192,2)</f>
        <v>0</v>
      </c>
      <c r="BL192" s="17" t="s">
        <v>173</v>
      </c>
      <c r="BM192" s="229" t="s">
        <v>374</v>
      </c>
    </row>
    <row r="193" s="2" customFormat="1">
      <c r="A193" s="38"/>
      <c r="B193" s="39"/>
      <c r="C193" s="40"/>
      <c r="D193" s="231" t="s">
        <v>175</v>
      </c>
      <c r="E193" s="40"/>
      <c r="F193" s="232" t="s">
        <v>375</v>
      </c>
      <c r="G193" s="40"/>
      <c r="H193" s="40"/>
      <c r="I193" s="233"/>
      <c r="J193" s="40"/>
      <c r="K193" s="40"/>
      <c r="L193" s="44"/>
      <c r="M193" s="234"/>
      <c r="N193" s="235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175</v>
      </c>
      <c r="AU193" s="17" t="s">
        <v>85</v>
      </c>
    </row>
    <row r="194" s="2" customFormat="1" ht="21.75" customHeight="1">
      <c r="A194" s="38"/>
      <c r="B194" s="39"/>
      <c r="C194" s="217" t="s">
        <v>291</v>
      </c>
      <c r="D194" s="217" t="s">
        <v>165</v>
      </c>
      <c r="E194" s="218" t="s">
        <v>376</v>
      </c>
      <c r="F194" s="219" t="s">
        <v>377</v>
      </c>
      <c r="G194" s="220" t="s">
        <v>243</v>
      </c>
      <c r="H194" s="221">
        <v>9.1999999999999993</v>
      </c>
      <c r="I194" s="222"/>
      <c r="J194" s="223">
        <f>ROUND(I194*H194,2)</f>
        <v>0</v>
      </c>
      <c r="K194" s="224"/>
      <c r="L194" s="44"/>
      <c r="M194" s="225" t="s">
        <v>1</v>
      </c>
      <c r="N194" s="226" t="s">
        <v>42</v>
      </c>
      <c r="O194" s="91"/>
      <c r="P194" s="227">
        <f>O194*H194</f>
        <v>0</v>
      </c>
      <c r="Q194" s="227">
        <v>1.8480000000000001</v>
      </c>
      <c r="R194" s="227">
        <f>Q194*H194</f>
        <v>17.0016</v>
      </c>
      <c r="S194" s="227">
        <v>0</v>
      </c>
      <c r="T194" s="22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173</v>
      </c>
      <c r="AT194" s="229" t="s">
        <v>165</v>
      </c>
      <c r="AU194" s="229" t="s">
        <v>85</v>
      </c>
      <c r="AY194" s="17" t="s">
        <v>164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85</v>
      </c>
      <c r="BK194" s="230">
        <f>ROUND(I194*H194,2)</f>
        <v>0</v>
      </c>
      <c r="BL194" s="17" t="s">
        <v>173</v>
      </c>
      <c r="BM194" s="229" t="s">
        <v>378</v>
      </c>
    </row>
    <row r="195" s="2" customFormat="1">
      <c r="A195" s="38"/>
      <c r="B195" s="39"/>
      <c r="C195" s="40"/>
      <c r="D195" s="231" t="s">
        <v>175</v>
      </c>
      <c r="E195" s="40"/>
      <c r="F195" s="232" t="s">
        <v>379</v>
      </c>
      <c r="G195" s="40"/>
      <c r="H195" s="40"/>
      <c r="I195" s="233"/>
      <c r="J195" s="40"/>
      <c r="K195" s="40"/>
      <c r="L195" s="44"/>
      <c r="M195" s="234"/>
      <c r="N195" s="235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175</v>
      </c>
      <c r="AU195" s="17" t="s">
        <v>85</v>
      </c>
    </row>
    <row r="196" s="2" customFormat="1" ht="21.75" customHeight="1">
      <c r="A196" s="38"/>
      <c r="B196" s="39"/>
      <c r="C196" s="217" t="s">
        <v>380</v>
      </c>
      <c r="D196" s="217" t="s">
        <v>165</v>
      </c>
      <c r="E196" s="218" t="s">
        <v>381</v>
      </c>
      <c r="F196" s="219" t="s">
        <v>382</v>
      </c>
      <c r="G196" s="220" t="s">
        <v>306</v>
      </c>
      <c r="H196" s="221">
        <v>16</v>
      </c>
      <c r="I196" s="222"/>
      <c r="J196" s="223">
        <f>ROUND(I196*H196,2)</f>
        <v>0</v>
      </c>
      <c r="K196" s="224"/>
      <c r="L196" s="44"/>
      <c r="M196" s="225" t="s">
        <v>1</v>
      </c>
      <c r="N196" s="226" t="s">
        <v>42</v>
      </c>
      <c r="O196" s="91"/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173</v>
      </c>
      <c r="AT196" s="229" t="s">
        <v>165</v>
      </c>
      <c r="AU196" s="229" t="s">
        <v>85</v>
      </c>
      <c r="AY196" s="17" t="s">
        <v>164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85</v>
      </c>
      <c r="BK196" s="230">
        <f>ROUND(I196*H196,2)</f>
        <v>0</v>
      </c>
      <c r="BL196" s="17" t="s">
        <v>173</v>
      </c>
      <c r="BM196" s="229" t="s">
        <v>383</v>
      </c>
    </row>
    <row r="197" s="2" customFormat="1" ht="21.75" customHeight="1">
      <c r="A197" s="38"/>
      <c r="B197" s="39"/>
      <c r="C197" s="217" t="s">
        <v>302</v>
      </c>
      <c r="D197" s="217" t="s">
        <v>165</v>
      </c>
      <c r="E197" s="218" t="s">
        <v>384</v>
      </c>
      <c r="F197" s="219" t="s">
        <v>385</v>
      </c>
      <c r="G197" s="220" t="s">
        <v>306</v>
      </c>
      <c r="H197" s="221">
        <v>73.456999999999994</v>
      </c>
      <c r="I197" s="222"/>
      <c r="J197" s="223">
        <f>ROUND(I197*H197,2)</f>
        <v>0</v>
      </c>
      <c r="K197" s="224"/>
      <c r="L197" s="44"/>
      <c r="M197" s="225" t="s">
        <v>1</v>
      </c>
      <c r="N197" s="226" t="s">
        <v>42</v>
      </c>
      <c r="O197" s="91"/>
      <c r="P197" s="227">
        <f>O197*H197</f>
        <v>0</v>
      </c>
      <c r="Q197" s="227">
        <v>0.7419</v>
      </c>
      <c r="R197" s="227">
        <f>Q197*H197</f>
        <v>54.497748299999998</v>
      </c>
      <c r="S197" s="227">
        <v>0</v>
      </c>
      <c r="T197" s="22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173</v>
      </c>
      <c r="AT197" s="229" t="s">
        <v>165</v>
      </c>
      <c r="AU197" s="229" t="s">
        <v>85</v>
      </c>
      <c r="AY197" s="17" t="s">
        <v>164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85</v>
      </c>
      <c r="BK197" s="230">
        <f>ROUND(I197*H197,2)</f>
        <v>0</v>
      </c>
      <c r="BL197" s="17" t="s">
        <v>173</v>
      </c>
      <c r="BM197" s="229" t="s">
        <v>386</v>
      </c>
    </row>
    <row r="198" s="2" customFormat="1">
      <c r="A198" s="38"/>
      <c r="B198" s="39"/>
      <c r="C198" s="40"/>
      <c r="D198" s="231" t="s">
        <v>175</v>
      </c>
      <c r="E198" s="40"/>
      <c r="F198" s="232" t="s">
        <v>387</v>
      </c>
      <c r="G198" s="40"/>
      <c r="H198" s="40"/>
      <c r="I198" s="233"/>
      <c r="J198" s="40"/>
      <c r="K198" s="40"/>
      <c r="L198" s="44"/>
      <c r="M198" s="234"/>
      <c r="N198" s="235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175</v>
      </c>
      <c r="AU198" s="17" t="s">
        <v>85</v>
      </c>
    </row>
    <row r="199" s="2" customFormat="1" ht="55.5" customHeight="1">
      <c r="A199" s="38"/>
      <c r="B199" s="39"/>
      <c r="C199" s="217" t="s">
        <v>388</v>
      </c>
      <c r="D199" s="217" t="s">
        <v>165</v>
      </c>
      <c r="E199" s="218" t="s">
        <v>357</v>
      </c>
      <c r="F199" s="219" t="s">
        <v>358</v>
      </c>
      <c r="G199" s="220" t="s">
        <v>306</v>
      </c>
      <c r="H199" s="221">
        <v>20.68</v>
      </c>
      <c r="I199" s="222"/>
      <c r="J199" s="223">
        <f>ROUND(I199*H199,2)</f>
        <v>0</v>
      </c>
      <c r="K199" s="224"/>
      <c r="L199" s="44"/>
      <c r="M199" s="225" t="s">
        <v>1</v>
      </c>
      <c r="N199" s="226" t="s">
        <v>42</v>
      </c>
      <c r="O199" s="91"/>
      <c r="P199" s="227">
        <f>O199*H199</f>
        <v>0</v>
      </c>
      <c r="Q199" s="227">
        <v>0.00021000000000000001</v>
      </c>
      <c r="R199" s="227">
        <f>Q199*H199</f>
        <v>0.0043428</v>
      </c>
      <c r="S199" s="227">
        <v>0</v>
      </c>
      <c r="T199" s="22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173</v>
      </c>
      <c r="AT199" s="229" t="s">
        <v>165</v>
      </c>
      <c r="AU199" s="229" t="s">
        <v>85</v>
      </c>
      <c r="AY199" s="17" t="s">
        <v>164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85</v>
      </c>
      <c r="BK199" s="230">
        <f>ROUND(I199*H199,2)</f>
        <v>0</v>
      </c>
      <c r="BL199" s="17" t="s">
        <v>173</v>
      </c>
      <c r="BM199" s="229" t="s">
        <v>389</v>
      </c>
    </row>
    <row r="200" s="13" customFormat="1">
      <c r="A200" s="13"/>
      <c r="B200" s="243"/>
      <c r="C200" s="244"/>
      <c r="D200" s="231" t="s">
        <v>244</v>
      </c>
      <c r="E200" s="245" t="s">
        <v>1</v>
      </c>
      <c r="F200" s="246" t="s">
        <v>390</v>
      </c>
      <c r="G200" s="244"/>
      <c r="H200" s="247">
        <v>20.68</v>
      </c>
      <c r="I200" s="248"/>
      <c r="J200" s="244"/>
      <c r="K200" s="244"/>
      <c r="L200" s="249"/>
      <c r="M200" s="250"/>
      <c r="N200" s="251"/>
      <c r="O200" s="251"/>
      <c r="P200" s="251"/>
      <c r="Q200" s="251"/>
      <c r="R200" s="251"/>
      <c r="S200" s="251"/>
      <c r="T200" s="25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3" t="s">
        <v>244</v>
      </c>
      <c r="AU200" s="253" t="s">
        <v>85</v>
      </c>
      <c r="AV200" s="13" t="s">
        <v>87</v>
      </c>
      <c r="AW200" s="13" t="s">
        <v>34</v>
      </c>
      <c r="AX200" s="13" t="s">
        <v>77</v>
      </c>
      <c r="AY200" s="253" t="s">
        <v>164</v>
      </c>
    </row>
    <row r="201" s="14" customFormat="1">
      <c r="A201" s="14"/>
      <c r="B201" s="254"/>
      <c r="C201" s="255"/>
      <c r="D201" s="231" t="s">
        <v>244</v>
      </c>
      <c r="E201" s="256" t="s">
        <v>1</v>
      </c>
      <c r="F201" s="257" t="s">
        <v>246</v>
      </c>
      <c r="G201" s="255"/>
      <c r="H201" s="258">
        <v>20.68</v>
      </c>
      <c r="I201" s="259"/>
      <c r="J201" s="255"/>
      <c r="K201" s="255"/>
      <c r="L201" s="260"/>
      <c r="M201" s="261"/>
      <c r="N201" s="262"/>
      <c r="O201" s="262"/>
      <c r="P201" s="262"/>
      <c r="Q201" s="262"/>
      <c r="R201" s="262"/>
      <c r="S201" s="262"/>
      <c r="T201" s="26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4" t="s">
        <v>244</v>
      </c>
      <c r="AU201" s="264" t="s">
        <v>85</v>
      </c>
      <c r="AV201" s="14" t="s">
        <v>173</v>
      </c>
      <c r="AW201" s="14" t="s">
        <v>34</v>
      </c>
      <c r="AX201" s="14" t="s">
        <v>85</v>
      </c>
      <c r="AY201" s="264" t="s">
        <v>164</v>
      </c>
    </row>
    <row r="202" s="12" customFormat="1" ht="25.92" customHeight="1">
      <c r="A202" s="12"/>
      <c r="B202" s="203"/>
      <c r="C202" s="204"/>
      <c r="D202" s="205" t="s">
        <v>76</v>
      </c>
      <c r="E202" s="206" t="s">
        <v>391</v>
      </c>
      <c r="F202" s="206" t="s">
        <v>392</v>
      </c>
      <c r="G202" s="204"/>
      <c r="H202" s="204"/>
      <c r="I202" s="207"/>
      <c r="J202" s="208">
        <f>BK202</f>
        <v>0</v>
      </c>
      <c r="K202" s="204"/>
      <c r="L202" s="209"/>
      <c r="M202" s="210"/>
      <c r="N202" s="211"/>
      <c r="O202" s="211"/>
      <c r="P202" s="212">
        <f>P203</f>
        <v>0</v>
      </c>
      <c r="Q202" s="211"/>
      <c r="R202" s="212">
        <f>R203</f>
        <v>0</v>
      </c>
      <c r="S202" s="211"/>
      <c r="T202" s="213">
        <f>T203</f>
        <v>297.10500000000002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4" t="s">
        <v>85</v>
      </c>
      <c r="AT202" s="215" t="s">
        <v>76</v>
      </c>
      <c r="AU202" s="215" t="s">
        <v>77</v>
      </c>
      <c r="AY202" s="214" t="s">
        <v>164</v>
      </c>
      <c r="BK202" s="216">
        <f>BK203</f>
        <v>0</v>
      </c>
    </row>
    <row r="203" s="2" customFormat="1" ht="62.7" customHeight="1">
      <c r="A203" s="38"/>
      <c r="B203" s="39"/>
      <c r="C203" s="217" t="s">
        <v>307</v>
      </c>
      <c r="D203" s="217" t="s">
        <v>165</v>
      </c>
      <c r="E203" s="218" t="s">
        <v>393</v>
      </c>
      <c r="F203" s="219" t="s">
        <v>394</v>
      </c>
      <c r="G203" s="220" t="s">
        <v>243</v>
      </c>
      <c r="H203" s="221">
        <v>102.45</v>
      </c>
      <c r="I203" s="222"/>
      <c r="J203" s="223">
        <f>ROUND(I203*H203,2)</f>
        <v>0</v>
      </c>
      <c r="K203" s="224"/>
      <c r="L203" s="44"/>
      <c r="M203" s="225" t="s">
        <v>1</v>
      </c>
      <c r="N203" s="226" t="s">
        <v>42</v>
      </c>
      <c r="O203" s="91"/>
      <c r="P203" s="227">
        <f>O203*H203</f>
        <v>0</v>
      </c>
      <c r="Q203" s="227">
        <v>0</v>
      </c>
      <c r="R203" s="227">
        <f>Q203*H203</f>
        <v>0</v>
      </c>
      <c r="S203" s="227">
        <v>2.8999999999999999</v>
      </c>
      <c r="T203" s="228">
        <f>S203*H203</f>
        <v>297.10500000000002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9" t="s">
        <v>173</v>
      </c>
      <c r="AT203" s="229" t="s">
        <v>165</v>
      </c>
      <c r="AU203" s="229" t="s">
        <v>85</v>
      </c>
      <c r="AY203" s="17" t="s">
        <v>164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7" t="s">
        <v>85</v>
      </c>
      <c r="BK203" s="230">
        <f>ROUND(I203*H203,2)</f>
        <v>0</v>
      </c>
      <c r="BL203" s="17" t="s">
        <v>173</v>
      </c>
      <c r="BM203" s="229" t="s">
        <v>395</v>
      </c>
    </row>
    <row r="204" s="12" customFormat="1" ht="25.92" customHeight="1">
      <c r="A204" s="12"/>
      <c r="B204" s="203"/>
      <c r="C204" s="204"/>
      <c r="D204" s="205" t="s">
        <v>76</v>
      </c>
      <c r="E204" s="206" t="s">
        <v>396</v>
      </c>
      <c r="F204" s="206" t="s">
        <v>397</v>
      </c>
      <c r="G204" s="204"/>
      <c r="H204" s="204"/>
      <c r="I204" s="207"/>
      <c r="J204" s="208">
        <f>BK204</f>
        <v>0</v>
      </c>
      <c r="K204" s="204"/>
      <c r="L204" s="209"/>
      <c r="M204" s="210"/>
      <c r="N204" s="211"/>
      <c r="O204" s="211"/>
      <c r="P204" s="212">
        <f>SUM(P205:P209)</f>
        <v>0</v>
      </c>
      <c r="Q204" s="211"/>
      <c r="R204" s="212">
        <f>SUM(R205:R209)</f>
        <v>0</v>
      </c>
      <c r="S204" s="211"/>
      <c r="T204" s="213">
        <f>SUM(T205:T209)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4" t="s">
        <v>85</v>
      </c>
      <c r="AT204" s="215" t="s">
        <v>76</v>
      </c>
      <c r="AU204" s="215" t="s">
        <v>77</v>
      </c>
      <c r="AY204" s="214" t="s">
        <v>164</v>
      </c>
      <c r="BK204" s="216">
        <f>SUM(BK205:BK209)</f>
        <v>0</v>
      </c>
    </row>
    <row r="205" s="2" customFormat="1" ht="55.5" customHeight="1">
      <c r="A205" s="38"/>
      <c r="B205" s="39"/>
      <c r="C205" s="217" t="s">
        <v>398</v>
      </c>
      <c r="D205" s="217" t="s">
        <v>165</v>
      </c>
      <c r="E205" s="218" t="s">
        <v>399</v>
      </c>
      <c r="F205" s="219" t="s">
        <v>400</v>
      </c>
      <c r="G205" s="220" t="s">
        <v>296</v>
      </c>
      <c r="H205" s="221">
        <v>297.10500000000002</v>
      </c>
      <c r="I205" s="222"/>
      <c r="J205" s="223">
        <f>ROUND(I205*H205,2)</f>
        <v>0</v>
      </c>
      <c r="K205" s="224"/>
      <c r="L205" s="44"/>
      <c r="M205" s="225" t="s">
        <v>1</v>
      </c>
      <c r="N205" s="226" t="s">
        <v>42</v>
      </c>
      <c r="O205" s="91"/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173</v>
      </c>
      <c r="AT205" s="229" t="s">
        <v>165</v>
      </c>
      <c r="AU205" s="229" t="s">
        <v>85</v>
      </c>
      <c r="AY205" s="17" t="s">
        <v>164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85</v>
      </c>
      <c r="BK205" s="230">
        <f>ROUND(I205*H205,2)</f>
        <v>0</v>
      </c>
      <c r="BL205" s="17" t="s">
        <v>173</v>
      </c>
      <c r="BM205" s="229" t="s">
        <v>401</v>
      </c>
    </row>
    <row r="206" s="2" customFormat="1" ht="37.8" customHeight="1">
      <c r="A206" s="38"/>
      <c r="B206" s="39"/>
      <c r="C206" s="217" t="s">
        <v>402</v>
      </c>
      <c r="D206" s="217" t="s">
        <v>165</v>
      </c>
      <c r="E206" s="218" t="s">
        <v>403</v>
      </c>
      <c r="F206" s="219" t="s">
        <v>404</v>
      </c>
      <c r="G206" s="220" t="s">
        <v>296</v>
      </c>
      <c r="H206" s="221">
        <v>297.10500000000002</v>
      </c>
      <c r="I206" s="222"/>
      <c r="J206" s="223">
        <f>ROUND(I206*H206,2)</f>
        <v>0</v>
      </c>
      <c r="K206" s="224"/>
      <c r="L206" s="44"/>
      <c r="M206" s="225" t="s">
        <v>1</v>
      </c>
      <c r="N206" s="226" t="s">
        <v>42</v>
      </c>
      <c r="O206" s="91"/>
      <c r="P206" s="227">
        <f>O206*H206</f>
        <v>0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9" t="s">
        <v>173</v>
      </c>
      <c r="AT206" s="229" t="s">
        <v>165</v>
      </c>
      <c r="AU206" s="229" t="s">
        <v>85</v>
      </c>
      <c r="AY206" s="17" t="s">
        <v>164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7" t="s">
        <v>85</v>
      </c>
      <c r="BK206" s="230">
        <f>ROUND(I206*H206,2)</f>
        <v>0</v>
      </c>
      <c r="BL206" s="17" t="s">
        <v>173</v>
      </c>
      <c r="BM206" s="229" t="s">
        <v>405</v>
      </c>
    </row>
    <row r="207" s="2" customFormat="1" ht="49.05" customHeight="1">
      <c r="A207" s="38"/>
      <c r="B207" s="39"/>
      <c r="C207" s="217" t="s">
        <v>406</v>
      </c>
      <c r="D207" s="217" t="s">
        <v>165</v>
      </c>
      <c r="E207" s="218" t="s">
        <v>407</v>
      </c>
      <c r="F207" s="219" t="s">
        <v>408</v>
      </c>
      <c r="G207" s="220" t="s">
        <v>296</v>
      </c>
      <c r="H207" s="221">
        <v>5347.8900000000003</v>
      </c>
      <c r="I207" s="222"/>
      <c r="J207" s="223">
        <f>ROUND(I207*H207,2)</f>
        <v>0</v>
      </c>
      <c r="K207" s="224"/>
      <c r="L207" s="44"/>
      <c r="M207" s="225" t="s">
        <v>1</v>
      </c>
      <c r="N207" s="226" t="s">
        <v>42</v>
      </c>
      <c r="O207" s="91"/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9" t="s">
        <v>173</v>
      </c>
      <c r="AT207" s="229" t="s">
        <v>165</v>
      </c>
      <c r="AU207" s="229" t="s">
        <v>85</v>
      </c>
      <c r="AY207" s="17" t="s">
        <v>164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85</v>
      </c>
      <c r="BK207" s="230">
        <f>ROUND(I207*H207,2)</f>
        <v>0</v>
      </c>
      <c r="BL207" s="17" t="s">
        <v>173</v>
      </c>
      <c r="BM207" s="229" t="s">
        <v>409</v>
      </c>
    </row>
    <row r="208" s="13" customFormat="1">
      <c r="A208" s="13"/>
      <c r="B208" s="243"/>
      <c r="C208" s="244"/>
      <c r="D208" s="231" t="s">
        <v>244</v>
      </c>
      <c r="E208" s="245" t="s">
        <v>1</v>
      </c>
      <c r="F208" s="246" t="s">
        <v>410</v>
      </c>
      <c r="G208" s="244"/>
      <c r="H208" s="247">
        <v>5347.8900000000003</v>
      </c>
      <c r="I208" s="248"/>
      <c r="J208" s="244"/>
      <c r="K208" s="244"/>
      <c r="L208" s="249"/>
      <c r="M208" s="250"/>
      <c r="N208" s="251"/>
      <c r="O208" s="251"/>
      <c r="P208" s="251"/>
      <c r="Q208" s="251"/>
      <c r="R208" s="251"/>
      <c r="S208" s="251"/>
      <c r="T208" s="25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3" t="s">
        <v>244</v>
      </c>
      <c r="AU208" s="253" t="s">
        <v>85</v>
      </c>
      <c r="AV208" s="13" t="s">
        <v>87</v>
      </c>
      <c r="AW208" s="13" t="s">
        <v>34</v>
      </c>
      <c r="AX208" s="13" t="s">
        <v>85</v>
      </c>
      <c r="AY208" s="253" t="s">
        <v>164</v>
      </c>
    </row>
    <row r="209" s="2" customFormat="1" ht="49.05" customHeight="1">
      <c r="A209" s="38"/>
      <c r="B209" s="39"/>
      <c r="C209" s="217" t="s">
        <v>311</v>
      </c>
      <c r="D209" s="217" t="s">
        <v>165</v>
      </c>
      <c r="E209" s="218" t="s">
        <v>411</v>
      </c>
      <c r="F209" s="219" t="s">
        <v>412</v>
      </c>
      <c r="G209" s="220" t="s">
        <v>296</v>
      </c>
      <c r="H209" s="221">
        <v>297.10500000000002</v>
      </c>
      <c r="I209" s="222"/>
      <c r="J209" s="223">
        <f>ROUND(I209*H209,2)</f>
        <v>0</v>
      </c>
      <c r="K209" s="224"/>
      <c r="L209" s="44"/>
      <c r="M209" s="225" t="s">
        <v>1</v>
      </c>
      <c r="N209" s="226" t="s">
        <v>42</v>
      </c>
      <c r="O209" s="91"/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173</v>
      </c>
      <c r="AT209" s="229" t="s">
        <v>165</v>
      </c>
      <c r="AU209" s="229" t="s">
        <v>85</v>
      </c>
      <c r="AY209" s="17" t="s">
        <v>164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85</v>
      </c>
      <c r="BK209" s="230">
        <f>ROUND(I209*H209,2)</f>
        <v>0</v>
      </c>
      <c r="BL209" s="17" t="s">
        <v>173</v>
      </c>
      <c r="BM209" s="229" t="s">
        <v>391</v>
      </c>
    </row>
    <row r="210" s="12" customFormat="1" ht="25.92" customHeight="1">
      <c r="A210" s="12"/>
      <c r="B210" s="203"/>
      <c r="C210" s="204"/>
      <c r="D210" s="205" t="s">
        <v>76</v>
      </c>
      <c r="E210" s="206" t="s">
        <v>413</v>
      </c>
      <c r="F210" s="206" t="s">
        <v>414</v>
      </c>
      <c r="G210" s="204"/>
      <c r="H210" s="204"/>
      <c r="I210" s="207"/>
      <c r="J210" s="208">
        <f>BK210</f>
        <v>0</v>
      </c>
      <c r="K210" s="204"/>
      <c r="L210" s="209"/>
      <c r="M210" s="210"/>
      <c r="N210" s="211"/>
      <c r="O210" s="211"/>
      <c r="P210" s="212">
        <f>P211</f>
        <v>0</v>
      </c>
      <c r="Q210" s="211"/>
      <c r="R210" s="212">
        <f>R211</f>
        <v>0</v>
      </c>
      <c r="S210" s="211"/>
      <c r="T210" s="213">
        <f>T211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14" t="s">
        <v>85</v>
      </c>
      <c r="AT210" s="215" t="s">
        <v>76</v>
      </c>
      <c r="AU210" s="215" t="s">
        <v>77</v>
      </c>
      <c r="AY210" s="214" t="s">
        <v>164</v>
      </c>
      <c r="BK210" s="216">
        <f>BK211</f>
        <v>0</v>
      </c>
    </row>
    <row r="211" s="2" customFormat="1" ht="21.75" customHeight="1">
      <c r="A211" s="38"/>
      <c r="B211" s="39"/>
      <c r="C211" s="217" t="s">
        <v>415</v>
      </c>
      <c r="D211" s="217" t="s">
        <v>165</v>
      </c>
      <c r="E211" s="218" t="s">
        <v>416</v>
      </c>
      <c r="F211" s="219" t="s">
        <v>417</v>
      </c>
      <c r="G211" s="220" t="s">
        <v>296</v>
      </c>
      <c r="H211" s="221">
        <v>621.06600000000003</v>
      </c>
      <c r="I211" s="222"/>
      <c r="J211" s="223">
        <f>ROUND(I211*H211,2)</f>
        <v>0</v>
      </c>
      <c r="K211" s="224"/>
      <c r="L211" s="44"/>
      <c r="M211" s="238" t="s">
        <v>1</v>
      </c>
      <c r="N211" s="239" t="s">
        <v>42</v>
      </c>
      <c r="O211" s="240"/>
      <c r="P211" s="241">
        <f>O211*H211</f>
        <v>0</v>
      </c>
      <c r="Q211" s="241">
        <v>0</v>
      </c>
      <c r="R211" s="241">
        <f>Q211*H211</f>
        <v>0</v>
      </c>
      <c r="S211" s="241">
        <v>0</v>
      </c>
      <c r="T211" s="242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9" t="s">
        <v>173</v>
      </c>
      <c r="AT211" s="229" t="s">
        <v>165</v>
      </c>
      <c r="AU211" s="229" t="s">
        <v>85</v>
      </c>
      <c r="AY211" s="17" t="s">
        <v>164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7" t="s">
        <v>85</v>
      </c>
      <c r="BK211" s="230">
        <f>ROUND(I211*H211,2)</f>
        <v>0</v>
      </c>
      <c r="BL211" s="17" t="s">
        <v>173</v>
      </c>
      <c r="BM211" s="229" t="s">
        <v>418</v>
      </c>
    </row>
    <row r="212" s="2" customFormat="1" ht="6.96" customHeight="1">
      <c r="A212" s="38"/>
      <c r="B212" s="66"/>
      <c r="C212" s="67"/>
      <c r="D212" s="67"/>
      <c r="E212" s="67"/>
      <c r="F212" s="67"/>
      <c r="G212" s="67"/>
      <c r="H212" s="67"/>
      <c r="I212" s="67"/>
      <c r="J212" s="67"/>
      <c r="K212" s="67"/>
      <c r="L212" s="44"/>
      <c r="M212" s="38"/>
      <c r="O212" s="38"/>
      <c r="P212" s="38"/>
      <c r="Q212" s="38"/>
      <c r="R212" s="38"/>
      <c r="S212" s="38"/>
      <c r="T212" s="38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</row>
  </sheetData>
  <sheetProtection sheet="1" autoFilter="0" formatColumns="0" formatRows="0" objects="1" scenarios="1" spinCount="100000" saltValue="dX9KzA4QSIy8CGsY1WuxcM9CNK+1vzsv/+0LnbTGI+MBFYqu4nMCD/vbseiQqC+ejQaPVUeg/gxHCoNvpZXa4g==" hashValue="TVwkZzZJqfuP80HRp77Ntq4xd0CRxPI/jRGRtcdVSA6PHc5BaDvK2ltp1PpufLeRV8Q63EBMPIgVH1QErlOaZA==" algorithmName="SHA-512" password="CC35"/>
  <autoFilter ref="C122:K211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136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Hloučela, Hamry - posouzení stability koryta, návrh úprav a stabilizačních objektů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137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419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33</v>
      </c>
      <c r="G12" s="38"/>
      <c r="H12" s="38"/>
      <c r="I12" s="140" t="s">
        <v>22</v>
      </c>
      <c r="J12" s="144" t="str">
        <f>'Rekapitulace stavby'!AN8</f>
        <v>28. 3. 2023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70890013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Povodí Moravy, s.p.</v>
      </c>
      <c r="F15" s="38"/>
      <c r="G15" s="38"/>
      <c r="H15" s="38"/>
      <c r="I15" s="140" t="s">
        <v>28</v>
      </c>
      <c r="J15" s="143" t="str">
        <f>IF('Rekapitulace stavby'!AN11="","",'Rekapitulace stavby'!AN11)</f>
        <v>CZ70890013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ROUND((SUM(BE121:BE148)),  2)</f>
        <v>0</v>
      </c>
      <c r="G33" s="38"/>
      <c r="H33" s="38"/>
      <c r="I33" s="155">
        <v>0.20999999999999999</v>
      </c>
      <c r="J33" s="154">
        <f>ROUND(((SUM(BE121:BE148))*I33),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ROUND((SUM(BF121:BF148)),  2)</f>
        <v>0</v>
      </c>
      <c r="G34" s="38"/>
      <c r="H34" s="38"/>
      <c r="I34" s="155">
        <v>0.14999999999999999</v>
      </c>
      <c r="J34" s="154">
        <f>ROUND(((SUM(BF121:BF148))*I34),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ROUND((SUM(BG121:BG148)),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ROUND((SUM(BH121:BH148)),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ROUND((SUM(BI121:BI148)),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Hloučela, Hamry - posouzení stability koryta, návrh úprav a stabilizačních objektů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02 - Úprava PB opěrné stěny v m 64,50-635,70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28. 3. 2023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140</v>
      </c>
      <c r="D94" s="176"/>
      <c r="E94" s="176"/>
      <c r="F94" s="176"/>
      <c r="G94" s="176"/>
      <c r="H94" s="176"/>
      <c r="I94" s="176"/>
      <c r="J94" s="177" t="s">
        <v>141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142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143</v>
      </c>
    </row>
    <row r="97" s="9" customFormat="1" ht="24.96" customHeight="1">
      <c r="A97" s="9"/>
      <c r="B97" s="179"/>
      <c r="C97" s="180"/>
      <c r="D97" s="181" t="s">
        <v>233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235</v>
      </c>
      <c r="E98" s="182"/>
      <c r="F98" s="182"/>
      <c r="G98" s="182"/>
      <c r="H98" s="182"/>
      <c r="I98" s="182"/>
      <c r="J98" s="183">
        <f>J134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237</v>
      </c>
      <c r="E99" s="182"/>
      <c r="F99" s="182"/>
      <c r="G99" s="182"/>
      <c r="H99" s="182"/>
      <c r="I99" s="182"/>
      <c r="J99" s="183">
        <f>J139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238</v>
      </c>
      <c r="E100" s="182"/>
      <c r="F100" s="182"/>
      <c r="G100" s="182"/>
      <c r="H100" s="182"/>
      <c r="I100" s="182"/>
      <c r="J100" s="183">
        <f>J141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9"/>
      <c r="C101" s="180"/>
      <c r="D101" s="181" t="s">
        <v>239</v>
      </c>
      <c r="E101" s="182"/>
      <c r="F101" s="182"/>
      <c r="G101" s="182"/>
      <c r="H101" s="182"/>
      <c r="I101" s="182"/>
      <c r="J101" s="183">
        <f>J147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149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6.25" customHeight="1">
      <c r="A111" s="38"/>
      <c r="B111" s="39"/>
      <c r="C111" s="40"/>
      <c r="D111" s="40"/>
      <c r="E111" s="174" t="str">
        <f>E7</f>
        <v>Hloučela, Hamry - posouzení stability koryta, návrh úprav a stabilizačních objektů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137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SO 02 - Úprava PB opěrné stěny v m 64,50-635,70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 xml:space="preserve"> </v>
      </c>
      <c r="G115" s="40"/>
      <c r="H115" s="40"/>
      <c r="I115" s="32" t="s">
        <v>22</v>
      </c>
      <c r="J115" s="79" t="str">
        <f>IF(J12="","",J12)</f>
        <v>28. 3. 2023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>Povodí Moravy, s.p.</v>
      </c>
      <c r="G117" s="40"/>
      <c r="H117" s="40"/>
      <c r="I117" s="32" t="s">
        <v>32</v>
      </c>
      <c r="J117" s="36" t="str">
        <f>E21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30</v>
      </c>
      <c r="D118" s="40"/>
      <c r="E118" s="40"/>
      <c r="F118" s="27" t="str">
        <f>IF(E18="","",E18)</f>
        <v>Vyplň údaj</v>
      </c>
      <c r="G118" s="40"/>
      <c r="H118" s="40"/>
      <c r="I118" s="32" t="s">
        <v>35</v>
      </c>
      <c r="J118" s="36" t="str">
        <f>E24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150</v>
      </c>
      <c r="D120" s="194" t="s">
        <v>62</v>
      </c>
      <c r="E120" s="194" t="s">
        <v>58</v>
      </c>
      <c r="F120" s="194" t="s">
        <v>59</v>
      </c>
      <c r="G120" s="194" t="s">
        <v>151</v>
      </c>
      <c r="H120" s="194" t="s">
        <v>152</v>
      </c>
      <c r="I120" s="194" t="s">
        <v>153</v>
      </c>
      <c r="J120" s="195" t="s">
        <v>141</v>
      </c>
      <c r="K120" s="196" t="s">
        <v>154</v>
      </c>
      <c r="L120" s="197"/>
      <c r="M120" s="100" t="s">
        <v>1</v>
      </c>
      <c r="N120" s="101" t="s">
        <v>41</v>
      </c>
      <c r="O120" s="101" t="s">
        <v>155</v>
      </c>
      <c r="P120" s="101" t="s">
        <v>156</v>
      </c>
      <c r="Q120" s="101" t="s">
        <v>157</v>
      </c>
      <c r="R120" s="101" t="s">
        <v>158</v>
      </c>
      <c r="S120" s="101" t="s">
        <v>159</v>
      </c>
      <c r="T120" s="102" t="s">
        <v>160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161</v>
      </c>
      <c r="D121" s="40"/>
      <c r="E121" s="40"/>
      <c r="F121" s="40"/>
      <c r="G121" s="40"/>
      <c r="H121" s="40"/>
      <c r="I121" s="40"/>
      <c r="J121" s="198">
        <f>BK121</f>
        <v>0</v>
      </c>
      <c r="K121" s="40"/>
      <c r="L121" s="44"/>
      <c r="M121" s="103"/>
      <c r="N121" s="199"/>
      <c r="O121" s="104"/>
      <c r="P121" s="200">
        <f>P122+P134+P139+P141+P147</f>
        <v>0</v>
      </c>
      <c r="Q121" s="104"/>
      <c r="R121" s="200">
        <f>R122+R134+R139+R141+R147</f>
        <v>557.11778019999997</v>
      </c>
      <c r="S121" s="104"/>
      <c r="T121" s="201">
        <f>T122+T134+T139+T141+T147</f>
        <v>378.68489999999997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76</v>
      </c>
      <c r="AU121" s="17" t="s">
        <v>143</v>
      </c>
      <c r="BK121" s="202">
        <f>BK122+BK134+BK139+BK141+BK147</f>
        <v>0</v>
      </c>
    </row>
    <row r="122" s="12" customFormat="1" ht="25.92" customHeight="1">
      <c r="A122" s="12"/>
      <c r="B122" s="203"/>
      <c r="C122" s="204"/>
      <c r="D122" s="205" t="s">
        <v>76</v>
      </c>
      <c r="E122" s="206" t="s">
        <v>85</v>
      </c>
      <c r="F122" s="206" t="s">
        <v>240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SUM(P123:P133)</f>
        <v>0</v>
      </c>
      <c r="Q122" s="211"/>
      <c r="R122" s="212">
        <f>SUM(R123:R133)</f>
        <v>0</v>
      </c>
      <c r="S122" s="211"/>
      <c r="T122" s="213">
        <f>SUM(T123:T133)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85</v>
      </c>
      <c r="AT122" s="215" t="s">
        <v>76</v>
      </c>
      <c r="AU122" s="215" t="s">
        <v>77</v>
      </c>
      <c r="AY122" s="214" t="s">
        <v>164</v>
      </c>
      <c r="BK122" s="216">
        <f>SUM(BK123:BK133)</f>
        <v>0</v>
      </c>
    </row>
    <row r="123" s="2" customFormat="1" ht="21.75" customHeight="1">
      <c r="A123" s="38"/>
      <c r="B123" s="39"/>
      <c r="C123" s="217" t="s">
        <v>85</v>
      </c>
      <c r="D123" s="217" t="s">
        <v>165</v>
      </c>
      <c r="E123" s="218" t="s">
        <v>250</v>
      </c>
      <c r="F123" s="219" t="s">
        <v>251</v>
      </c>
      <c r="G123" s="220" t="s">
        <v>252</v>
      </c>
      <c r="H123" s="221">
        <v>240</v>
      </c>
      <c r="I123" s="222"/>
      <c r="J123" s="223">
        <f>ROUND(I123*H123,2)</f>
        <v>0</v>
      </c>
      <c r="K123" s="224"/>
      <c r="L123" s="44"/>
      <c r="M123" s="225" t="s">
        <v>1</v>
      </c>
      <c r="N123" s="226" t="s">
        <v>42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173</v>
      </c>
      <c r="AT123" s="229" t="s">
        <v>165</v>
      </c>
      <c r="AU123" s="229" t="s">
        <v>85</v>
      </c>
      <c r="AY123" s="17" t="s">
        <v>164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85</v>
      </c>
      <c r="BK123" s="230">
        <f>ROUND(I123*H123,2)</f>
        <v>0</v>
      </c>
      <c r="BL123" s="17" t="s">
        <v>173</v>
      </c>
      <c r="BM123" s="229" t="s">
        <v>87</v>
      </c>
    </row>
    <row r="124" s="13" customFormat="1">
      <c r="A124" s="13"/>
      <c r="B124" s="243"/>
      <c r="C124" s="244"/>
      <c r="D124" s="231" t="s">
        <v>244</v>
      </c>
      <c r="E124" s="245" t="s">
        <v>1</v>
      </c>
      <c r="F124" s="246" t="s">
        <v>253</v>
      </c>
      <c r="G124" s="244"/>
      <c r="H124" s="247">
        <v>240</v>
      </c>
      <c r="I124" s="248"/>
      <c r="J124" s="244"/>
      <c r="K124" s="244"/>
      <c r="L124" s="249"/>
      <c r="M124" s="250"/>
      <c r="N124" s="251"/>
      <c r="O124" s="251"/>
      <c r="P124" s="251"/>
      <c r="Q124" s="251"/>
      <c r="R124" s="251"/>
      <c r="S124" s="251"/>
      <c r="T124" s="25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53" t="s">
        <v>244</v>
      </c>
      <c r="AU124" s="253" t="s">
        <v>85</v>
      </c>
      <c r="AV124" s="13" t="s">
        <v>87</v>
      </c>
      <c r="AW124" s="13" t="s">
        <v>34</v>
      </c>
      <c r="AX124" s="13" t="s">
        <v>77</v>
      </c>
      <c r="AY124" s="253" t="s">
        <v>164</v>
      </c>
    </row>
    <row r="125" s="14" customFormat="1">
      <c r="A125" s="14"/>
      <c r="B125" s="254"/>
      <c r="C125" s="255"/>
      <c r="D125" s="231" t="s">
        <v>244</v>
      </c>
      <c r="E125" s="256" t="s">
        <v>1</v>
      </c>
      <c r="F125" s="257" t="s">
        <v>246</v>
      </c>
      <c r="G125" s="255"/>
      <c r="H125" s="258">
        <v>240</v>
      </c>
      <c r="I125" s="259"/>
      <c r="J125" s="255"/>
      <c r="K125" s="255"/>
      <c r="L125" s="260"/>
      <c r="M125" s="261"/>
      <c r="N125" s="262"/>
      <c r="O125" s="262"/>
      <c r="P125" s="262"/>
      <c r="Q125" s="262"/>
      <c r="R125" s="262"/>
      <c r="S125" s="262"/>
      <c r="T125" s="26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64" t="s">
        <v>244</v>
      </c>
      <c r="AU125" s="264" t="s">
        <v>85</v>
      </c>
      <c r="AV125" s="14" t="s">
        <v>173</v>
      </c>
      <c r="AW125" s="14" t="s">
        <v>34</v>
      </c>
      <c r="AX125" s="14" t="s">
        <v>85</v>
      </c>
      <c r="AY125" s="264" t="s">
        <v>164</v>
      </c>
    </row>
    <row r="126" s="2" customFormat="1" ht="21.75" customHeight="1">
      <c r="A126" s="38"/>
      <c r="B126" s="39"/>
      <c r="C126" s="217" t="s">
        <v>87</v>
      </c>
      <c r="D126" s="217" t="s">
        <v>165</v>
      </c>
      <c r="E126" s="218" t="s">
        <v>254</v>
      </c>
      <c r="F126" s="219" t="s">
        <v>255</v>
      </c>
      <c r="G126" s="220" t="s">
        <v>256</v>
      </c>
      <c r="H126" s="221">
        <v>30</v>
      </c>
      <c r="I126" s="222"/>
      <c r="J126" s="223">
        <f>ROUND(I126*H126,2)</f>
        <v>0</v>
      </c>
      <c r="K126" s="224"/>
      <c r="L126" s="44"/>
      <c r="M126" s="225" t="s">
        <v>1</v>
      </c>
      <c r="N126" s="226" t="s">
        <v>42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173</v>
      </c>
      <c r="AT126" s="229" t="s">
        <v>165</v>
      </c>
      <c r="AU126" s="229" t="s">
        <v>85</v>
      </c>
      <c r="AY126" s="17" t="s">
        <v>164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85</v>
      </c>
      <c r="BK126" s="230">
        <f>ROUND(I126*H126,2)</f>
        <v>0</v>
      </c>
      <c r="BL126" s="17" t="s">
        <v>173</v>
      </c>
      <c r="BM126" s="229" t="s">
        <v>173</v>
      </c>
    </row>
    <row r="127" s="2" customFormat="1" ht="44.25" customHeight="1">
      <c r="A127" s="38"/>
      <c r="B127" s="39"/>
      <c r="C127" s="217" t="s">
        <v>177</v>
      </c>
      <c r="D127" s="217" t="s">
        <v>165</v>
      </c>
      <c r="E127" s="218" t="s">
        <v>264</v>
      </c>
      <c r="F127" s="219" t="s">
        <v>265</v>
      </c>
      <c r="G127" s="220" t="s">
        <v>243</v>
      </c>
      <c r="H127" s="221">
        <v>43.527000000000001</v>
      </c>
      <c r="I127" s="222"/>
      <c r="J127" s="223">
        <f>ROUND(I127*H127,2)</f>
        <v>0</v>
      </c>
      <c r="K127" s="224"/>
      <c r="L127" s="44"/>
      <c r="M127" s="225" t="s">
        <v>1</v>
      </c>
      <c r="N127" s="226" t="s">
        <v>42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173</v>
      </c>
      <c r="AT127" s="229" t="s">
        <v>165</v>
      </c>
      <c r="AU127" s="229" t="s">
        <v>85</v>
      </c>
      <c r="AY127" s="17" t="s">
        <v>164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85</v>
      </c>
      <c r="BK127" s="230">
        <f>ROUND(I127*H127,2)</f>
        <v>0</v>
      </c>
      <c r="BL127" s="17" t="s">
        <v>173</v>
      </c>
      <c r="BM127" s="229" t="s">
        <v>187</v>
      </c>
    </row>
    <row r="128" s="2" customFormat="1" ht="62.7" customHeight="1">
      <c r="A128" s="38"/>
      <c r="B128" s="39"/>
      <c r="C128" s="217" t="s">
        <v>173</v>
      </c>
      <c r="D128" s="217" t="s">
        <v>165</v>
      </c>
      <c r="E128" s="218" t="s">
        <v>275</v>
      </c>
      <c r="F128" s="219" t="s">
        <v>276</v>
      </c>
      <c r="G128" s="220" t="s">
        <v>243</v>
      </c>
      <c r="H128" s="221">
        <v>43.527000000000001</v>
      </c>
      <c r="I128" s="222"/>
      <c r="J128" s="223">
        <f>ROUND(I128*H128,2)</f>
        <v>0</v>
      </c>
      <c r="K128" s="224"/>
      <c r="L128" s="44"/>
      <c r="M128" s="225" t="s">
        <v>1</v>
      </c>
      <c r="N128" s="226" t="s">
        <v>42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173</v>
      </c>
      <c r="AT128" s="229" t="s">
        <v>165</v>
      </c>
      <c r="AU128" s="229" t="s">
        <v>85</v>
      </c>
      <c r="AY128" s="17" t="s">
        <v>164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85</v>
      </c>
      <c r="BK128" s="230">
        <f>ROUND(I128*H128,2)</f>
        <v>0</v>
      </c>
      <c r="BL128" s="17" t="s">
        <v>173</v>
      </c>
      <c r="BM128" s="229" t="s">
        <v>207</v>
      </c>
    </row>
    <row r="129" s="2" customFormat="1" ht="66.75" customHeight="1">
      <c r="A129" s="38"/>
      <c r="B129" s="39"/>
      <c r="C129" s="217" t="s">
        <v>163</v>
      </c>
      <c r="D129" s="217" t="s">
        <v>165</v>
      </c>
      <c r="E129" s="218" t="s">
        <v>278</v>
      </c>
      <c r="F129" s="219" t="s">
        <v>279</v>
      </c>
      <c r="G129" s="220" t="s">
        <v>243</v>
      </c>
      <c r="H129" s="221">
        <v>391.743</v>
      </c>
      <c r="I129" s="222"/>
      <c r="J129" s="223">
        <f>ROUND(I129*H129,2)</f>
        <v>0</v>
      </c>
      <c r="K129" s="224"/>
      <c r="L129" s="44"/>
      <c r="M129" s="225" t="s">
        <v>1</v>
      </c>
      <c r="N129" s="226" t="s">
        <v>42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173</v>
      </c>
      <c r="AT129" s="229" t="s">
        <v>165</v>
      </c>
      <c r="AU129" s="229" t="s">
        <v>85</v>
      </c>
      <c r="AY129" s="17" t="s">
        <v>164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85</v>
      </c>
      <c r="BK129" s="230">
        <f>ROUND(I129*H129,2)</f>
        <v>0</v>
      </c>
      <c r="BL129" s="17" t="s">
        <v>173</v>
      </c>
      <c r="BM129" s="229" t="s">
        <v>220</v>
      </c>
    </row>
    <row r="130" s="13" customFormat="1">
      <c r="A130" s="13"/>
      <c r="B130" s="243"/>
      <c r="C130" s="244"/>
      <c r="D130" s="231" t="s">
        <v>244</v>
      </c>
      <c r="E130" s="245" t="s">
        <v>1</v>
      </c>
      <c r="F130" s="246" t="s">
        <v>420</v>
      </c>
      <c r="G130" s="244"/>
      <c r="H130" s="247">
        <v>391.743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3" t="s">
        <v>244</v>
      </c>
      <c r="AU130" s="253" t="s">
        <v>85</v>
      </c>
      <c r="AV130" s="13" t="s">
        <v>87</v>
      </c>
      <c r="AW130" s="13" t="s">
        <v>34</v>
      </c>
      <c r="AX130" s="13" t="s">
        <v>77</v>
      </c>
      <c r="AY130" s="253" t="s">
        <v>164</v>
      </c>
    </row>
    <row r="131" s="14" customFormat="1">
      <c r="A131" s="14"/>
      <c r="B131" s="254"/>
      <c r="C131" s="255"/>
      <c r="D131" s="231" t="s">
        <v>244</v>
      </c>
      <c r="E131" s="256" t="s">
        <v>1</v>
      </c>
      <c r="F131" s="257" t="s">
        <v>246</v>
      </c>
      <c r="G131" s="255"/>
      <c r="H131" s="258">
        <v>391.743</v>
      </c>
      <c r="I131" s="259"/>
      <c r="J131" s="255"/>
      <c r="K131" s="255"/>
      <c r="L131" s="260"/>
      <c r="M131" s="261"/>
      <c r="N131" s="262"/>
      <c r="O131" s="262"/>
      <c r="P131" s="262"/>
      <c r="Q131" s="262"/>
      <c r="R131" s="262"/>
      <c r="S131" s="262"/>
      <c r="T131" s="26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4" t="s">
        <v>244</v>
      </c>
      <c r="AU131" s="264" t="s">
        <v>85</v>
      </c>
      <c r="AV131" s="14" t="s">
        <v>173</v>
      </c>
      <c r="AW131" s="14" t="s">
        <v>34</v>
      </c>
      <c r="AX131" s="14" t="s">
        <v>85</v>
      </c>
      <c r="AY131" s="264" t="s">
        <v>164</v>
      </c>
    </row>
    <row r="132" s="2" customFormat="1" ht="44.25" customHeight="1">
      <c r="A132" s="38"/>
      <c r="B132" s="39"/>
      <c r="C132" s="217" t="s">
        <v>187</v>
      </c>
      <c r="D132" s="217" t="s">
        <v>165</v>
      </c>
      <c r="E132" s="218" t="s">
        <v>294</v>
      </c>
      <c r="F132" s="219" t="s">
        <v>295</v>
      </c>
      <c r="G132" s="220" t="s">
        <v>296</v>
      </c>
      <c r="H132" s="221">
        <v>78.349000000000004</v>
      </c>
      <c r="I132" s="222"/>
      <c r="J132" s="223">
        <f>ROUND(I132*H132,2)</f>
        <v>0</v>
      </c>
      <c r="K132" s="224"/>
      <c r="L132" s="44"/>
      <c r="M132" s="225" t="s">
        <v>1</v>
      </c>
      <c r="N132" s="226" t="s">
        <v>42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173</v>
      </c>
      <c r="AT132" s="229" t="s">
        <v>165</v>
      </c>
      <c r="AU132" s="229" t="s">
        <v>85</v>
      </c>
      <c r="AY132" s="17" t="s">
        <v>164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85</v>
      </c>
      <c r="BK132" s="230">
        <f>ROUND(I132*H132,2)</f>
        <v>0</v>
      </c>
      <c r="BL132" s="17" t="s">
        <v>173</v>
      </c>
      <c r="BM132" s="229" t="s">
        <v>228</v>
      </c>
    </row>
    <row r="133" s="13" customFormat="1">
      <c r="A133" s="13"/>
      <c r="B133" s="243"/>
      <c r="C133" s="244"/>
      <c r="D133" s="231" t="s">
        <v>244</v>
      </c>
      <c r="E133" s="245" t="s">
        <v>1</v>
      </c>
      <c r="F133" s="246" t="s">
        <v>421</v>
      </c>
      <c r="G133" s="244"/>
      <c r="H133" s="247">
        <v>78.349000000000004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3" t="s">
        <v>244</v>
      </c>
      <c r="AU133" s="253" t="s">
        <v>85</v>
      </c>
      <c r="AV133" s="13" t="s">
        <v>87</v>
      </c>
      <c r="AW133" s="13" t="s">
        <v>34</v>
      </c>
      <c r="AX133" s="13" t="s">
        <v>85</v>
      </c>
      <c r="AY133" s="253" t="s">
        <v>164</v>
      </c>
    </row>
    <row r="134" s="12" customFormat="1" ht="25.92" customHeight="1">
      <c r="A134" s="12"/>
      <c r="B134" s="203"/>
      <c r="C134" s="204"/>
      <c r="D134" s="205" t="s">
        <v>76</v>
      </c>
      <c r="E134" s="206" t="s">
        <v>177</v>
      </c>
      <c r="F134" s="206" t="s">
        <v>312</v>
      </c>
      <c r="G134" s="204"/>
      <c r="H134" s="204"/>
      <c r="I134" s="207"/>
      <c r="J134" s="208">
        <f>BK134</f>
        <v>0</v>
      </c>
      <c r="K134" s="204"/>
      <c r="L134" s="209"/>
      <c r="M134" s="210"/>
      <c r="N134" s="211"/>
      <c r="O134" s="211"/>
      <c r="P134" s="212">
        <f>SUM(P135:P138)</f>
        <v>0</v>
      </c>
      <c r="Q134" s="211"/>
      <c r="R134" s="212">
        <f>SUM(R135:R138)</f>
        <v>557.11778019999997</v>
      </c>
      <c r="S134" s="211"/>
      <c r="T134" s="213">
        <f>SUM(T135:T138)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4" t="s">
        <v>85</v>
      </c>
      <c r="AT134" s="215" t="s">
        <v>76</v>
      </c>
      <c r="AU134" s="215" t="s">
        <v>77</v>
      </c>
      <c r="AY134" s="214" t="s">
        <v>164</v>
      </c>
      <c r="BK134" s="216">
        <f>SUM(BK135:BK138)</f>
        <v>0</v>
      </c>
    </row>
    <row r="135" s="2" customFormat="1" ht="114.9" customHeight="1">
      <c r="A135" s="38"/>
      <c r="B135" s="39"/>
      <c r="C135" s="217" t="s">
        <v>192</v>
      </c>
      <c r="D135" s="217" t="s">
        <v>165</v>
      </c>
      <c r="E135" s="218" t="s">
        <v>422</v>
      </c>
      <c r="F135" s="219" t="s">
        <v>423</v>
      </c>
      <c r="G135" s="220" t="s">
        <v>243</v>
      </c>
      <c r="H135" s="221">
        <v>9.5</v>
      </c>
      <c r="I135" s="222"/>
      <c r="J135" s="223">
        <f>ROUND(I135*H135,2)</f>
        <v>0</v>
      </c>
      <c r="K135" s="224"/>
      <c r="L135" s="44"/>
      <c r="M135" s="225" t="s">
        <v>1</v>
      </c>
      <c r="N135" s="226" t="s">
        <v>42</v>
      </c>
      <c r="O135" s="91"/>
      <c r="P135" s="227">
        <f>O135*H135</f>
        <v>0</v>
      </c>
      <c r="Q135" s="227">
        <v>3.05924</v>
      </c>
      <c r="R135" s="227">
        <f>Q135*H135</f>
        <v>29.06278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173</v>
      </c>
      <c r="AT135" s="229" t="s">
        <v>165</v>
      </c>
      <c r="AU135" s="229" t="s">
        <v>85</v>
      </c>
      <c r="AY135" s="17" t="s">
        <v>164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85</v>
      </c>
      <c r="BK135" s="230">
        <f>ROUND(I135*H135,2)</f>
        <v>0</v>
      </c>
      <c r="BL135" s="17" t="s">
        <v>173</v>
      </c>
      <c r="BM135" s="229" t="s">
        <v>263</v>
      </c>
    </row>
    <row r="136" s="2" customFormat="1" ht="66.75" customHeight="1">
      <c r="A136" s="38"/>
      <c r="B136" s="39"/>
      <c r="C136" s="217" t="s">
        <v>196</v>
      </c>
      <c r="D136" s="217" t="s">
        <v>165</v>
      </c>
      <c r="E136" s="218" t="s">
        <v>424</v>
      </c>
      <c r="F136" s="219" t="s">
        <v>425</v>
      </c>
      <c r="G136" s="220" t="s">
        <v>243</v>
      </c>
      <c r="H136" s="221">
        <v>188.60400000000001</v>
      </c>
      <c r="I136" s="222"/>
      <c r="J136" s="223">
        <f>ROUND(I136*H136,2)</f>
        <v>0</v>
      </c>
      <c r="K136" s="224"/>
      <c r="L136" s="44"/>
      <c r="M136" s="225" t="s">
        <v>1</v>
      </c>
      <c r="N136" s="226" t="s">
        <v>42</v>
      </c>
      <c r="O136" s="91"/>
      <c r="P136" s="227">
        <f>O136*H136</f>
        <v>0</v>
      </c>
      <c r="Q136" s="227">
        <v>2.7919499999999999</v>
      </c>
      <c r="R136" s="227">
        <f>Q136*H136</f>
        <v>526.57293779999998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173</v>
      </c>
      <c r="AT136" s="229" t="s">
        <v>165</v>
      </c>
      <c r="AU136" s="229" t="s">
        <v>85</v>
      </c>
      <c r="AY136" s="17" t="s">
        <v>164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85</v>
      </c>
      <c r="BK136" s="230">
        <f>ROUND(I136*H136,2)</f>
        <v>0</v>
      </c>
      <c r="BL136" s="17" t="s">
        <v>173</v>
      </c>
      <c r="BM136" s="229" t="s">
        <v>322</v>
      </c>
    </row>
    <row r="137" s="2" customFormat="1" ht="76.35" customHeight="1">
      <c r="A137" s="38"/>
      <c r="B137" s="39"/>
      <c r="C137" s="217" t="s">
        <v>202</v>
      </c>
      <c r="D137" s="217" t="s">
        <v>165</v>
      </c>
      <c r="E137" s="218" t="s">
        <v>329</v>
      </c>
      <c r="F137" s="219" t="s">
        <v>330</v>
      </c>
      <c r="G137" s="220" t="s">
        <v>306</v>
      </c>
      <c r="H137" s="221">
        <v>182.52000000000001</v>
      </c>
      <c r="I137" s="222"/>
      <c r="J137" s="223">
        <f>ROUND(I137*H137,2)</f>
        <v>0</v>
      </c>
      <c r="K137" s="224"/>
      <c r="L137" s="44"/>
      <c r="M137" s="225" t="s">
        <v>1</v>
      </c>
      <c r="N137" s="226" t="s">
        <v>42</v>
      </c>
      <c r="O137" s="91"/>
      <c r="P137" s="227">
        <f>O137*H137</f>
        <v>0</v>
      </c>
      <c r="Q137" s="227">
        <v>0.00726</v>
      </c>
      <c r="R137" s="227">
        <f>Q137*H137</f>
        <v>1.3250952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173</v>
      </c>
      <c r="AT137" s="229" t="s">
        <v>165</v>
      </c>
      <c r="AU137" s="229" t="s">
        <v>85</v>
      </c>
      <c r="AY137" s="17" t="s">
        <v>164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85</v>
      </c>
      <c r="BK137" s="230">
        <f>ROUND(I137*H137,2)</f>
        <v>0</v>
      </c>
      <c r="BL137" s="17" t="s">
        <v>173</v>
      </c>
      <c r="BM137" s="229" t="s">
        <v>266</v>
      </c>
    </row>
    <row r="138" s="2" customFormat="1" ht="76.35" customHeight="1">
      <c r="A138" s="38"/>
      <c r="B138" s="39"/>
      <c r="C138" s="217" t="s">
        <v>207</v>
      </c>
      <c r="D138" s="217" t="s">
        <v>165</v>
      </c>
      <c r="E138" s="218" t="s">
        <v>333</v>
      </c>
      <c r="F138" s="219" t="s">
        <v>334</v>
      </c>
      <c r="G138" s="220" t="s">
        <v>306</v>
      </c>
      <c r="H138" s="221">
        <v>182.52000000000001</v>
      </c>
      <c r="I138" s="222"/>
      <c r="J138" s="223">
        <f>ROUND(I138*H138,2)</f>
        <v>0</v>
      </c>
      <c r="K138" s="224"/>
      <c r="L138" s="44"/>
      <c r="M138" s="225" t="s">
        <v>1</v>
      </c>
      <c r="N138" s="226" t="s">
        <v>42</v>
      </c>
      <c r="O138" s="91"/>
      <c r="P138" s="227">
        <f>O138*H138</f>
        <v>0</v>
      </c>
      <c r="Q138" s="227">
        <v>0.00085999999999999998</v>
      </c>
      <c r="R138" s="227">
        <f>Q138*H138</f>
        <v>0.1569672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173</v>
      </c>
      <c r="AT138" s="229" t="s">
        <v>165</v>
      </c>
      <c r="AU138" s="229" t="s">
        <v>85</v>
      </c>
      <c r="AY138" s="17" t="s">
        <v>164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85</v>
      </c>
      <c r="BK138" s="230">
        <f>ROUND(I138*H138,2)</f>
        <v>0</v>
      </c>
      <c r="BL138" s="17" t="s">
        <v>173</v>
      </c>
      <c r="BM138" s="229" t="s">
        <v>336</v>
      </c>
    </row>
    <row r="139" s="12" customFormat="1" ht="25.92" customHeight="1">
      <c r="A139" s="12"/>
      <c r="B139" s="203"/>
      <c r="C139" s="204"/>
      <c r="D139" s="205" t="s">
        <v>76</v>
      </c>
      <c r="E139" s="206" t="s">
        <v>391</v>
      </c>
      <c r="F139" s="206" t="s">
        <v>392</v>
      </c>
      <c r="G139" s="204"/>
      <c r="H139" s="204"/>
      <c r="I139" s="207"/>
      <c r="J139" s="208">
        <f>BK139</f>
        <v>0</v>
      </c>
      <c r="K139" s="204"/>
      <c r="L139" s="209"/>
      <c r="M139" s="210"/>
      <c r="N139" s="211"/>
      <c r="O139" s="211"/>
      <c r="P139" s="212">
        <f>P140</f>
        <v>0</v>
      </c>
      <c r="Q139" s="211"/>
      <c r="R139" s="212">
        <f>R140</f>
        <v>0</v>
      </c>
      <c r="S139" s="211"/>
      <c r="T139" s="213">
        <f>T140</f>
        <v>378.68489999999997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4" t="s">
        <v>85</v>
      </c>
      <c r="AT139" s="215" t="s">
        <v>76</v>
      </c>
      <c r="AU139" s="215" t="s">
        <v>77</v>
      </c>
      <c r="AY139" s="214" t="s">
        <v>164</v>
      </c>
      <c r="BK139" s="216">
        <f>BK140</f>
        <v>0</v>
      </c>
    </row>
    <row r="140" s="2" customFormat="1" ht="62.7" customHeight="1">
      <c r="A140" s="38"/>
      <c r="B140" s="39"/>
      <c r="C140" s="217" t="s">
        <v>213</v>
      </c>
      <c r="D140" s="217" t="s">
        <v>165</v>
      </c>
      <c r="E140" s="218" t="s">
        <v>393</v>
      </c>
      <c r="F140" s="219" t="s">
        <v>394</v>
      </c>
      <c r="G140" s="220" t="s">
        <v>243</v>
      </c>
      <c r="H140" s="221">
        <v>130.58099999999999</v>
      </c>
      <c r="I140" s="222"/>
      <c r="J140" s="223">
        <f>ROUND(I140*H140,2)</f>
        <v>0</v>
      </c>
      <c r="K140" s="224"/>
      <c r="L140" s="44"/>
      <c r="M140" s="225" t="s">
        <v>1</v>
      </c>
      <c r="N140" s="226" t="s">
        <v>42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2.8999999999999999</v>
      </c>
      <c r="T140" s="228">
        <f>S140*H140</f>
        <v>378.68489999999997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173</v>
      </c>
      <c r="AT140" s="229" t="s">
        <v>165</v>
      </c>
      <c r="AU140" s="229" t="s">
        <v>85</v>
      </c>
      <c r="AY140" s="17" t="s">
        <v>164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85</v>
      </c>
      <c r="BK140" s="230">
        <f>ROUND(I140*H140,2)</f>
        <v>0</v>
      </c>
      <c r="BL140" s="17" t="s">
        <v>173</v>
      </c>
      <c r="BM140" s="229" t="s">
        <v>269</v>
      </c>
    </row>
    <row r="141" s="12" customFormat="1" ht="25.92" customHeight="1">
      <c r="A141" s="12"/>
      <c r="B141" s="203"/>
      <c r="C141" s="204"/>
      <c r="D141" s="205" t="s">
        <v>76</v>
      </c>
      <c r="E141" s="206" t="s">
        <v>396</v>
      </c>
      <c r="F141" s="206" t="s">
        <v>397</v>
      </c>
      <c r="G141" s="204"/>
      <c r="H141" s="204"/>
      <c r="I141" s="207"/>
      <c r="J141" s="208">
        <f>BK141</f>
        <v>0</v>
      </c>
      <c r="K141" s="204"/>
      <c r="L141" s="209"/>
      <c r="M141" s="210"/>
      <c r="N141" s="211"/>
      <c r="O141" s="211"/>
      <c r="P141" s="212">
        <f>SUM(P142:P146)</f>
        <v>0</v>
      </c>
      <c r="Q141" s="211"/>
      <c r="R141" s="212">
        <f>SUM(R142:R146)</f>
        <v>0</v>
      </c>
      <c r="S141" s="211"/>
      <c r="T141" s="213">
        <f>SUM(T142:T146)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4" t="s">
        <v>85</v>
      </c>
      <c r="AT141" s="215" t="s">
        <v>76</v>
      </c>
      <c r="AU141" s="215" t="s">
        <v>77</v>
      </c>
      <c r="AY141" s="214" t="s">
        <v>164</v>
      </c>
      <c r="BK141" s="216">
        <f>SUM(BK142:BK146)</f>
        <v>0</v>
      </c>
    </row>
    <row r="142" s="2" customFormat="1" ht="49.05" customHeight="1">
      <c r="A142" s="38"/>
      <c r="B142" s="39"/>
      <c r="C142" s="217" t="s">
        <v>220</v>
      </c>
      <c r="D142" s="217" t="s">
        <v>165</v>
      </c>
      <c r="E142" s="218" t="s">
        <v>411</v>
      </c>
      <c r="F142" s="219" t="s">
        <v>412</v>
      </c>
      <c r="G142" s="220" t="s">
        <v>296</v>
      </c>
      <c r="H142" s="221">
        <v>378.685</v>
      </c>
      <c r="I142" s="222"/>
      <c r="J142" s="223">
        <f>ROUND(I142*H142,2)</f>
        <v>0</v>
      </c>
      <c r="K142" s="224"/>
      <c r="L142" s="44"/>
      <c r="M142" s="225" t="s">
        <v>1</v>
      </c>
      <c r="N142" s="226" t="s">
        <v>42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173</v>
      </c>
      <c r="AT142" s="229" t="s">
        <v>165</v>
      </c>
      <c r="AU142" s="229" t="s">
        <v>85</v>
      </c>
      <c r="AY142" s="17" t="s">
        <v>164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85</v>
      </c>
      <c r="BK142" s="230">
        <f>ROUND(I142*H142,2)</f>
        <v>0</v>
      </c>
      <c r="BL142" s="17" t="s">
        <v>173</v>
      </c>
      <c r="BM142" s="229" t="s">
        <v>426</v>
      </c>
    </row>
    <row r="143" s="2" customFormat="1" ht="55.5" customHeight="1">
      <c r="A143" s="38"/>
      <c r="B143" s="39"/>
      <c r="C143" s="217" t="s">
        <v>222</v>
      </c>
      <c r="D143" s="217" t="s">
        <v>165</v>
      </c>
      <c r="E143" s="218" t="s">
        <v>399</v>
      </c>
      <c r="F143" s="219" t="s">
        <v>400</v>
      </c>
      <c r="G143" s="220" t="s">
        <v>296</v>
      </c>
      <c r="H143" s="221">
        <v>378.685</v>
      </c>
      <c r="I143" s="222"/>
      <c r="J143" s="223">
        <f>ROUND(I143*H143,2)</f>
        <v>0</v>
      </c>
      <c r="K143" s="224"/>
      <c r="L143" s="44"/>
      <c r="M143" s="225" t="s">
        <v>1</v>
      </c>
      <c r="N143" s="226" t="s">
        <v>42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173</v>
      </c>
      <c r="AT143" s="229" t="s">
        <v>165</v>
      </c>
      <c r="AU143" s="229" t="s">
        <v>85</v>
      </c>
      <c r="AY143" s="17" t="s">
        <v>164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85</v>
      </c>
      <c r="BK143" s="230">
        <f>ROUND(I143*H143,2)</f>
        <v>0</v>
      </c>
      <c r="BL143" s="17" t="s">
        <v>173</v>
      </c>
      <c r="BM143" s="229" t="s">
        <v>427</v>
      </c>
    </row>
    <row r="144" s="2" customFormat="1" ht="37.8" customHeight="1">
      <c r="A144" s="38"/>
      <c r="B144" s="39"/>
      <c r="C144" s="217" t="s">
        <v>228</v>
      </c>
      <c r="D144" s="217" t="s">
        <v>165</v>
      </c>
      <c r="E144" s="218" t="s">
        <v>403</v>
      </c>
      <c r="F144" s="219" t="s">
        <v>404</v>
      </c>
      <c r="G144" s="220" t="s">
        <v>296</v>
      </c>
      <c r="H144" s="221">
        <v>378.685</v>
      </c>
      <c r="I144" s="222"/>
      <c r="J144" s="223">
        <f>ROUND(I144*H144,2)</f>
        <v>0</v>
      </c>
      <c r="K144" s="224"/>
      <c r="L144" s="44"/>
      <c r="M144" s="225" t="s">
        <v>1</v>
      </c>
      <c r="N144" s="226" t="s">
        <v>42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173</v>
      </c>
      <c r="AT144" s="229" t="s">
        <v>165</v>
      </c>
      <c r="AU144" s="229" t="s">
        <v>85</v>
      </c>
      <c r="AY144" s="17" t="s">
        <v>164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85</v>
      </c>
      <c r="BK144" s="230">
        <f>ROUND(I144*H144,2)</f>
        <v>0</v>
      </c>
      <c r="BL144" s="17" t="s">
        <v>173</v>
      </c>
      <c r="BM144" s="229" t="s">
        <v>428</v>
      </c>
    </row>
    <row r="145" s="2" customFormat="1" ht="49.05" customHeight="1">
      <c r="A145" s="38"/>
      <c r="B145" s="39"/>
      <c r="C145" s="217" t="s">
        <v>8</v>
      </c>
      <c r="D145" s="217" t="s">
        <v>165</v>
      </c>
      <c r="E145" s="218" t="s">
        <v>407</v>
      </c>
      <c r="F145" s="219" t="s">
        <v>408</v>
      </c>
      <c r="G145" s="220" t="s">
        <v>296</v>
      </c>
      <c r="H145" s="221">
        <v>6816.3299999999999</v>
      </c>
      <c r="I145" s="222"/>
      <c r="J145" s="223">
        <f>ROUND(I145*H145,2)</f>
        <v>0</v>
      </c>
      <c r="K145" s="224"/>
      <c r="L145" s="44"/>
      <c r="M145" s="225" t="s">
        <v>1</v>
      </c>
      <c r="N145" s="226" t="s">
        <v>42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173</v>
      </c>
      <c r="AT145" s="229" t="s">
        <v>165</v>
      </c>
      <c r="AU145" s="229" t="s">
        <v>85</v>
      </c>
      <c r="AY145" s="17" t="s">
        <v>164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85</v>
      </c>
      <c r="BK145" s="230">
        <f>ROUND(I145*H145,2)</f>
        <v>0</v>
      </c>
      <c r="BL145" s="17" t="s">
        <v>173</v>
      </c>
      <c r="BM145" s="229" t="s">
        <v>429</v>
      </c>
    </row>
    <row r="146" s="13" customFormat="1">
      <c r="A146" s="13"/>
      <c r="B146" s="243"/>
      <c r="C146" s="244"/>
      <c r="D146" s="231" t="s">
        <v>244</v>
      </c>
      <c r="E146" s="245" t="s">
        <v>1</v>
      </c>
      <c r="F146" s="246" t="s">
        <v>430</v>
      </c>
      <c r="G146" s="244"/>
      <c r="H146" s="247">
        <v>6816.3299999999999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3" t="s">
        <v>244</v>
      </c>
      <c r="AU146" s="253" t="s">
        <v>85</v>
      </c>
      <c r="AV146" s="13" t="s">
        <v>87</v>
      </c>
      <c r="AW146" s="13" t="s">
        <v>34</v>
      </c>
      <c r="AX146" s="13" t="s">
        <v>85</v>
      </c>
      <c r="AY146" s="253" t="s">
        <v>164</v>
      </c>
    </row>
    <row r="147" s="12" customFormat="1" ht="25.92" customHeight="1">
      <c r="A147" s="12"/>
      <c r="B147" s="203"/>
      <c r="C147" s="204"/>
      <c r="D147" s="205" t="s">
        <v>76</v>
      </c>
      <c r="E147" s="206" t="s">
        <v>413</v>
      </c>
      <c r="F147" s="206" t="s">
        <v>414</v>
      </c>
      <c r="G147" s="204"/>
      <c r="H147" s="204"/>
      <c r="I147" s="207"/>
      <c r="J147" s="208">
        <f>BK147</f>
        <v>0</v>
      </c>
      <c r="K147" s="204"/>
      <c r="L147" s="209"/>
      <c r="M147" s="210"/>
      <c r="N147" s="211"/>
      <c r="O147" s="211"/>
      <c r="P147" s="212">
        <f>P148</f>
        <v>0</v>
      </c>
      <c r="Q147" s="211"/>
      <c r="R147" s="212">
        <f>R148</f>
        <v>0</v>
      </c>
      <c r="S147" s="211"/>
      <c r="T147" s="213">
        <f>T148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4" t="s">
        <v>85</v>
      </c>
      <c r="AT147" s="215" t="s">
        <v>76</v>
      </c>
      <c r="AU147" s="215" t="s">
        <v>77</v>
      </c>
      <c r="AY147" s="214" t="s">
        <v>164</v>
      </c>
      <c r="BK147" s="216">
        <f>BK148</f>
        <v>0</v>
      </c>
    </row>
    <row r="148" s="2" customFormat="1" ht="21.75" customHeight="1">
      <c r="A148" s="38"/>
      <c r="B148" s="39"/>
      <c r="C148" s="217" t="s">
        <v>299</v>
      </c>
      <c r="D148" s="217" t="s">
        <v>165</v>
      </c>
      <c r="E148" s="218" t="s">
        <v>416</v>
      </c>
      <c r="F148" s="219" t="s">
        <v>417</v>
      </c>
      <c r="G148" s="220" t="s">
        <v>296</v>
      </c>
      <c r="H148" s="221">
        <v>557.11800000000005</v>
      </c>
      <c r="I148" s="222"/>
      <c r="J148" s="223">
        <f>ROUND(I148*H148,2)</f>
        <v>0</v>
      </c>
      <c r="K148" s="224"/>
      <c r="L148" s="44"/>
      <c r="M148" s="238" t="s">
        <v>1</v>
      </c>
      <c r="N148" s="239" t="s">
        <v>42</v>
      </c>
      <c r="O148" s="240"/>
      <c r="P148" s="241">
        <f>O148*H148</f>
        <v>0</v>
      </c>
      <c r="Q148" s="241">
        <v>0</v>
      </c>
      <c r="R148" s="241">
        <f>Q148*H148</f>
        <v>0</v>
      </c>
      <c r="S148" s="241">
        <v>0</v>
      </c>
      <c r="T148" s="242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173</v>
      </c>
      <c r="AT148" s="229" t="s">
        <v>165</v>
      </c>
      <c r="AU148" s="229" t="s">
        <v>85</v>
      </c>
      <c r="AY148" s="17" t="s">
        <v>164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85</v>
      </c>
      <c r="BK148" s="230">
        <f>ROUND(I148*H148,2)</f>
        <v>0</v>
      </c>
      <c r="BL148" s="17" t="s">
        <v>173</v>
      </c>
      <c r="BM148" s="229" t="s">
        <v>356</v>
      </c>
    </row>
    <row r="149" s="2" customFormat="1" ht="6.96" customHeight="1">
      <c r="A149" s="38"/>
      <c r="B149" s="66"/>
      <c r="C149" s="67"/>
      <c r="D149" s="67"/>
      <c r="E149" s="67"/>
      <c r="F149" s="67"/>
      <c r="G149" s="67"/>
      <c r="H149" s="67"/>
      <c r="I149" s="67"/>
      <c r="J149" s="67"/>
      <c r="K149" s="67"/>
      <c r="L149" s="44"/>
      <c r="M149" s="38"/>
      <c r="O149" s="38"/>
      <c r="P149" s="38"/>
      <c r="Q149" s="38"/>
      <c r="R149" s="38"/>
      <c r="S149" s="38"/>
      <c r="T149" s="3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</row>
  </sheetData>
  <sheetProtection sheet="1" autoFilter="0" formatColumns="0" formatRows="0" objects="1" scenarios="1" spinCount="100000" saltValue="ZtQKWDKHX2Q8TO0Pp8d4OQ9Ef6pNpxTBzHRM3FLIY3O8kbcNQp3Db9BtO9q1Jkkj7s7SfCEoi0G2UD0EWJC7rg==" hashValue="ACUX7J7zoUMf4fSJEYjSZJTwKddHQYgg/IeOdc4ZbGYhPr+0OxDaZ9FBsZwYCGnhAGY8FpQz4PLDuDXCdbpWZg==" algorithmName="SHA-512" password="CC35"/>
  <autoFilter ref="C120:K148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136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Hloučela, Hamry - posouzení stability koryta, návrh úprav a stabilizačních objektů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137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431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33</v>
      </c>
      <c r="G12" s="38"/>
      <c r="H12" s="38"/>
      <c r="I12" s="140" t="s">
        <v>22</v>
      </c>
      <c r="J12" s="144" t="str">
        <f>'Rekapitulace stavby'!AN8</f>
        <v>28. 3. 2023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70890013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Povodí Moravy, s.p.</v>
      </c>
      <c r="F15" s="38"/>
      <c r="G15" s="38"/>
      <c r="H15" s="38"/>
      <c r="I15" s="140" t="s">
        <v>28</v>
      </c>
      <c r="J15" s="143" t="str">
        <f>IF('Rekapitulace stavby'!AN11="","",'Rekapitulace stavby'!AN11)</f>
        <v>CZ70890013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ROUND((SUM(BE123:BE173)),  2)</f>
        <v>0</v>
      </c>
      <c r="G33" s="38"/>
      <c r="H33" s="38"/>
      <c r="I33" s="155">
        <v>0.20999999999999999</v>
      </c>
      <c r="J33" s="154">
        <f>ROUND(((SUM(BE123:BE173))*I33),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ROUND((SUM(BF123:BF173)),  2)</f>
        <v>0</v>
      </c>
      <c r="G34" s="38"/>
      <c r="H34" s="38"/>
      <c r="I34" s="155">
        <v>0.14999999999999999</v>
      </c>
      <c r="J34" s="154">
        <f>ROUND(((SUM(BF123:BF173))*I34),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ROUND((SUM(BG123:BG173)),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ROUND((SUM(BH123:BH173)),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ROUND((SUM(BI123:BI173)),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Hloučela, Hamry - posouzení stability koryta, návrh úprav a stabilizačních objektů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03 - Oprava LB opevnění v m 64,50-271,20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28. 3. 2023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140</v>
      </c>
      <c r="D94" s="176"/>
      <c r="E94" s="176"/>
      <c r="F94" s="176"/>
      <c r="G94" s="176"/>
      <c r="H94" s="176"/>
      <c r="I94" s="176"/>
      <c r="J94" s="177" t="s">
        <v>141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142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143</v>
      </c>
    </row>
    <row r="97" s="9" customFormat="1" ht="24.96" customHeight="1">
      <c r="A97" s="9"/>
      <c r="B97" s="179"/>
      <c r="C97" s="180"/>
      <c r="D97" s="181" t="s">
        <v>233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234</v>
      </c>
      <c r="E98" s="182"/>
      <c r="F98" s="182"/>
      <c r="G98" s="182"/>
      <c r="H98" s="182"/>
      <c r="I98" s="182"/>
      <c r="J98" s="183">
        <f>J145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235</v>
      </c>
      <c r="E99" s="182"/>
      <c r="F99" s="182"/>
      <c r="G99" s="182"/>
      <c r="H99" s="182"/>
      <c r="I99" s="182"/>
      <c r="J99" s="183">
        <f>J147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236</v>
      </c>
      <c r="E100" s="182"/>
      <c r="F100" s="182"/>
      <c r="G100" s="182"/>
      <c r="H100" s="182"/>
      <c r="I100" s="182"/>
      <c r="J100" s="183">
        <f>J155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9"/>
      <c r="C101" s="180"/>
      <c r="D101" s="181" t="s">
        <v>237</v>
      </c>
      <c r="E101" s="182"/>
      <c r="F101" s="182"/>
      <c r="G101" s="182"/>
      <c r="H101" s="182"/>
      <c r="I101" s="182"/>
      <c r="J101" s="183">
        <f>J164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9"/>
      <c r="C102" s="180"/>
      <c r="D102" s="181" t="s">
        <v>238</v>
      </c>
      <c r="E102" s="182"/>
      <c r="F102" s="182"/>
      <c r="G102" s="182"/>
      <c r="H102" s="182"/>
      <c r="I102" s="182"/>
      <c r="J102" s="183">
        <f>J166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79"/>
      <c r="C103" s="180"/>
      <c r="D103" s="181" t="s">
        <v>239</v>
      </c>
      <c r="E103" s="182"/>
      <c r="F103" s="182"/>
      <c r="G103" s="182"/>
      <c r="H103" s="182"/>
      <c r="I103" s="182"/>
      <c r="J103" s="183">
        <f>J172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149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6.25" customHeight="1">
      <c r="A113" s="38"/>
      <c r="B113" s="39"/>
      <c r="C113" s="40"/>
      <c r="D113" s="40"/>
      <c r="E113" s="174" t="str">
        <f>E7</f>
        <v>Hloučela, Hamry - posouzení stability koryta, návrh úprav a stabilizačních objektů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137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SO 03 - Oprava LB opevnění v m 64,50-271,20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 xml:space="preserve"> </v>
      </c>
      <c r="G117" s="40"/>
      <c r="H117" s="40"/>
      <c r="I117" s="32" t="s">
        <v>22</v>
      </c>
      <c r="J117" s="79" t="str">
        <f>IF(J12="","",J12)</f>
        <v>28. 3. 2023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E15</f>
        <v>Povodí Moravy, s.p.</v>
      </c>
      <c r="G119" s="40"/>
      <c r="H119" s="40"/>
      <c r="I119" s="32" t="s">
        <v>32</v>
      </c>
      <c r="J119" s="36" t="str">
        <f>E21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30</v>
      </c>
      <c r="D120" s="40"/>
      <c r="E120" s="40"/>
      <c r="F120" s="27" t="str">
        <f>IF(E18="","",E18)</f>
        <v>Vyplň údaj</v>
      </c>
      <c r="G120" s="40"/>
      <c r="H120" s="40"/>
      <c r="I120" s="32" t="s">
        <v>35</v>
      </c>
      <c r="J120" s="36" t="str">
        <f>E24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150</v>
      </c>
      <c r="D122" s="194" t="s">
        <v>62</v>
      </c>
      <c r="E122" s="194" t="s">
        <v>58</v>
      </c>
      <c r="F122" s="194" t="s">
        <v>59</v>
      </c>
      <c r="G122" s="194" t="s">
        <v>151</v>
      </c>
      <c r="H122" s="194" t="s">
        <v>152</v>
      </c>
      <c r="I122" s="194" t="s">
        <v>153</v>
      </c>
      <c r="J122" s="195" t="s">
        <v>141</v>
      </c>
      <c r="K122" s="196" t="s">
        <v>154</v>
      </c>
      <c r="L122" s="197"/>
      <c r="M122" s="100" t="s">
        <v>1</v>
      </c>
      <c r="N122" s="101" t="s">
        <v>41</v>
      </c>
      <c r="O122" s="101" t="s">
        <v>155</v>
      </c>
      <c r="P122" s="101" t="s">
        <v>156</v>
      </c>
      <c r="Q122" s="101" t="s">
        <v>157</v>
      </c>
      <c r="R122" s="101" t="s">
        <v>158</v>
      </c>
      <c r="S122" s="101" t="s">
        <v>159</v>
      </c>
      <c r="T122" s="102" t="s">
        <v>160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161</v>
      </c>
      <c r="D123" s="40"/>
      <c r="E123" s="40"/>
      <c r="F123" s="40"/>
      <c r="G123" s="40"/>
      <c r="H123" s="40"/>
      <c r="I123" s="40"/>
      <c r="J123" s="198">
        <f>BK123</f>
        <v>0</v>
      </c>
      <c r="K123" s="40"/>
      <c r="L123" s="44"/>
      <c r="M123" s="103"/>
      <c r="N123" s="199"/>
      <c r="O123" s="104"/>
      <c r="P123" s="200">
        <f>P124+P145+P147+P155+P164+P166+P172</f>
        <v>0</v>
      </c>
      <c r="Q123" s="104"/>
      <c r="R123" s="200">
        <f>R124+R145+R147+R155+R164+R166+R172</f>
        <v>773.64564409999991</v>
      </c>
      <c r="S123" s="104"/>
      <c r="T123" s="201">
        <f>T124+T145+T147+T155+T164+T166+T172</f>
        <v>501.57239999999996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76</v>
      </c>
      <c r="AU123" s="17" t="s">
        <v>143</v>
      </c>
      <c r="BK123" s="202">
        <f>BK124+BK145+BK147+BK155+BK164+BK166+BK172</f>
        <v>0</v>
      </c>
    </row>
    <row r="124" s="12" customFormat="1" ht="25.92" customHeight="1">
      <c r="A124" s="12"/>
      <c r="B124" s="203"/>
      <c r="C124" s="204"/>
      <c r="D124" s="205" t="s">
        <v>76</v>
      </c>
      <c r="E124" s="206" t="s">
        <v>85</v>
      </c>
      <c r="F124" s="206" t="s">
        <v>240</v>
      </c>
      <c r="G124" s="204"/>
      <c r="H124" s="204"/>
      <c r="I124" s="207"/>
      <c r="J124" s="208">
        <f>BK124</f>
        <v>0</v>
      </c>
      <c r="K124" s="204"/>
      <c r="L124" s="209"/>
      <c r="M124" s="210"/>
      <c r="N124" s="211"/>
      <c r="O124" s="211"/>
      <c r="P124" s="212">
        <f>SUM(P125:P144)</f>
        <v>0</v>
      </c>
      <c r="Q124" s="211"/>
      <c r="R124" s="212">
        <f>SUM(R125:R144)</f>
        <v>0</v>
      </c>
      <c r="S124" s="211"/>
      <c r="T124" s="213">
        <f>SUM(T125:T144)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85</v>
      </c>
      <c r="AT124" s="215" t="s">
        <v>76</v>
      </c>
      <c r="AU124" s="215" t="s">
        <v>77</v>
      </c>
      <c r="AY124" s="214" t="s">
        <v>164</v>
      </c>
      <c r="BK124" s="216">
        <f>SUM(BK125:BK144)</f>
        <v>0</v>
      </c>
    </row>
    <row r="125" s="2" customFormat="1" ht="16.5" customHeight="1">
      <c r="A125" s="38"/>
      <c r="B125" s="39"/>
      <c r="C125" s="217" t="s">
        <v>85</v>
      </c>
      <c r="D125" s="217" t="s">
        <v>165</v>
      </c>
      <c r="E125" s="218" t="s">
        <v>241</v>
      </c>
      <c r="F125" s="219" t="s">
        <v>242</v>
      </c>
      <c r="G125" s="220" t="s">
        <v>243</v>
      </c>
      <c r="H125" s="221">
        <v>69.182000000000002</v>
      </c>
      <c r="I125" s="222"/>
      <c r="J125" s="223">
        <f>ROUND(I125*H125,2)</f>
        <v>0</v>
      </c>
      <c r="K125" s="224"/>
      <c r="L125" s="44"/>
      <c r="M125" s="225" t="s">
        <v>1</v>
      </c>
      <c r="N125" s="226" t="s">
        <v>42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173</v>
      </c>
      <c r="AT125" s="229" t="s">
        <v>165</v>
      </c>
      <c r="AU125" s="229" t="s">
        <v>85</v>
      </c>
      <c r="AY125" s="17" t="s">
        <v>164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85</v>
      </c>
      <c r="BK125" s="230">
        <f>ROUND(I125*H125,2)</f>
        <v>0</v>
      </c>
      <c r="BL125" s="17" t="s">
        <v>173</v>
      </c>
      <c r="BM125" s="229" t="s">
        <v>87</v>
      </c>
    </row>
    <row r="126" s="2" customFormat="1">
      <c r="A126" s="38"/>
      <c r="B126" s="39"/>
      <c r="C126" s="40"/>
      <c r="D126" s="231" t="s">
        <v>175</v>
      </c>
      <c r="E126" s="40"/>
      <c r="F126" s="232" t="s">
        <v>432</v>
      </c>
      <c r="G126" s="40"/>
      <c r="H126" s="40"/>
      <c r="I126" s="233"/>
      <c r="J126" s="40"/>
      <c r="K126" s="40"/>
      <c r="L126" s="44"/>
      <c r="M126" s="234"/>
      <c r="N126" s="235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175</v>
      </c>
      <c r="AU126" s="17" t="s">
        <v>85</v>
      </c>
    </row>
    <row r="127" s="2" customFormat="1" ht="21.75" customHeight="1">
      <c r="A127" s="38"/>
      <c r="B127" s="39"/>
      <c r="C127" s="217" t="s">
        <v>87</v>
      </c>
      <c r="D127" s="217" t="s">
        <v>165</v>
      </c>
      <c r="E127" s="218" t="s">
        <v>250</v>
      </c>
      <c r="F127" s="219" t="s">
        <v>251</v>
      </c>
      <c r="G127" s="220" t="s">
        <v>252</v>
      </c>
      <c r="H127" s="221">
        <v>240</v>
      </c>
      <c r="I127" s="222"/>
      <c r="J127" s="223">
        <f>ROUND(I127*H127,2)</f>
        <v>0</v>
      </c>
      <c r="K127" s="224"/>
      <c r="L127" s="44"/>
      <c r="M127" s="225" t="s">
        <v>1</v>
      </c>
      <c r="N127" s="226" t="s">
        <v>42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173</v>
      </c>
      <c r="AT127" s="229" t="s">
        <v>165</v>
      </c>
      <c r="AU127" s="229" t="s">
        <v>85</v>
      </c>
      <c r="AY127" s="17" t="s">
        <v>164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85</v>
      </c>
      <c r="BK127" s="230">
        <f>ROUND(I127*H127,2)</f>
        <v>0</v>
      </c>
      <c r="BL127" s="17" t="s">
        <v>173</v>
      </c>
      <c r="BM127" s="229" t="s">
        <v>173</v>
      </c>
    </row>
    <row r="128" s="13" customFormat="1">
      <c r="A128" s="13"/>
      <c r="B128" s="243"/>
      <c r="C128" s="244"/>
      <c r="D128" s="231" t="s">
        <v>244</v>
      </c>
      <c r="E128" s="245" t="s">
        <v>1</v>
      </c>
      <c r="F128" s="246" t="s">
        <v>253</v>
      </c>
      <c r="G128" s="244"/>
      <c r="H128" s="247">
        <v>240</v>
      </c>
      <c r="I128" s="248"/>
      <c r="J128" s="244"/>
      <c r="K128" s="244"/>
      <c r="L128" s="249"/>
      <c r="M128" s="250"/>
      <c r="N128" s="251"/>
      <c r="O128" s="251"/>
      <c r="P128" s="251"/>
      <c r="Q128" s="251"/>
      <c r="R128" s="251"/>
      <c r="S128" s="251"/>
      <c r="T128" s="25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3" t="s">
        <v>244</v>
      </c>
      <c r="AU128" s="253" t="s">
        <v>85</v>
      </c>
      <c r="AV128" s="13" t="s">
        <v>87</v>
      </c>
      <c r="AW128" s="13" t="s">
        <v>34</v>
      </c>
      <c r="AX128" s="13" t="s">
        <v>77</v>
      </c>
      <c r="AY128" s="253" t="s">
        <v>164</v>
      </c>
    </row>
    <row r="129" s="14" customFormat="1">
      <c r="A129" s="14"/>
      <c r="B129" s="254"/>
      <c r="C129" s="255"/>
      <c r="D129" s="231" t="s">
        <v>244</v>
      </c>
      <c r="E129" s="256" t="s">
        <v>1</v>
      </c>
      <c r="F129" s="257" t="s">
        <v>246</v>
      </c>
      <c r="G129" s="255"/>
      <c r="H129" s="258">
        <v>240</v>
      </c>
      <c r="I129" s="259"/>
      <c r="J129" s="255"/>
      <c r="K129" s="255"/>
      <c r="L129" s="260"/>
      <c r="M129" s="261"/>
      <c r="N129" s="262"/>
      <c r="O129" s="262"/>
      <c r="P129" s="262"/>
      <c r="Q129" s="262"/>
      <c r="R129" s="262"/>
      <c r="S129" s="262"/>
      <c r="T129" s="26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4" t="s">
        <v>244</v>
      </c>
      <c r="AU129" s="264" t="s">
        <v>85</v>
      </c>
      <c r="AV129" s="14" t="s">
        <v>173</v>
      </c>
      <c r="AW129" s="14" t="s">
        <v>34</v>
      </c>
      <c r="AX129" s="14" t="s">
        <v>85</v>
      </c>
      <c r="AY129" s="264" t="s">
        <v>164</v>
      </c>
    </row>
    <row r="130" s="2" customFormat="1" ht="21.75" customHeight="1">
      <c r="A130" s="38"/>
      <c r="B130" s="39"/>
      <c r="C130" s="217" t="s">
        <v>177</v>
      </c>
      <c r="D130" s="217" t="s">
        <v>165</v>
      </c>
      <c r="E130" s="218" t="s">
        <v>254</v>
      </c>
      <c r="F130" s="219" t="s">
        <v>255</v>
      </c>
      <c r="G130" s="220" t="s">
        <v>256</v>
      </c>
      <c r="H130" s="221">
        <v>30</v>
      </c>
      <c r="I130" s="222"/>
      <c r="J130" s="223">
        <f>ROUND(I130*H130,2)</f>
        <v>0</v>
      </c>
      <c r="K130" s="224"/>
      <c r="L130" s="44"/>
      <c r="M130" s="225" t="s">
        <v>1</v>
      </c>
      <c r="N130" s="226" t="s">
        <v>42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173</v>
      </c>
      <c r="AT130" s="229" t="s">
        <v>165</v>
      </c>
      <c r="AU130" s="229" t="s">
        <v>85</v>
      </c>
      <c r="AY130" s="17" t="s">
        <v>164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85</v>
      </c>
      <c r="BK130" s="230">
        <f>ROUND(I130*H130,2)</f>
        <v>0</v>
      </c>
      <c r="BL130" s="17" t="s">
        <v>173</v>
      </c>
      <c r="BM130" s="229" t="s">
        <v>187</v>
      </c>
    </row>
    <row r="131" s="2" customFormat="1" ht="24.15" customHeight="1">
      <c r="A131" s="38"/>
      <c r="B131" s="39"/>
      <c r="C131" s="217" t="s">
        <v>173</v>
      </c>
      <c r="D131" s="217" t="s">
        <v>165</v>
      </c>
      <c r="E131" s="218" t="s">
        <v>433</v>
      </c>
      <c r="F131" s="219" t="s">
        <v>434</v>
      </c>
      <c r="G131" s="220" t="s">
        <v>243</v>
      </c>
      <c r="H131" s="221">
        <v>89.709999999999994</v>
      </c>
      <c r="I131" s="222"/>
      <c r="J131" s="223">
        <f>ROUND(I131*H131,2)</f>
        <v>0</v>
      </c>
      <c r="K131" s="224"/>
      <c r="L131" s="44"/>
      <c r="M131" s="225" t="s">
        <v>1</v>
      </c>
      <c r="N131" s="226" t="s">
        <v>42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173</v>
      </c>
      <c r="AT131" s="229" t="s">
        <v>165</v>
      </c>
      <c r="AU131" s="229" t="s">
        <v>85</v>
      </c>
      <c r="AY131" s="17" t="s">
        <v>164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85</v>
      </c>
      <c r="BK131" s="230">
        <f>ROUND(I131*H131,2)</f>
        <v>0</v>
      </c>
      <c r="BL131" s="17" t="s">
        <v>173</v>
      </c>
      <c r="BM131" s="229" t="s">
        <v>196</v>
      </c>
    </row>
    <row r="132" s="2" customFormat="1" ht="49.05" customHeight="1">
      <c r="A132" s="38"/>
      <c r="B132" s="39"/>
      <c r="C132" s="217" t="s">
        <v>163</v>
      </c>
      <c r="D132" s="217" t="s">
        <v>165</v>
      </c>
      <c r="E132" s="218" t="s">
        <v>261</v>
      </c>
      <c r="F132" s="219" t="s">
        <v>262</v>
      </c>
      <c r="G132" s="220" t="s">
        <v>243</v>
      </c>
      <c r="H132" s="221">
        <v>247.08000000000001</v>
      </c>
      <c r="I132" s="222"/>
      <c r="J132" s="223">
        <f>ROUND(I132*H132,2)</f>
        <v>0</v>
      </c>
      <c r="K132" s="224"/>
      <c r="L132" s="44"/>
      <c r="M132" s="225" t="s">
        <v>1</v>
      </c>
      <c r="N132" s="226" t="s">
        <v>42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173</v>
      </c>
      <c r="AT132" s="229" t="s">
        <v>165</v>
      </c>
      <c r="AU132" s="229" t="s">
        <v>85</v>
      </c>
      <c r="AY132" s="17" t="s">
        <v>164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85</v>
      </c>
      <c r="BK132" s="230">
        <f>ROUND(I132*H132,2)</f>
        <v>0</v>
      </c>
      <c r="BL132" s="17" t="s">
        <v>173</v>
      </c>
      <c r="BM132" s="229" t="s">
        <v>220</v>
      </c>
    </row>
    <row r="133" s="2" customFormat="1" ht="62.7" customHeight="1">
      <c r="A133" s="38"/>
      <c r="B133" s="39"/>
      <c r="C133" s="217" t="s">
        <v>187</v>
      </c>
      <c r="D133" s="217" t="s">
        <v>165</v>
      </c>
      <c r="E133" s="218" t="s">
        <v>275</v>
      </c>
      <c r="F133" s="219" t="s">
        <v>276</v>
      </c>
      <c r="G133" s="220" t="s">
        <v>243</v>
      </c>
      <c r="H133" s="221">
        <v>196.66499999999999</v>
      </c>
      <c r="I133" s="222"/>
      <c r="J133" s="223">
        <f>ROUND(I133*H133,2)</f>
        <v>0</v>
      </c>
      <c r="K133" s="224"/>
      <c r="L133" s="44"/>
      <c r="M133" s="225" t="s">
        <v>1</v>
      </c>
      <c r="N133" s="226" t="s">
        <v>42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173</v>
      </c>
      <c r="AT133" s="229" t="s">
        <v>165</v>
      </c>
      <c r="AU133" s="229" t="s">
        <v>85</v>
      </c>
      <c r="AY133" s="17" t="s">
        <v>164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85</v>
      </c>
      <c r="BK133" s="230">
        <f>ROUND(I133*H133,2)</f>
        <v>0</v>
      </c>
      <c r="BL133" s="17" t="s">
        <v>173</v>
      </c>
      <c r="BM133" s="229" t="s">
        <v>263</v>
      </c>
    </row>
    <row r="134" s="13" customFormat="1">
      <c r="A134" s="13"/>
      <c r="B134" s="243"/>
      <c r="C134" s="244"/>
      <c r="D134" s="231" t="s">
        <v>244</v>
      </c>
      <c r="E134" s="245" t="s">
        <v>1</v>
      </c>
      <c r="F134" s="246" t="s">
        <v>435</v>
      </c>
      <c r="G134" s="244"/>
      <c r="H134" s="247">
        <v>196.66499999999999</v>
      </c>
      <c r="I134" s="248"/>
      <c r="J134" s="244"/>
      <c r="K134" s="244"/>
      <c r="L134" s="249"/>
      <c r="M134" s="250"/>
      <c r="N134" s="251"/>
      <c r="O134" s="251"/>
      <c r="P134" s="251"/>
      <c r="Q134" s="251"/>
      <c r="R134" s="251"/>
      <c r="S134" s="251"/>
      <c r="T134" s="25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3" t="s">
        <v>244</v>
      </c>
      <c r="AU134" s="253" t="s">
        <v>85</v>
      </c>
      <c r="AV134" s="13" t="s">
        <v>87</v>
      </c>
      <c r="AW134" s="13" t="s">
        <v>34</v>
      </c>
      <c r="AX134" s="13" t="s">
        <v>77</v>
      </c>
      <c r="AY134" s="253" t="s">
        <v>164</v>
      </c>
    </row>
    <row r="135" s="14" customFormat="1">
      <c r="A135" s="14"/>
      <c r="B135" s="254"/>
      <c r="C135" s="255"/>
      <c r="D135" s="231" t="s">
        <v>244</v>
      </c>
      <c r="E135" s="256" t="s">
        <v>1</v>
      </c>
      <c r="F135" s="257" t="s">
        <v>246</v>
      </c>
      <c r="G135" s="255"/>
      <c r="H135" s="258">
        <v>196.66499999999999</v>
      </c>
      <c r="I135" s="259"/>
      <c r="J135" s="255"/>
      <c r="K135" s="255"/>
      <c r="L135" s="260"/>
      <c r="M135" s="261"/>
      <c r="N135" s="262"/>
      <c r="O135" s="262"/>
      <c r="P135" s="262"/>
      <c r="Q135" s="262"/>
      <c r="R135" s="262"/>
      <c r="S135" s="262"/>
      <c r="T135" s="26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4" t="s">
        <v>244</v>
      </c>
      <c r="AU135" s="264" t="s">
        <v>85</v>
      </c>
      <c r="AV135" s="14" t="s">
        <v>173</v>
      </c>
      <c r="AW135" s="14" t="s">
        <v>34</v>
      </c>
      <c r="AX135" s="14" t="s">
        <v>85</v>
      </c>
      <c r="AY135" s="264" t="s">
        <v>164</v>
      </c>
    </row>
    <row r="136" s="2" customFormat="1" ht="66.75" customHeight="1">
      <c r="A136" s="38"/>
      <c r="B136" s="39"/>
      <c r="C136" s="217" t="s">
        <v>192</v>
      </c>
      <c r="D136" s="217" t="s">
        <v>165</v>
      </c>
      <c r="E136" s="218" t="s">
        <v>278</v>
      </c>
      <c r="F136" s="219" t="s">
        <v>279</v>
      </c>
      <c r="G136" s="220" t="s">
        <v>243</v>
      </c>
      <c r="H136" s="221">
        <v>1769.9849999999999</v>
      </c>
      <c r="I136" s="222"/>
      <c r="J136" s="223">
        <f>ROUND(I136*H136,2)</f>
        <v>0</v>
      </c>
      <c r="K136" s="224"/>
      <c r="L136" s="44"/>
      <c r="M136" s="225" t="s">
        <v>1</v>
      </c>
      <c r="N136" s="226" t="s">
        <v>42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173</v>
      </c>
      <c r="AT136" s="229" t="s">
        <v>165</v>
      </c>
      <c r="AU136" s="229" t="s">
        <v>85</v>
      </c>
      <c r="AY136" s="17" t="s">
        <v>164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85</v>
      </c>
      <c r="BK136" s="230">
        <f>ROUND(I136*H136,2)</f>
        <v>0</v>
      </c>
      <c r="BL136" s="17" t="s">
        <v>173</v>
      </c>
      <c r="BM136" s="229" t="s">
        <v>322</v>
      </c>
    </row>
    <row r="137" s="13" customFormat="1">
      <c r="A137" s="13"/>
      <c r="B137" s="243"/>
      <c r="C137" s="244"/>
      <c r="D137" s="231" t="s">
        <v>244</v>
      </c>
      <c r="E137" s="245" t="s">
        <v>1</v>
      </c>
      <c r="F137" s="246" t="s">
        <v>436</v>
      </c>
      <c r="G137" s="244"/>
      <c r="H137" s="247">
        <v>1769.9849999999999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3" t="s">
        <v>244</v>
      </c>
      <c r="AU137" s="253" t="s">
        <v>85</v>
      </c>
      <c r="AV137" s="13" t="s">
        <v>87</v>
      </c>
      <c r="AW137" s="13" t="s">
        <v>34</v>
      </c>
      <c r="AX137" s="13" t="s">
        <v>77</v>
      </c>
      <c r="AY137" s="253" t="s">
        <v>164</v>
      </c>
    </row>
    <row r="138" s="14" customFormat="1">
      <c r="A138" s="14"/>
      <c r="B138" s="254"/>
      <c r="C138" s="255"/>
      <c r="D138" s="231" t="s">
        <v>244</v>
      </c>
      <c r="E138" s="256" t="s">
        <v>1</v>
      </c>
      <c r="F138" s="257" t="s">
        <v>246</v>
      </c>
      <c r="G138" s="255"/>
      <c r="H138" s="258">
        <v>1769.9849999999999</v>
      </c>
      <c r="I138" s="259"/>
      <c r="J138" s="255"/>
      <c r="K138" s="255"/>
      <c r="L138" s="260"/>
      <c r="M138" s="261"/>
      <c r="N138" s="262"/>
      <c r="O138" s="262"/>
      <c r="P138" s="262"/>
      <c r="Q138" s="262"/>
      <c r="R138" s="262"/>
      <c r="S138" s="262"/>
      <c r="T138" s="26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4" t="s">
        <v>244</v>
      </c>
      <c r="AU138" s="264" t="s">
        <v>85</v>
      </c>
      <c r="AV138" s="14" t="s">
        <v>173</v>
      </c>
      <c r="AW138" s="14" t="s">
        <v>34</v>
      </c>
      <c r="AX138" s="14" t="s">
        <v>85</v>
      </c>
      <c r="AY138" s="264" t="s">
        <v>164</v>
      </c>
    </row>
    <row r="139" s="2" customFormat="1" ht="44.25" customHeight="1">
      <c r="A139" s="38"/>
      <c r="B139" s="39"/>
      <c r="C139" s="217" t="s">
        <v>196</v>
      </c>
      <c r="D139" s="217" t="s">
        <v>165</v>
      </c>
      <c r="E139" s="218" t="s">
        <v>294</v>
      </c>
      <c r="F139" s="219" t="s">
        <v>295</v>
      </c>
      <c r="G139" s="220" t="s">
        <v>296</v>
      </c>
      <c r="H139" s="221">
        <v>353.99700000000001</v>
      </c>
      <c r="I139" s="222"/>
      <c r="J139" s="223">
        <f>ROUND(I139*H139,2)</f>
        <v>0</v>
      </c>
      <c r="K139" s="224"/>
      <c r="L139" s="44"/>
      <c r="M139" s="225" t="s">
        <v>1</v>
      </c>
      <c r="N139" s="226" t="s">
        <v>42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173</v>
      </c>
      <c r="AT139" s="229" t="s">
        <v>165</v>
      </c>
      <c r="AU139" s="229" t="s">
        <v>85</v>
      </c>
      <c r="AY139" s="17" t="s">
        <v>164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85</v>
      </c>
      <c r="BK139" s="230">
        <f>ROUND(I139*H139,2)</f>
        <v>0</v>
      </c>
      <c r="BL139" s="17" t="s">
        <v>173</v>
      </c>
      <c r="BM139" s="229" t="s">
        <v>266</v>
      </c>
    </row>
    <row r="140" s="13" customFormat="1">
      <c r="A140" s="13"/>
      <c r="B140" s="243"/>
      <c r="C140" s="244"/>
      <c r="D140" s="231" t="s">
        <v>244</v>
      </c>
      <c r="E140" s="245" t="s">
        <v>1</v>
      </c>
      <c r="F140" s="246" t="s">
        <v>437</v>
      </c>
      <c r="G140" s="244"/>
      <c r="H140" s="247">
        <v>353.99700000000001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3" t="s">
        <v>244</v>
      </c>
      <c r="AU140" s="253" t="s">
        <v>85</v>
      </c>
      <c r="AV140" s="13" t="s">
        <v>87</v>
      </c>
      <c r="AW140" s="13" t="s">
        <v>34</v>
      </c>
      <c r="AX140" s="13" t="s">
        <v>85</v>
      </c>
      <c r="AY140" s="253" t="s">
        <v>164</v>
      </c>
    </row>
    <row r="141" s="2" customFormat="1" ht="44.25" customHeight="1">
      <c r="A141" s="38"/>
      <c r="B141" s="39"/>
      <c r="C141" s="217" t="s">
        <v>202</v>
      </c>
      <c r="D141" s="217" t="s">
        <v>165</v>
      </c>
      <c r="E141" s="218" t="s">
        <v>289</v>
      </c>
      <c r="F141" s="219" t="s">
        <v>290</v>
      </c>
      <c r="G141" s="220" t="s">
        <v>243</v>
      </c>
      <c r="H141" s="221">
        <v>26.879999999999999</v>
      </c>
      <c r="I141" s="222"/>
      <c r="J141" s="223">
        <f>ROUND(I141*H141,2)</f>
        <v>0</v>
      </c>
      <c r="K141" s="224"/>
      <c r="L141" s="44"/>
      <c r="M141" s="225" t="s">
        <v>1</v>
      </c>
      <c r="N141" s="226" t="s">
        <v>42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173</v>
      </c>
      <c r="AT141" s="229" t="s">
        <v>165</v>
      </c>
      <c r="AU141" s="229" t="s">
        <v>85</v>
      </c>
      <c r="AY141" s="17" t="s">
        <v>164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85</v>
      </c>
      <c r="BK141" s="230">
        <f>ROUND(I141*H141,2)</f>
        <v>0</v>
      </c>
      <c r="BL141" s="17" t="s">
        <v>173</v>
      </c>
      <c r="BM141" s="229" t="s">
        <v>336</v>
      </c>
    </row>
    <row r="142" s="2" customFormat="1" ht="44.25" customHeight="1">
      <c r="A142" s="38"/>
      <c r="B142" s="39"/>
      <c r="C142" s="217" t="s">
        <v>207</v>
      </c>
      <c r="D142" s="217" t="s">
        <v>165</v>
      </c>
      <c r="E142" s="218" t="s">
        <v>300</v>
      </c>
      <c r="F142" s="219" t="s">
        <v>301</v>
      </c>
      <c r="G142" s="220" t="s">
        <v>243</v>
      </c>
      <c r="H142" s="221">
        <v>113.24500000000001</v>
      </c>
      <c r="I142" s="222"/>
      <c r="J142" s="223">
        <f>ROUND(I142*H142,2)</f>
        <v>0</v>
      </c>
      <c r="K142" s="224"/>
      <c r="L142" s="44"/>
      <c r="M142" s="225" t="s">
        <v>1</v>
      </c>
      <c r="N142" s="226" t="s">
        <v>42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173</v>
      </c>
      <c r="AT142" s="229" t="s">
        <v>165</v>
      </c>
      <c r="AU142" s="229" t="s">
        <v>85</v>
      </c>
      <c r="AY142" s="17" t="s">
        <v>164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85</v>
      </c>
      <c r="BK142" s="230">
        <f>ROUND(I142*H142,2)</f>
        <v>0</v>
      </c>
      <c r="BL142" s="17" t="s">
        <v>173</v>
      </c>
      <c r="BM142" s="229" t="s">
        <v>269</v>
      </c>
    </row>
    <row r="143" s="2" customFormat="1" ht="33" customHeight="1">
      <c r="A143" s="38"/>
      <c r="B143" s="39"/>
      <c r="C143" s="217" t="s">
        <v>213</v>
      </c>
      <c r="D143" s="217" t="s">
        <v>165</v>
      </c>
      <c r="E143" s="218" t="s">
        <v>438</v>
      </c>
      <c r="F143" s="219" t="s">
        <v>439</v>
      </c>
      <c r="G143" s="220" t="s">
        <v>306</v>
      </c>
      <c r="H143" s="221">
        <v>11.9</v>
      </c>
      <c r="I143" s="222"/>
      <c r="J143" s="223">
        <f>ROUND(I143*H143,2)</f>
        <v>0</v>
      </c>
      <c r="K143" s="224"/>
      <c r="L143" s="44"/>
      <c r="M143" s="225" t="s">
        <v>1</v>
      </c>
      <c r="N143" s="226" t="s">
        <v>42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173</v>
      </c>
      <c r="AT143" s="229" t="s">
        <v>165</v>
      </c>
      <c r="AU143" s="229" t="s">
        <v>85</v>
      </c>
      <c r="AY143" s="17" t="s">
        <v>164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85</v>
      </c>
      <c r="BK143" s="230">
        <f>ROUND(I143*H143,2)</f>
        <v>0</v>
      </c>
      <c r="BL143" s="17" t="s">
        <v>173</v>
      </c>
      <c r="BM143" s="229" t="s">
        <v>356</v>
      </c>
    </row>
    <row r="144" s="2" customFormat="1" ht="49.05" customHeight="1">
      <c r="A144" s="38"/>
      <c r="B144" s="39"/>
      <c r="C144" s="217" t="s">
        <v>220</v>
      </c>
      <c r="D144" s="217" t="s">
        <v>165</v>
      </c>
      <c r="E144" s="218" t="s">
        <v>440</v>
      </c>
      <c r="F144" s="219" t="s">
        <v>441</v>
      </c>
      <c r="G144" s="220" t="s">
        <v>306</v>
      </c>
      <c r="H144" s="221">
        <v>155.25</v>
      </c>
      <c r="I144" s="222"/>
      <c r="J144" s="223">
        <f>ROUND(I144*H144,2)</f>
        <v>0</v>
      </c>
      <c r="K144" s="224"/>
      <c r="L144" s="44"/>
      <c r="M144" s="225" t="s">
        <v>1</v>
      </c>
      <c r="N144" s="226" t="s">
        <v>42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173</v>
      </c>
      <c r="AT144" s="229" t="s">
        <v>165</v>
      </c>
      <c r="AU144" s="229" t="s">
        <v>85</v>
      </c>
      <c r="AY144" s="17" t="s">
        <v>164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85</v>
      </c>
      <c r="BK144" s="230">
        <f>ROUND(I144*H144,2)</f>
        <v>0</v>
      </c>
      <c r="BL144" s="17" t="s">
        <v>173</v>
      </c>
      <c r="BM144" s="229" t="s">
        <v>297</v>
      </c>
    </row>
    <row r="145" s="12" customFormat="1" ht="25.92" customHeight="1">
      <c r="A145" s="12"/>
      <c r="B145" s="203"/>
      <c r="C145" s="204"/>
      <c r="D145" s="205" t="s">
        <v>76</v>
      </c>
      <c r="E145" s="206" t="s">
        <v>87</v>
      </c>
      <c r="F145" s="206" t="s">
        <v>308</v>
      </c>
      <c r="G145" s="204"/>
      <c r="H145" s="204"/>
      <c r="I145" s="207"/>
      <c r="J145" s="208">
        <f>BK145</f>
        <v>0</v>
      </c>
      <c r="K145" s="204"/>
      <c r="L145" s="209"/>
      <c r="M145" s="210"/>
      <c r="N145" s="211"/>
      <c r="O145" s="211"/>
      <c r="P145" s="212">
        <f>P146</f>
        <v>0</v>
      </c>
      <c r="Q145" s="211"/>
      <c r="R145" s="212">
        <f>R146</f>
        <v>0.51344999999999996</v>
      </c>
      <c r="S145" s="211"/>
      <c r="T145" s="213">
        <f>T146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4" t="s">
        <v>85</v>
      </c>
      <c r="AT145" s="215" t="s">
        <v>76</v>
      </c>
      <c r="AU145" s="215" t="s">
        <v>77</v>
      </c>
      <c r="AY145" s="214" t="s">
        <v>164</v>
      </c>
      <c r="BK145" s="216">
        <f>BK146</f>
        <v>0</v>
      </c>
    </row>
    <row r="146" s="2" customFormat="1" ht="21.75" customHeight="1">
      <c r="A146" s="38"/>
      <c r="B146" s="39"/>
      <c r="C146" s="217" t="s">
        <v>222</v>
      </c>
      <c r="D146" s="217" t="s">
        <v>165</v>
      </c>
      <c r="E146" s="218" t="s">
        <v>309</v>
      </c>
      <c r="F146" s="219" t="s">
        <v>310</v>
      </c>
      <c r="G146" s="220" t="s">
        <v>243</v>
      </c>
      <c r="H146" s="221">
        <v>0.315</v>
      </c>
      <c r="I146" s="222"/>
      <c r="J146" s="223">
        <f>ROUND(I146*H146,2)</f>
        <v>0</v>
      </c>
      <c r="K146" s="224"/>
      <c r="L146" s="44"/>
      <c r="M146" s="225" t="s">
        <v>1</v>
      </c>
      <c r="N146" s="226" t="s">
        <v>42</v>
      </c>
      <c r="O146" s="91"/>
      <c r="P146" s="227">
        <f>O146*H146</f>
        <v>0</v>
      </c>
      <c r="Q146" s="227">
        <v>1.6299999999999999</v>
      </c>
      <c r="R146" s="227">
        <f>Q146*H146</f>
        <v>0.51344999999999996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173</v>
      </c>
      <c r="AT146" s="229" t="s">
        <v>165</v>
      </c>
      <c r="AU146" s="229" t="s">
        <v>85</v>
      </c>
      <c r="AY146" s="17" t="s">
        <v>164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85</v>
      </c>
      <c r="BK146" s="230">
        <f>ROUND(I146*H146,2)</f>
        <v>0</v>
      </c>
      <c r="BL146" s="17" t="s">
        <v>173</v>
      </c>
      <c r="BM146" s="229" t="s">
        <v>302</v>
      </c>
    </row>
    <row r="147" s="12" customFormat="1" ht="25.92" customHeight="1">
      <c r="A147" s="12"/>
      <c r="B147" s="203"/>
      <c r="C147" s="204"/>
      <c r="D147" s="205" t="s">
        <v>76</v>
      </c>
      <c r="E147" s="206" t="s">
        <v>177</v>
      </c>
      <c r="F147" s="206" t="s">
        <v>312</v>
      </c>
      <c r="G147" s="204"/>
      <c r="H147" s="204"/>
      <c r="I147" s="207"/>
      <c r="J147" s="208">
        <f>BK147</f>
        <v>0</v>
      </c>
      <c r="K147" s="204"/>
      <c r="L147" s="209"/>
      <c r="M147" s="210"/>
      <c r="N147" s="211"/>
      <c r="O147" s="211"/>
      <c r="P147" s="212">
        <f>SUM(P148:P154)</f>
        <v>0</v>
      </c>
      <c r="Q147" s="211"/>
      <c r="R147" s="212">
        <f>SUM(R148:R154)</f>
        <v>273.01566227999996</v>
      </c>
      <c r="S147" s="211"/>
      <c r="T147" s="213">
        <f>SUM(T148:T154)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4" t="s">
        <v>85</v>
      </c>
      <c r="AT147" s="215" t="s">
        <v>76</v>
      </c>
      <c r="AU147" s="215" t="s">
        <v>77</v>
      </c>
      <c r="AY147" s="214" t="s">
        <v>164</v>
      </c>
      <c r="BK147" s="216">
        <f>SUM(BK148:BK154)</f>
        <v>0</v>
      </c>
    </row>
    <row r="148" s="2" customFormat="1" ht="66.75" customHeight="1">
      <c r="A148" s="38"/>
      <c r="B148" s="39"/>
      <c r="C148" s="217" t="s">
        <v>228</v>
      </c>
      <c r="D148" s="217" t="s">
        <v>165</v>
      </c>
      <c r="E148" s="218" t="s">
        <v>323</v>
      </c>
      <c r="F148" s="219" t="s">
        <v>324</v>
      </c>
      <c r="G148" s="220" t="s">
        <v>243</v>
      </c>
      <c r="H148" s="221">
        <v>44.473999999999997</v>
      </c>
      <c r="I148" s="222"/>
      <c r="J148" s="223">
        <f>ROUND(I148*H148,2)</f>
        <v>0</v>
      </c>
      <c r="K148" s="224"/>
      <c r="L148" s="44"/>
      <c r="M148" s="225" t="s">
        <v>1</v>
      </c>
      <c r="N148" s="226" t="s">
        <v>42</v>
      </c>
      <c r="O148" s="91"/>
      <c r="P148" s="227">
        <f>O148*H148</f>
        <v>0</v>
      </c>
      <c r="Q148" s="227">
        <v>2.7919499999999999</v>
      </c>
      <c r="R148" s="227">
        <f>Q148*H148</f>
        <v>124.16918429999998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173</v>
      </c>
      <c r="AT148" s="229" t="s">
        <v>165</v>
      </c>
      <c r="AU148" s="229" t="s">
        <v>85</v>
      </c>
      <c r="AY148" s="17" t="s">
        <v>164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85</v>
      </c>
      <c r="BK148" s="230">
        <f>ROUND(I148*H148,2)</f>
        <v>0</v>
      </c>
      <c r="BL148" s="17" t="s">
        <v>173</v>
      </c>
      <c r="BM148" s="229" t="s">
        <v>307</v>
      </c>
    </row>
    <row r="149" s="2" customFormat="1" ht="66.75" customHeight="1">
      <c r="A149" s="38"/>
      <c r="B149" s="39"/>
      <c r="C149" s="217" t="s">
        <v>8</v>
      </c>
      <c r="D149" s="217" t="s">
        <v>165</v>
      </c>
      <c r="E149" s="218" t="s">
        <v>326</v>
      </c>
      <c r="F149" s="219" t="s">
        <v>327</v>
      </c>
      <c r="G149" s="220" t="s">
        <v>243</v>
      </c>
      <c r="H149" s="221">
        <v>49.415999999999997</v>
      </c>
      <c r="I149" s="222"/>
      <c r="J149" s="223">
        <f>ROUND(I149*H149,2)</f>
        <v>0</v>
      </c>
      <c r="K149" s="224"/>
      <c r="L149" s="44"/>
      <c r="M149" s="225" t="s">
        <v>1</v>
      </c>
      <c r="N149" s="226" t="s">
        <v>42</v>
      </c>
      <c r="O149" s="91"/>
      <c r="P149" s="227">
        <f>O149*H149</f>
        <v>0</v>
      </c>
      <c r="Q149" s="227">
        <v>2.8332299999999999</v>
      </c>
      <c r="R149" s="227">
        <f>Q149*H149</f>
        <v>140.00689367999999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173</v>
      </c>
      <c r="AT149" s="229" t="s">
        <v>165</v>
      </c>
      <c r="AU149" s="229" t="s">
        <v>85</v>
      </c>
      <c r="AY149" s="17" t="s">
        <v>164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85</v>
      </c>
      <c r="BK149" s="230">
        <f>ROUND(I149*H149,2)</f>
        <v>0</v>
      </c>
      <c r="BL149" s="17" t="s">
        <v>173</v>
      </c>
      <c r="BM149" s="229" t="s">
        <v>402</v>
      </c>
    </row>
    <row r="150" s="2" customFormat="1" ht="76.35" customHeight="1">
      <c r="A150" s="38"/>
      <c r="B150" s="39"/>
      <c r="C150" s="217" t="s">
        <v>299</v>
      </c>
      <c r="D150" s="217" t="s">
        <v>165</v>
      </c>
      <c r="E150" s="218" t="s">
        <v>329</v>
      </c>
      <c r="F150" s="219" t="s">
        <v>330</v>
      </c>
      <c r="G150" s="220" t="s">
        <v>306</v>
      </c>
      <c r="H150" s="221">
        <v>329.44</v>
      </c>
      <c r="I150" s="222"/>
      <c r="J150" s="223">
        <f>ROUND(I150*H150,2)</f>
        <v>0</v>
      </c>
      <c r="K150" s="224"/>
      <c r="L150" s="44"/>
      <c r="M150" s="225" t="s">
        <v>1</v>
      </c>
      <c r="N150" s="226" t="s">
        <v>42</v>
      </c>
      <c r="O150" s="91"/>
      <c r="P150" s="227">
        <f>O150*H150</f>
        <v>0</v>
      </c>
      <c r="Q150" s="227">
        <v>0.00726</v>
      </c>
      <c r="R150" s="227">
        <f>Q150*H150</f>
        <v>2.3917343999999998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173</v>
      </c>
      <c r="AT150" s="229" t="s">
        <v>165</v>
      </c>
      <c r="AU150" s="229" t="s">
        <v>85</v>
      </c>
      <c r="AY150" s="17" t="s">
        <v>164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85</v>
      </c>
      <c r="BK150" s="230">
        <f>ROUND(I150*H150,2)</f>
        <v>0</v>
      </c>
      <c r="BL150" s="17" t="s">
        <v>173</v>
      </c>
      <c r="BM150" s="229" t="s">
        <v>311</v>
      </c>
    </row>
    <row r="151" s="2" customFormat="1" ht="76.35" customHeight="1">
      <c r="A151" s="38"/>
      <c r="B151" s="39"/>
      <c r="C151" s="217" t="s">
        <v>303</v>
      </c>
      <c r="D151" s="217" t="s">
        <v>165</v>
      </c>
      <c r="E151" s="218" t="s">
        <v>333</v>
      </c>
      <c r="F151" s="219" t="s">
        <v>334</v>
      </c>
      <c r="G151" s="220" t="s">
        <v>306</v>
      </c>
      <c r="H151" s="221">
        <v>329.44</v>
      </c>
      <c r="I151" s="222"/>
      <c r="J151" s="223">
        <f>ROUND(I151*H151,2)</f>
        <v>0</v>
      </c>
      <c r="K151" s="224"/>
      <c r="L151" s="44"/>
      <c r="M151" s="225" t="s">
        <v>1</v>
      </c>
      <c r="N151" s="226" t="s">
        <v>42</v>
      </c>
      <c r="O151" s="91"/>
      <c r="P151" s="227">
        <f>O151*H151</f>
        <v>0</v>
      </c>
      <c r="Q151" s="227">
        <v>0.00085999999999999998</v>
      </c>
      <c r="R151" s="227">
        <f>Q151*H151</f>
        <v>0.28331839999999997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173</v>
      </c>
      <c r="AT151" s="229" t="s">
        <v>165</v>
      </c>
      <c r="AU151" s="229" t="s">
        <v>85</v>
      </c>
      <c r="AY151" s="17" t="s">
        <v>164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85</v>
      </c>
      <c r="BK151" s="230">
        <f>ROUND(I151*H151,2)</f>
        <v>0</v>
      </c>
      <c r="BL151" s="17" t="s">
        <v>173</v>
      </c>
      <c r="BM151" s="229" t="s">
        <v>316</v>
      </c>
    </row>
    <row r="152" s="2" customFormat="1" ht="90" customHeight="1">
      <c r="A152" s="38"/>
      <c r="B152" s="39"/>
      <c r="C152" s="217" t="s">
        <v>263</v>
      </c>
      <c r="D152" s="217" t="s">
        <v>165</v>
      </c>
      <c r="E152" s="218" t="s">
        <v>341</v>
      </c>
      <c r="F152" s="219" t="s">
        <v>342</v>
      </c>
      <c r="G152" s="220" t="s">
        <v>296</v>
      </c>
      <c r="H152" s="221">
        <v>5.9299999999999997</v>
      </c>
      <c r="I152" s="222"/>
      <c r="J152" s="223">
        <f>ROUND(I152*H152,2)</f>
        <v>0</v>
      </c>
      <c r="K152" s="224"/>
      <c r="L152" s="44"/>
      <c r="M152" s="225" t="s">
        <v>1</v>
      </c>
      <c r="N152" s="226" t="s">
        <v>42</v>
      </c>
      <c r="O152" s="91"/>
      <c r="P152" s="227">
        <f>O152*H152</f>
        <v>0</v>
      </c>
      <c r="Q152" s="227">
        <v>1.03955</v>
      </c>
      <c r="R152" s="227">
        <f>Q152*H152</f>
        <v>6.1645314999999998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173</v>
      </c>
      <c r="AT152" s="229" t="s">
        <v>165</v>
      </c>
      <c r="AU152" s="229" t="s">
        <v>85</v>
      </c>
      <c r="AY152" s="17" t="s">
        <v>164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85</v>
      </c>
      <c r="BK152" s="230">
        <f>ROUND(I152*H152,2)</f>
        <v>0</v>
      </c>
      <c r="BL152" s="17" t="s">
        <v>173</v>
      </c>
      <c r="BM152" s="229" t="s">
        <v>325</v>
      </c>
    </row>
    <row r="153" s="13" customFormat="1">
      <c r="A153" s="13"/>
      <c r="B153" s="243"/>
      <c r="C153" s="244"/>
      <c r="D153" s="231" t="s">
        <v>244</v>
      </c>
      <c r="E153" s="245" t="s">
        <v>1</v>
      </c>
      <c r="F153" s="246" t="s">
        <v>442</v>
      </c>
      <c r="G153" s="244"/>
      <c r="H153" s="247">
        <v>5.9299999999999997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3" t="s">
        <v>244</v>
      </c>
      <c r="AU153" s="253" t="s">
        <v>85</v>
      </c>
      <c r="AV153" s="13" t="s">
        <v>87</v>
      </c>
      <c r="AW153" s="13" t="s">
        <v>34</v>
      </c>
      <c r="AX153" s="13" t="s">
        <v>77</v>
      </c>
      <c r="AY153" s="253" t="s">
        <v>164</v>
      </c>
    </row>
    <row r="154" s="14" customFormat="1">
      <c r="A154" s="14"/>
      <c r="B154" s="254"/>
      <c r="C154" s="255"/>
      <c r="D154" s="231" t="s">
        <v>244</v>
      </c>
      <c r="E154" s="256" t="s">
        <v>1</v>
      </c>
      <c r="F154" s="257" t="s">
        <v>246</v>
      </c>
      <c r="G154" s="255"/>
      <c r="H154" s="258">
        <v>5.9299999999999997</v>
      </c>
      <c r="I154" s="259"/>
      <c r="J154" s="255"/>
      <c r="K154" s="255"/>
      <c r="L154" s="260"/>
      <c r="M154" s="261"/>
      <c r="N154" s="262"/>
      <c r="O154" s="262"/>
      <c r="P154" s="262"/>
      <c r="Q154" s="262"/>
      <c r="R154" s="262"/>
      <c r="S154" s="262"/>
      <c r="T154" s="26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4" t="s">
        <v>244</v>
      </c>
      <c r="AU154" s="264" t="s">
        <v>85</v>
      </c>
      <c r="AV154" s="14" t="s">
        <v>173</v>
      </c>
      <c r="AW154" s="14" t="s">
        <v>34</v>
      </c>
      <c r="AX154" s="14" t="s">
        <v>85</v>
      </c>
      <c r="AY154" s="264" t="s">
        <v>164</v>
      </c>
    </row>
    <row r="155" s="12" customFormat="1" ht="25.92" customHeight="1">
      <c r="A155" s="12"/>
      <c r="B155" s="203"/>
      <c r="C155" s="204"/>
      <c r="D155" s="205" t="s">
        <v>76</v>
      </c>
      <c r="E155" s="206" t="s">
        <v>173</v>
      </c>
      <c r="F155" s="206" t="s">
        <v>346</v>
      </c>
      <c r="G155" s="204"/>
      <c r="H155" s="204"/>
      <c r="I155" s="207"/>
      <c r="J155" s="208">
        <f>BK155</f>
        <v>0</v>
      </c>
      <c r="K155" s="204"/>
      <c r="L155" s="209"/>
      <c r="M155" s="210"/>
      <c r="N155" s="211"/>
      <c r="O155" s="211"/>
      <c r="P155" s="212">
        <f>SUM(P156:P163)</f>
        <v>0</v>
      </c>
      <c r="Q155" s="211"/>
      <c r="R155" s="212">
        <f>SUM(R156:R163)</f>
        <v>500.11653181999998</v>
      </c>
      <c r="S155" s="211"/>
      <c r="T155" s="213">
        <f>SUM(T156:T163)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4" t="s">
        <v>85</v>
      </c>
      <c r="AT155" s="215" t="s">
        <v>76</v>
      </c>
      <c r="AU155" s="215" t="s">
        <v>77</v>
      </c>
      <c r="AY155" s="214" t="s">
        <v>164</v>
      </c>
      <c r="BK155" s="216">
        <f>SUM(BK156:BK163)</f>
        <v>0</v>
      </c>
    </row>
    <row r="156" s="2" customFormat="1" ht="33" customHeight="1">
      <c r="A156" s="38"/>
      <c r="B156" s="39"/>
      <c r="C156" s="217" t="s">
        <v>313</v>
      </c>
      <c r="D156" s="217" t="s">
        <v>165</v>
      </c>
      <c r="E156" s="218" t="s">
        <v>347</v>
      </c>
      <c r="F156" s="219" t="s">
        <v>348</v>
      </c>
      <c r="G156" s="220" t="s">
        <v>306</v>
      </c>
      <c r="H156" s="221">
        <v>339.762</v>
      </c>
      <c r="I156" s="222"/>
      <c r="J156" s="223">
        <f>ROUND(I156*H156,2)</f>
        <v>0</v>
      </c>
      <c r="K156" s="224"/>
      <c r="L156" s="44"/>
      <c r="M156" s="225" t="s">
        <v>1</v>
      </c>
      <c r="N156" s="226" t="s">
        <v>42</v>
      </c>
      <c r="O156" s="91"/>
      <c r="P156" s="227">
        <f>O156*H156</f>
        <v>0</v>
      </c>
      <c r="Q156" s="227">
        <v>0.48580000000000001</v>
      </c>
      <c r="R156" s="227">
        <f>Q156*H156</f>
        <v>165.05637960000001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173</v>
      </c>
      <c r="AT156" s="229" t="s">
        <v>165</v>
      </c>
      <c r="AU156" s="229" t="s">
        <v>85</v>
      </c>
      <c r="AY156" s="17" t="s">
        <v>164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85</v>
      </c>
      <c r="BK156" s="230">
        <f>ROUND(I156*H156,2)</f>
        <v>0</v>
      </c>
      <c r="BL156" s="17" t="s">
        <v>173</v>
      </c>
      <c r="BM156" s="229" t="s">
        <v>328</v>
      </c>
    </row>
    <row r="157" s="13" customFormat="1">
      <c r="A157" s="13"/>
      <c r="B157" s="243"/>
      <c r="C157" s="244"/>
      <c r="D157" s="231" t="s">
        <v>244</v>
      </c>
      <c r="E157" s="245" t="s">
        <v>1</v>
      </c>
      <c r="F157" s="246" t="s">
        <v>443</v>
      </c>
      <c r="G157" s="244"/>
      <c r="H157" s="247">
        <v>339.762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3" t="s">
        <v>244</v>
      </c>
      <c r="AU157" s="253" t="s">
        <v>85</v>
      </c>
      <c r="AV157" s="13" t="s">
        <v>87</v>
      </c>
      <c r="AW157" s="13" t="s">
        <v>34</v>
      </c>
      <c r="AX157" s="13" t="s">
        <v>77</v>
      </c>
      <c r="AY157" s="253" t="s">
        <v>164</v>
      </c>
    </row>
    <row r="158" s="14" customFormat="1">
      <c r="A158" s="14"/>
      <c r="B158" s="254"/>
      <c r="C158" s="255"/>
      <c r="D158" s="231" t="s">
        <v>244</v>
      </c>
      <c r="E158" s="256" t="s">
        <v>1</v>
      </c>
      <c r="F158" s="257" t="s">
        <v>246</v>
      </c>
      <c r="G158" s="255"/>
      <c r="H158" s="258">
        <v>339.762</v>
      </c>
      <c r="I158" s="259"/>
      <c r="J158" s="255"/>
      <c r="K158" s="255"/>
      <c r="L158" s="260"/>
      <c r="M158" s="261"/>
      <c r="N158" s="262"/>
      <c r="O158" s="262"/>
      <c r="P158" s="262"/>
      <c r="Q158" s="262"/>
      <c r="R158" s="262"/>
      <c r="S158" s="262"/>
      <c r="T158" s="26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4" t="s">
        <v>244</v>
      </c>
      <c r="AU158" s="264" t="s">
        <v>85</v>
      </c>
      <c r="AV158" s="14" t="s">
        <v>173</v>
      </c>
      <c r="AW158" s="14" t="s">
        <v>34</v>
      </c>
      <c r="AX158" s="14" t="s">
        <v>85</v>
      </c>
      <c r="AY158" s="264" t="s">
        <v>164</v>
      </c>
    </row>
    <row r="159" s="2" customFormat="1" ht="21.75" customHeight="1">
      <c r="A159" s="38"/>
      <c r="B159" s="39"/>
      <c r="C159" s="217" t="s">
        <v>322</v>
      </c>
      <c r="D159" s="217" t="s">
        <v>165</v>
      </c>
      <c r="E159" s="218" t="s">
        <v>352</v>
      </c>
      <c r="F159" s="219" t="s">
        <v>353</v>
      </c>
      <c r="G159" s="220" t="s">
        <v>306</v>
      </c>
      <c r="H159" s="221">
        <v>345.286</v>
      </c>
      <c r="I159" s="222"/>
      <c r="J159" s="223">
        <f>ROUND(I159*H159,2)</f>
        <v>0</v>
      </c>
      <c r="K159" s="224"/>
      <c r="L159" s="44"/>
      <c r="M159" s="225" t="s">
        <v>1</v>
      </c>
      <c r="N159" s="226" t="s">
        <v>42</v>
      </c>
      <c r="O159" s="91"/>
      <c r="P159" s="227">
        <f>O159*H159</f>
        <v>0</v>
      </c>
      <c r="Q159" s="227">
        <v>0.40079999999999999</v>
      </c>
      <c r="R159" s="227">
        <f>Q159*H159</f>
        <v>138.3906288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173</v>
      </c>
      <c r="AT159" s="229" t="s">
        <v>165</v>
      </c>
      <c r="AU159" s="229" t="s">
        <v>85</v>
      </c>
      <c r="AY159" s="17" t="s">
        <v>164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85</v>
      </c>
      <c r="BK159" s="230">
        <f>ROUND(I159*H159,2)</f>
        <v>0</v>
      </c>
      <c r="BL159" s="17" t="s">
        <v>173</v>
      </c>
      <c r="BM159" s="229" t="s">
        <v>331</v>
      </c>
    </row>
    <row r="160" s="13" customFormat="1">
      <c r="A160" s="13"/>
      <c r="B160" s="243"/>
      <c r="C160" s="244"/>
      <c r="D160" s="231" t="s">
        <v>244</v>
      </c>
      <c r="E160" s="245" t="s">
        <v>1</v>
      </c>
      <c r="F160" s="246" t="s">
        <v>444</v>
      </c>
      <c r="G160" s="244"/>
      <c r="H160" s="247">
        <v>345.286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3" t="s">
        <v>244</v>
      </c>
      <c r="AU160" s="253" t="s">
        <v>85</v>
      </c>
      <c r="AV160" s="13" t="s">
        <v>87</v>
      </c>
      <c r="AW160" s="13" t="s">
        <v>34</v>
      </c>
      <c r="AX160" s="13" t="s">
        <v>77</v>
      </c>
      <c r="AY160" s="253" t="s">
        <v>164</v>
      </c>
    </row>
    <row r="161" s="14" customFormat="1">
      <c r="A161" s="14"/>
      <c r="B161" s="254"/>
      <c r="C161" s="255"/>
      <c r="D161" s="231" t="s">
        <v>244</v>
      </c>
      <c r="E161" s="256" t="s">
        <v>1</v>
      </c>
      <c r="F161" s="257" t="s">
        <v>246</v>
      </c>
      <c r="G161" s="255"/>
      <c r="H161" s="258">
        <v>345.286</v>
      </c>
      <c r="I161" s="259"/>
      <c r="J161" s="255"/>
      <c r="K161" s="255"/>
      <c r="L161" s="260"/>
      <c r="M161" s="261"/>
      <c r="N161" s="262"/>
      <c r="O161" s="262"/>
      <c r="P161" s="262"/>
      <c r="Q161" s="262"/>
      <c r="R161" s="262"/>
      <c r="S161" s="262"/>
      <c r="T161" s="26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4" t="s">
        <v>244</v>
      </c>
      <c r="AU161" s="264" t="s">
        <v>85</v>
      </c>
      <c r="AV161" s="14" t="s">
        <v>173</v>
      </c>
      <c r="AW161" s="14" t="s">
        <v>34</v>
      </c>
      <c r="AX161" s="14" t="s">
        <v>85</v>
      </c>
      <c r="AY161" s="264" t="s">
        <v>164</v>
      </c>
    </row>
    <row r="162" s="2" customFormat="1" ht="55.5" customHeight="1">
      <c r="A162" s="38"/>
      <c r="B162" s="39"/>
      <c r="C162" s="217" t="s">
        <v>7</v>
      </c>
      <c r="D162" s="217" t="s">
        <v>165</v>
      </c>
      <c r="E162" s="218" t="s">
        <v>445</v>
      </c>
      <c r="F162" s="219" t="s">
        <v>446</v>
      </c>
      <c r="G162" s="220" t="s">
        <v>306</v>
      </c>
      <c r="H162" s="221">
        <v>276.22899999999998</v>
      </c>
      <c r="I162" s="222"/>
      <c r="J162" s="223">
        <f>ROUND(I162*H162,2)</f>
        <v>0</v>
      </c>
      <c r="K162" s="224"/>
      <c r="L162" s="44"/>
      <c r="M162" s="225" t="s">
        <v>1</v>
      </c>
      <c r="N162" s="226" t="s">
        <v>42</v>
      </c>
      <c r="O162" s="91"/>
      <c r="P162" s="227">
        <f>O162*H162</f>
        <v>0</v>
      </c>
      <c r="Q162" s="227">
        <v>0.71197999999999995</v>
      </c>
      <c r="R162" s="227">
        <f>Q162*H162</f>
        <v>196.66952341999996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173</v>
      </c>
      <c r="AT162" s="229" t="s">
        <v>165</v>
      </c>
      <c r="AU162" s="229" t="s">
        <v>85</v>
      </c>
      <c r="AY162" s="17" t="s">
        <v>164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85</v>
      </c>
      <c r="BK162" s="230">
        <f>ROUND(I162*H162,2)</f>
        <v>0</v>
      </c>
      <c r="BL162" s="17" t="s">
        <v>173</v>
      </c>
      <c r="BM162" s="229" t="s">
        <v>335</v>
      </c>
    </row>
    <row r="163" s="2" customFormat="1">
      <c r="A163" s="38"/>
      <c r="B163" s="39"/>
      <c r="C163" s="40"/>
      <c r="D163" s="231" t="s">
        <v>175</v>
      </c>
      <c r="E163" s="40"/>
      <c r="F163" s="232" t="s">
        <v>447</v>
      </c>
      <c r="G163" s="40"/>
      <c r="H163" s="40"/>
      <c r="I163" s="233"/>
      <c r="J163" s="40"/>
      <c r="K163" s="40"/>
      <c r="L163" s="44"/>
      <c r="M163" s="234"/>
      <c r="N163" s="235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175</v>
      </c>
      <c r="AU163" s="17" t="s">
        <v>85</v>
      </c>
    </row>
    <row r="164" s="12" customFormat="1" ht="25.92" customHeight="1">
      <c r="A164" s="12"/>
      <c r="B164" s="203"/>
      <c r="C164" s="204"/>
      <c r="D164" s="205" t="s">
        <v>76</v>
      </c>
      <c r="E164" s="206" t="s">
        <v>391</v>
      </c>
      <c r="F164" s="206" t="s">
        <v>392</v>
      </c>
      <c r="G164" s="204"/>
      <c r="H164" s="204"/>
      <c r="I164" s="207"/>
      <c r="J164" s="208">
        <f>BK164</f>
        <v>0</v>
      </c>
      <c r="K164" s="204"/>
      <c r="L164" s="209"/>
      <c r="M164" s="210"/>
      <c r="N164" s="211"/>
      <c r="O164" s="211"/>
      <c r="P164" s="212">
        <f>P165</f>
        <v>0</v>
      </c>
      <c r="Q164" s="211"/>
      <c r="R164" s="212">
        <f>R165</f>
        <v>0</v>
      </c>
      <c r="S164" s="211"/>
      <c r="T164" s="213">
        <f>T165</f>
        <v>501.57239999999996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4" t="s">
        <v>85</v>
      </c>
      <c r="AT164" s="215" t="s">
        <v>76</v>
      </c>
      <c r="AU164" s="215" t="s">
        <v>77</v>
      </c>
      <c r="AY164" s="214" t="s">
        <v>164</v>
      </c>
      <c r="BK164" s="216">
        <f>BK165</f>
        <v>0</v>
      </c>
    </row>
    <row r="165" s="2" customFormat="1" ht="62.7" customHeight="1">
      <c r="A165" s="38"/>
      <c r="B165" s="39"/>
      <c r="C165" s="217" t="s">
        <v>266</v>
      </c>
      <c r="D165" s="217" t="s">
        <v>165</v>
      </c>
      <c r="E165" s="218" t="s">
        <v>393</v>
      </c>
      <c r="F165" s="219" t="s">
        <v>394</v>
      </c>
      <c r="G165" s="220" t="s">
        <v>243</v>
      </c>
      <c r="H165" s="221">
        <v>172.95599999999999</v>
      </c>
      <c r="I165" s="222"/>
      <c r="J165" s="223">
        <f>ROUND(I165*H165,2)</f>
        <v>0</v>
      </c>
      <c r="K165" s="224"/>
      <c r="L165" s="44"/>
      <c r="M165" s="225" t="s">
        <v>1</v>
      </c>
      <c r="N165" s="226" t="s">
        <v>42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2.8999999999999999</v>
      </c>
      <c r="T165" s="228">
        <f>S165*H165</f>
        <v>501.57239999999996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173</v>
      </c>
      <c r="AT165" s="229" t="s">
        <v>165</v>
      </c>
      <c r="AU165" s="229" t="s">
        <v>85</v>
      </c>
      <c r="AY165" s="17" t="s">
        <v>164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85</v>
      </c>
      <c r="BK165" s="230">
        <f>ROUND(I165*H165,2)</f>
        <v>0</v>
      </c>
      <c r="BL165" s="17" t="s">
        <v>173</v>
      </c>
      <c r="BM165" s="229" t="s">
        <v>339</v>
      </c>
    </row>
    <row r="166" s="12" customFormat="1" ht="25.92" customHeight="1">
      <c r="A166" s="12"/>
      <c r="B166" s="203"/>
      <c r="C166" s="204"/>
      <c r="D166" s="205" t="s">
        <v>76</v>
      </c>
      <c r="E166" s="206" t="s">
        <v>396</v>
      </c>
      <c r="F166" s="206" t="s">
        <v>397</v>
      </c>
      <c r="G166" s="204"/>
      <c r="H166" s="204"/>
      <c r="I166" s="207"/>
      <c r="J166" s="208">
        <f>BK166</f>
        <v>0</v>
      </c>
      <c r="K166" s="204"/>
      <c r="L166" s="209"/>
      <c r="M166" s="210"/>
      <c r="N166" s="211"/>
      <c r="O166" s="211"/>
      <c r="P166" s="212">
        <f>SUM(P167:P171)</f>
        <v>0</v>
      </c>
      <c r="Q166" s="211"/>
      <c r="R166" s="212">
        <f>SUM(R167:R171)</f>
        <v>0</v>
      </c>
      <c r="S166" s="211"/>
      <c r="T166" s="213">
        <f>SUM(T167:T171)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4" t="s">
        <v>85</v>
      </c>
      <c r="AT166" s="215" t="s">
        <v>76</v>
      </c>
      <c r="AU166" s="215" t="s">
        <v>77</v>
      </c>
      <c r="AY166" s="214" t="s">
        <v>164</v>
      </c>
      <c r="BK166" s="216">
        <f>SUM(BK167:BK171)</f>
        <v>0</v>
      </c>
    </row>
    <row r="167" s="2" customFormat="1" ht="55.5" customHeight="1">
      <c r="A167" s="38"/>
      <c r="B167" s="39"/>
      <c r="C167" s="217" t="s">
        <v>332</v>
      </c>
      <c r="D167" s="217" t="s">
        <v>165</v>
      </c>
      <c r="E167" s="218" t="s">
        <v>399</v>
      </c>
      <c r="F167" s="219" t="s">
        <v>400</v>
      </c>
      <c r="G167" s="220" t="s">
        <v>296</v>
      </c>
      <c r="H167" s="221">
        <v>501.572</v>
      </c>
      <c r="I167" s="222"/>
      <c r="J167" s="223">
        <f>ROUND(I167*H167,2)</f>
        <v>0</v>
      </c>
      <c r="K167" s="224"/>
      <c r="L167" s="44"/>
      <c r="M167" s="225" t="s">
        <v>1</v>
      </c>
      <c r="N167" s="226" t="s">
        <v>42</v>
      </c>
      <c r="O167" s="91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173</v>
      </c>
      <c r="AT167" s="229" t="s">
        <v>165</v>
      </c>
      <c r="AU167" s="229" t="s">
        <v>85</v>
      </c>
      <c r="AY167" s="17" t="s">
        <v>164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85</v>
      </c>
      <c r="BK167" s="230">
        <f>ROUND(I167*H167,2)</f>
        <v>0</v>
      </c>
      <c r="BL167" s="17" t="s">
        <v>173</v>
      </c>
      <c r="BM167" s="229" t="s">
        <v>448</v>
      </c>
    </row>
    <row r="168" s="2" customFormat="1" ht="37.8" customHeight="1">
      <c r="A168" s="38"/>
      <c r="B168" s="39"/>
      <c r="C168" s="217" t="s">
        <v>336</v>
      </c>
      <c r="D168" s="217" t="s">
        <v>165</v>
      </c>
      <c r="E168" s="218" t="s">
        <v>403</v>
      </c>
      <c r="F168" s="219" t="s">
        <v>404</v>
      </c>
      <c r="G168" s="220" t="s">
        <v>296</v>
      </c>
      <c r="H168" s="221">
        <v>501.572</v>
      </c>
      <c r="I168" s="222"/>
      <c r="J168" s="223">
        <f>ROUND(I168*H168,2)</f>
        <v>0</v>
      </c>
      <c r="K168" s="224"/>
      <c r="L168" s="44"/>
      <c r="M168" s="225" t="s">
        <v>1</v>
      </c>
      <c r="N168" s="226" t="s">
        <v>42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173</v>
      </c>
      <c r="AT168" s="229" t="s">
        <v>165</v>
      </c>
      <c r="AU168" s="229" t="s">
        <v>85</v>
      </c>
      <c r="AY168" s="17" t="s">
        <v>164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85</v>
      </c>
      <c r="BK168" s="230">
        <f>ROUND(I168*H168,2)</f>
        <v>0</v>
      </c>
      <c r="BL168" s="17" t="s">
        <v>173</v>
      </c>
      <c r="BM168" s="229" t="s">
        <v>449</v>
      </c>
    </row>
    <row r="169" s="2" customFormat="1" ht="49.05" customHeight="1">
      <c r="A169" s="38"/>
      <c r="B169" s="39"/>
      <c r="C169" s="217" t="s">
        <v>340</v>
      </c>
      <c r="D169" s="217" t="s">
        <v>165</v>
      </c>
      <c r="E169" s="218" t="s">
        <v>407</v>
      </c>
      <c r="F169" s="219" t="s">
        <v>408</v>
      </c>
      <c r="G169" s="220" t="s">
        <v>296</v>
      </c>
      <c r="H169" s="221">
        <v>9028.2960000000003</v>
      </c>
      <c r="I169" s="222"/>
      <c r="J169" s="223">
        <f>ROUND(I169*H169,2)</f>
        <v>0</v>
      </c>
      <c r="K169" s="224"/>
      <c r="L169" s="44"/>
      <c r="M169" s="225" t="s">
        <v>1</v>
      </c>
      <c r="N169" s="226" t="s">
        <v>42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173</v>
      </c>
      <c r="AT169" s="229" t="s">
        <v>165</v>
      </c>
      <c r="AU169" s="229" t="s">
        <v>85</v>
      </c>
      <c r="AY169" s="17" t="s">
        <v>164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85</v>
      </c>
      <c r="BK169" s="230">
        <f>ROUND(I169*H169,2)</f>
        <v>0</v>
      </c>
      <c r="BL169" s="17" t="s">
        <v>173</v>
      </c>
      <c r="BM169" s="229" t="s">
        <v>450</v>
      </c>
    </row>
    <row r="170" s="13" customFormat="1">
      <c r="A170" s="13"/>
      <c r="B170" s="243"/>
      <c r="C170" s="244"/>
      <c r="D170" s="231" t="s">
        <v>244</v>
      </c>
      <c r="E170" s="245" t="s">
        <v>1</v>
      </c>
      <c r="F170" s="246" t="s">
        <v>451</v>
      </c>
      <c r="G170" s="244"/>
      <c r="H170" s="247">
        <v>9028.2960000000003</v>
      </c>
      <c r="I170" s="248"/>
      <c r="J170" s="244"/>
      <c r="K170" s="244"/>
      <c r="L170" s="249"/>
      <c r="M170" s="250"/>
      <c r="N170" s="251"/>
      <c r="O170" s="251"/>
      <c r="P170" s="251"/>
      <c r="Q170" s="251"/>
      <c r="R170" s="251"/>
      <c r="S170" s="251"/>
      <c r="T170" s="25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3" t="s">
        <v>244</v>
      </c>
      <c r="AU170" s="253" t="s">
        <v>85</v>
      </c>
      <c r="AV170" s="13" t="s">
        <v>87</v>
      </c>
      <c r="AW170" s="13" t="s">
        <v>34</v>
      </c>
      <c r="AX170" s="13" t="s">
        <v>85</v>
      </c>
      <c r="AY170" s="253" t="s">
        <v>164</v>
      </c>
    </row>
    <row r="171" s="2" customFormat="1" ht="49.05" customHeight="1">
      <c r="A171" s="38"/>
      <c r="B171" s="39"/>
      <c r="C171" s="217" t="s">
        <v>269</v>
      </c>
      <c r="D171" s="217" t="s">
        <v>165</v>
      </c>
      <c r="E171" s="218" t="s">
        <v>411</v>
      </c>
      <c r="F171" s="219" t="s">
        <v>412</v>
      </c>
      <c r="G171" s="220" t="s">
        <v>296</v>
      </c>
      <c r="H171" s="221">
        <v>501.572</v>
      </c>
      <c r="I171" s="222"/>
      <c r="J171" s="223">
        <f>ROUND(I171*H171,2)</f>
        <v>0</v>
      </c>
      <c r="K171" s="224"/>
      <c r="L171" s="44"/>
      <c r="M171" s="225" t="s">
        <v>1</v>
      </c>
      <c r="N171" s="226" t="s">
        <v>42</v>
      </c>
      <c r="O171" s="91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173</v>
      </c>
      <c r="AT171" s="229" t="s">
        <v>165</v>
      </c>
      <c r="AU171" s="229" t="s">
        <v>85</v>
      </c>
      <c r="AY171" s="17" t="s">
        <v>164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85</v>
      </c>
      <c r="BK171" s="230">
        <f>ROUND(I171*H171,2)</f>
        <v>0</v>
      </c>
      <c r="BL171" s="17" t="s">
        <v>173</v>
      </c>
      <c r="BM171" s="229" t="s">
        <v>452</v>
      </c>
    </row>
    <row r="172" s="12" customFormat="1" ht="25.92" customHeight="1">
      <c r="A172" s="12"/>
      <c r="B172" s="203"/>
      <c r="C172" s="204"/>
      <c r="D172" s="205" t="s">
        <v>76</v>
      </c>
      <c r="E172" s="206" t="s">
        <v>413</v>
      </c>
      <c r="F172" s="206" t="s">
        <v>414</v>
      </c>
      <c r="G172" s="204"/>
      <c r="H172" s="204"/>
      <c r="I172" s="207"/>
      <c r="J172" s="208">
        <f>BK172</f>
        <v>0</v>
      </c>
      <c r="K172" s="204"/>
      <c r="L172" s="209"/>
      <c r="M172" s="210"/>
      <c r="N172" s="211"/>
      <c r="O172" s="211"/>
      <c r="P172" s="212">
        <f>P173</f>
        <v>0</v>
      </c>
      <c r="Q172" s="211"/>
      <c r="R172" s="212">
        <f>R173</f>
        <v>0</v>
      </c>
      <c r="S172" s="211"/>
      <c r="T172" s="213">
        <f>T173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4" t="s">
        <v>85</v>
      </c>
      <c r="AT172" s="215" t="s">
        <v>76</v>
      </c>
      <c r="AU172" s="215" t="s">
        <v>77</v>
      </c>
      <c r="AY172" s="214" t="s">
        <v>164</v>
      </c>
      <c r="BK172" s="216">
        <f>BK173</f>
        <v>0</v>
      </c>
    </row>
    <row r="173" s="2" customFormat="1" ht="21.75" customHeight="1">
      <c r="A173" s="38"/>
      <c r="B173" s="39"/>
      <c r="C173" s="217" t="s">
        <v>351</v>
      </c>
      <c r="D173" s="217" t="s">
        <v>165</v>
      </c>
      <c r="E173" s="218" t="s">
        <v>416</v>
      </c>
      <c r="F173" s="219" t="s">
        <v>417</v>
      </c>
      <c r="G173" s="220" t="s">
        <v>296</v>
      </c>
      <c r="H173" s="221">
        <v>773.64599999999996</v>
      </c>
      <c r="I173" s="222"/>
      <c r="J173" s="223">
        <f>ROUND(I173*H173,2)</f>
        <v>0</v>
      </c>
      <c r="K173" s="224"/>
      <c r="L173" s="44"/>
      <c r="M173" s="238" t="s">
        <v>1</v>
      </c>
      <c r="N173" s="239" t="s">
        <v>42</v>
      </c>
      <c r="O173" s="240"/>
      <c r="P173" s="241">
        <f>O173*H173</f>
        <v>0</v>
      </c>
      <c r="Q173" s="241">
        <v>0</v>
      </c>
      <c r="R173" s="241">
        <f>Q173*H173</f>
        <v>0</v>
      </c>
      <c r="S173" s="241">
        <v>0</v>
      </c>
      <c r="T173" s="242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173</v>
      </c>
      <c r="AT173" s="229" t="s">
        <v>165</v>
      </c>
      <c r="AU173" s="229" t="s">
        <v>85</v>
      </c>
      <c r="AY173" s="17" t="s">
        <v>164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85</v>
      </c>
      <c r="BK173" s="230">
        <f>ROUND(I173*H173,2)</f>
        <v>0</v>
      </c>
      <c r="BL173" s="17" t="s">
        <v>173</v>
      </c>
      <c r="BM173" s="229" t="s">
        <v>343</v>
      </c>
    </row>
    <row r="174" s="2" customFormat="1" ht="6.96" customHeight="1">
      <c r="A174" s="38"/>
      <c r="B174" s="66"/>
      <c r="C174" s="67"/>
      <c r="D174" s="67"/>
      <c r="E174" s="67"/>
      <c r="F174" s="67"/>
      <c r="G174" s="67"/>
      <c r="H174" s="67"/>
      <c r="I174" s="67"/>
      <c r="J174" s="67"/>
      <c r="K174" s="67"/>
      <c r="L174" s="44"/>
      <c r="M174" s="38"/>
      <c r="O174" s="38"/>
      <c r="P174" s="38"/>
      <c r="Q174" s="38"/>
      <c r="R174" s="38"/>
      <c r="S174" s="38"/>
      <c r="T174" s="38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</row>
  </sheetData>
  <sheetProtection sheet="1" autoFilter="0" formatColumns="0" formatRows="0" objects="1" scenarios="1" spinCount="100000" saltValue="peKBrN/lJ6ApgA+gDTXMqORdz4hD5va4gbqOULhZHHNrYyGSDUsOU7gM5TMXTPGQ2r3HkSZS9Pfh82ce1mcJQg==" hashValue="3T+ndlHwYEVnDIxn+xTTxyyf3nIO4KwcZyVWZqcv4ZZfDjWfRa42u0yrlXXBwKe4Fm/7LVSUTojhw5CvzZhjpw==" algorithmName="SHA-512" password="CC35"/>
  <autoFilter ref="C122:K173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136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Hloučela, Hamry - posouzení stability koryta, návrh úprav a stabilizačních objektů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137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453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33</v>
      </c>
      <c r="G12" s="38"/>
      <c r="H12" s="38"/>
      <c r="I12" s="140" t="s">
        <v>22</v>
      </c>
      <c r="J12" s="144" t="str">
        <f>'Rekapitulace stavby'!AN8</f>
        <v>28. 3. 2023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70890013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Povodí Moravy, s.p.</v>
      </c>
      <c r="F15" s="38"/>
      <c r="G15" s="38"/>
      <c r="H15" s="38"/>
      <c r="I15" s="140" t="s">
        <v>28</v>
      </c>
      <c r="J15" s="143" t="str">
        <f>IF('Rekapitulace stavby'!AN11="","",'Rekapitulace stavby'!AN11)</f>
        <v>CZ70890013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ROUND((SUM(BE121:BE148)),  2)</f>
        <v>0</v>
      </c>
      <c r="G33" s="38"/>
      <c r="H33" s="38"/>
      <c r="I33" s="155">
        <v>0.20999999999999999</v>
      </c>
      <c r="J33" s="154">
        <f>ROUND(((SUM(BE121:BE148))*I33),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ROUND((SUM(BF121:BF148)),  2)</f>
        <v>0</v>
      </c>
      <c r="G34" s="38"/>
      <c r="H34" s="38"/>
      <c r="I34" s="155">
        <v>0.14999999999999999</v>
      </c>
      <c r="J34" s="154">
        <f>ROUND(((SUM(BF121:BF148))*I34),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ROUND((SUM(BG121:BG148)),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ROUND((SUM(BH121:BH148)),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ROUND((SUM(BI121:BI148)),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Hloučela, Hamry - posouzení stability koryta, návrh úprav a stabilizačních objektů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04 - Úprava LB opěrné stěny v m 271,20-617,60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28. 3. 2023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140</v>
      </c>
      <c r="D94" s="176"/>
      <c r="E94" s="176"/>
      <c r="F94" s="176"/>
      <c r="G94" s="176"/>
      <c r="H94" s="176"/>
      <c r="I94" s="176"/>
      <c r="J94" s="177" t="s">
        <v>141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142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143</v>
      </c>
    </row>
    <row r="97" s="9" customFormat="1" ht="24.96" customHeight="1">
      <c r="A97" s="9"/>
      <c r="B97" s="179"/>
      <c r="C97" s="180"/>
      <c r="D97" s="181" t="s">
        <v>233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235</v>
      </c>
      <c r="E98" s="182"/>
      <c r="F98" s="182"/>
      <c r="G98" s="182"/>
      <c r="H98" s="182"/>
      <c r="I98" s="182"/>
      <c r="J98" s="183">
        <f>J134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237</v>
      </c>
      <c r="E99" s="182"/>
      <c r="F99" s="182"/>
      <c r="G99" s="182"/>
      <c r="H99" s="182"/>
      <c r="I99" s="182"/>
      <c r="J99" s="183">
        <f>J139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238</v>
      </c>
      <c r="E100" s="182"/>
      <c r="F100" s="182"/>
      <c r="G100" s="182"/>
      <c r="H100" s="182"/>
      <c r="I100" s="182"/>
      <c r="J100" s="183">
        <f>J141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9"/>
      <c r="C101" s="180"/>
      <c r="D101" s="181" t="s">
        <v>239</v>
      </c>
      <c r="E101" s="182"/>
      <c r="F101" s="182"/>
      <c r="G101" s="182"/>
      <c r="H101" s="182"/>
      <c r="I101" s="182"/>
      <c r="J101" s="183">
        <f>J147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149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6.25" customHeight="1">
      <c r="A111" s="38"/>
      <c r="B111" s="39"/>
      <c r="C111" s="40"/>
      <c r="D111" s="40"/>
      <c r="E111" s="174" t="str">
        <f>E7</f>
        <v>Hloučela, Hamry - posouzení stability koryta, návrh úprav a stabilizačních objektů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137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SO 04 - Úprava LB opěrné stěny v m 271,20-617,60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 xml:space="preserve"> </v>
      </c>
      <c r="G115" s="40"/>
      <c r="H115" s="40"/>
      <c r="I115" s="32" t="s">
        <v>22</v>
      </c>
      <c r="J115" s="79" t="str">
        <f>IF(J12="","",J12)</f>
        <v>28. 3. 2023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>Povodí Moravy, s.p.</v>
      </c>
      <c r="G117" s="40"/>
      <c r="H117" s="40"/>
      <c r="I117" s="32" t="s">
        <v>32</v>
      </c>
      <c r="J117" s="36" t="str">
        <f>E21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30</v>
      </c>
      <c r="D118" s="40"/>
      <c r="E118" s="40"/>
      <c r="F118" s="27" t="str">
        <f>IF(E18="","",E18)</f>
        <v>Vyplň údaj</v>
      </c>
      <c r="G118" s="40"/>
      <c r="H118" s="40"/>
      <c r="I118" s="32" t="s">
        <v>35</v>
      </c>
      <c r="J118" s="36" t="str">
        <f>E24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150</v>
      </c>
      <c r="D120" s="194" t="s">
        <v>62</v>
      </c>
      <c r="E120" s="194" t="s">
        <v>58</v>
      </c>
      <c r="F120" s="194" t="s">
        <v>59</v>
      </c>
      <c r="G120" s="194" t="s">
        <v>151</v>
      </c>
      <c r="H120" s="194" t="s">
        <v>152</v>
      </c>
      <c r="I120" s="194" t="s">
        <v>153</v>
      </c>
      <c r="J120" s="195" t="s">
        <v>141</v>
      </c>
      <c r="K120" s="196" t="s">
        <v>154</v>
      </c>
      <c r="L120" s="197"/>
      <c r="M120" s="100" t="s">
        <v>1</v>
      </c>
      <c r="N120" s="101" t="s">
        <v>41</v>
      </c>
      <c r="O120" s="101" t="s">
        <v>155</v>
      </c>
      <c r="P120" s="101" t="s">
        <v>156</v>
      </c>
      <c r="Q120" s="101" t="s">
        <v>157</v>
      </c>
      <c r="R120" s="101" t="s">
        <v>158</v>
      </c>
      <c r="S120" s="101" t="s">
        <v>159</v>
      </c>
      <c r="T120" s="102" t="s">
        <v>160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161</v>
      </c>
      <c r="D121" s="40"/>
      <c r="E121" s="40"/>
      <c r="F121" s="40"/>
      <c r="G121" s="40"/>
      <c r="H121" s="40"/>
      <c r="I121" s="40"/>
      <c r="J121" s="198">
        <f>BK121</f>
        <v>0</v>
      </c>
      <c r="K121" s="40"/>
      <c r="L121" s="44"/>
      <c r="M121" s="103"/>
      <c r="N121" s="199"/>
      <c r="O121" s="104"/>
      <c r="P121" s="200">
        <f>P122+P134+P139+P141+P147</f>
        <v>0</v>
      </c>
      <c r="Q121" s="104"/>
      <c r="R121" s="200">
        <f>R122+R134+R139+R141+R147</f>
        <v>221.11592114999999</v>
      </c>
      <c r="S121" s="104"/>
      <c r="T121" s="201">
        <f>T122+T134+T139+T141+T147</f>
        <v>129.7953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76</v>
      </c>
      <c r="AU121" s="17" t="s">
        <v>143</v>
      </c>
      <c r="BK121" s="202">
        <f>BK122+BK134+BK139+BK141+BK147</f>
        <v>0</v>
      </c>
    </row>
    <row r="122" s="12" customFormat="1" ht="25.92" customHeight="1">
      <c r="A122" s="12"/>
      <c r="B122" s="203"/>
      <c r="C122" s="204"/>
      <c r="D122" s="205" t="s">
        <v>76</v>
      </c>
      <c r="E122" s="206" t="s">
        <v>85</v>
      </c>
      <c r="F122" s="206" t="s">
        <v>240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SUM(P123:P133)</f>
        <v>0</v>
      </c>
      <c r="Q122" s="211"/>
      <c r="R122" s="212">
        <f>SUM(R123:R133)</f>
        <v>0</v>
      </c>
      <c r="S122" s="211"/>
      <c r="T122" s="213">
        <f>SUM(T123:T133)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85</v>
      </c>
      <c r="AT122" s="215" t="s">
        <v>76</v>
      </c>
      <c r="AU122" s="215" t="s">
        <v>77</v>
      </c>
      <c r="AY122" s="214" t="s">
        <v>164</v>
      </c>
      <c r="BK122" s="216">
        <f>SUM(BK123:BK133)</f>
        <v>0</v>
      </c>
    </row>
    <row r="123" s="2" customFormat="1" ht="21.75" customHeight="1">
      <c r="A123" s="38"/>
      <c r="B123" s="39"/>
      <c r="C123" s="217" t="s">
        <v>85</v>
      </c>
      <c r="D123" s="217" t="s">
        <v>165</v>
      </c>
      <c r="E123" s="218" t="s">
        <v>250</v>
      </c>
      <c r="F123" s="219" t="s">
        <v>251</v>
      </c>
      <c r="G123" s="220" t="s">
        <v>252</v>
      </c>
      <c r="H123" s="221">
        <v>80</v>
      </c>
      <c r="I123" s="222"/>
      <c r="J123" s="223">
        <f>ROUND(I123*H123,2)</f>
        <v>0</v>
      </c>
      <c r="K123" s="224"/>
      <c r="L123" s="44"/>
      <c r="M123" s="225" t="s">
        <v>1</v>
      </c>
      <c r="N123" s="226" t="s">
        <v>42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173</v>
      </c>
      <c r="AT123" s="229" t="s">
        <v>165</v>
      </c>
      <c r="AU123" s="229" t="s">
        <v>85</v>
      </c>
      <c r="AY123" s="17" t="s">
        <v>164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85</v>
      </c>
      <c r="BK123" s="230">
        <f>ROUND(I123*H123,2)</f>
        <v>0</v>
      </c>
      <c r="BL123" s="17" t="s">
        <v>173</v>
      </c>
      <c r="BM123" s="229" t="s">
        <v>87</v>
      </c>
    </row>
    <row r="124" s="13" customFormat="1">
      <c r="A124" s="13"/>
      <c r="B124" s="243"/>
      <c r="C124" s="244"/>
      <c r="D124" s="231" t="s">
        <v>244</v>
      </c>
      <c r="E124" s="245" t="s">
        <v>1</v>
      </c>
      <c r="F124" s="246" t="s">
        <v>454</v>
      </c>
      <c r="G124" s="244"/>
      <c r="H124" s="247">
        <v>80</v>
      </c>
      <c r="I124" s="248"/>
      <c r="J124" s="244"/>
      <c r="K124" s="244"/>
      <c r="L124" s="249"/>
      <c r="M124" s="250"/>
      <c r="N124" s="251"/>
      <c r="O124" s="251"/>
      <c r="P124" s="251"/>
      <c r="Q124" s="251"/>
      <c r="R124" s="251"/>
      <c r="S124" s="251"/>
      <c r="T124" s="25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53" t="s">
        <v>244</v>
      </c>
      <c r="AU124" s="253" t="s">
        <v>85</v>
      </c>
      <c r="AV124" s="13" t="s">
        <v>87</v>
      </c>
      <c r="AW124" s="13" t="s">
        <v>34</v>
      </c>
      <c r="AX124" s="13" t="s">
        <v>77</v>
      </c>
      <c r="AY124" s="253" t="s">
        <v>164</v>
      </c>
    </row>
    <row r="125" s="14" customFormat="1">
      <c r="A125" s="14"/>
      <c r="B125" s="254"/>
      <c r="C125" s="255"/>
      <c r="D125" s="231" t="s">
        <v>244</v>
      </c>
      <c r="E125" s="256" t="s">
        <v>1</v>
      </c>
      <c r="F125" s="257" t="s">
        <v>246</v>
      </c>
      <c r="G125" s="255"/>
      <c r="H125" s="258">
        <v>80</v>
      </c>
      <c r="I125" s="259"/>
      <c r="J125" s="255"/>
      <c r="K125" s="255"/>
      <c r="L125" s="260"/>
      <c r="M125" s="261"/>
      <c r="N125" s="262"/>
      <c r="O125" s="262"/>
      <c r="P125" s="262"/>
      <c r="Q125" s="262"/>
      <c r="R125" s="262"/>
      <c r="S125" s="262"/>
      <c r="T125" s="26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64" t="s">
        <v>244</v>
      </c>
      <c r="AU125" s="264" t="s">
        <v>85</v>
      </c>
      <c r="AV125" s="14" t="s">
        <v>173</v>
      </c>
      <c r="AW125" s="14" t="s">
        <v>34</v>
      </c>
      <c r="AX125" s="14" t="s">
        <v>85</v>
      </c>
      <c r="AY125" s="264" t="s">
        <v>164</v>
      </c>
    </row>
    <row r="126" s="2" customFormat="1" ht="21.75" customHeight="1">
      <c r="A126" s="38"/>
      <c r="B126" s="39"/>
      <c r="C126" s="217" t="s">
        <v>87</v>
      </c>
      <c r="D126" s="217" t="s">
        <v>165</v>
      </c>
      <c r="E126" s="218" t="s">
        <v>254</v>
      </c>
      <c r="F126" s="219" t="s">
        <v>255</v>
      </c>
      <c r="G126" s="220" t="s">
        <v>256</v>
      </c>
      <c r="H126" s="221">
        <v>10</v>
      </c>
      <c r="I126" s="222"/>
      <c r="J126" s="223">
        <f>ROUND(I126*H126,2)</f>
        <v>0</v>
      </c>
      <c r="K126" s="224"/>
      <c r="L126" s="44"/>
      <c r="M126" s="225" t="s">
        <v>1</v>
      </c>
      <c r="N126" s="226" t="s">
        <v>42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173</v>
      </c>
      <c r="AT126" s="229" t="s">
        <v>165</v>
      </c>
      <c r="AU126" s="229" t="s">
        <v>85</v>
      </c>
      <c r="AY126" s="17" t="s">
        <v>164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85</v>
      </c>
      <c r="BK126" s="230">
        <f>ROUND(I126*H126,2)</f>
        <v>0</v>
      </c>
      <c r="BL126" s="17" t="s">
        <v>173</v>
      </c>
      <c r="BM126" s="229" t="s">
        <v>173</v>
      </c>
    </row>
    <row r="127" s="2" customFormat="1" ht="44.25" customHeight="1">
      <c r="A127" s="38"/>
      <c r="B127" s="39"/>
      <c r="C127" s="217" t="s">
        <v>177</v>
      </c>
      <c r="D127" s="217" t="s">
        <v>165</v>
      </c>
      <c r="E127" s="218" t="s">
        <v>264</v>
      </c>
      <c r="F127" s="219" t="s">
        <v>265</v>
      </c>
      <c r="G127" s="220" t="s">
        <v>243</v>
      </c>
      <c r="H127" s="221">
        <v>14.919000000000001</v>
      </c>
      <c r="I127" s="222"/>
      <c r="J127" s="223">
        <f>ROUND(I127*H127,2)</f>
        <v>0</v>
      </c>
      <c r="K127" s="224"/>
      <c r="L127" s="44"/>
      <c r="M127" s="225" t="s">
        <v>1</v>
      </c>
      <c r="N127" s="226" t="s">
        <v>42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173</v>
      </c>
      <c r="AT127" s="229" t="s">
        <v>165</v>
      </c>
      <c r="AU127" s="229" t="s">
        <v>85</v>
      </c>
      <c r="AY127" s="17" t="s">
        <v>164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85</v>
      </c>
      <c r="BK127" s="230">
        <f>ROUND(I127*H127,2)</f>
        <v>0</v>
      </c>
      <c r="BL127" s="17" t="s">
        <v>173</v>
      </c>
      <c r="BM127" s="229" t="s">
        <v>187</v>
      </c>
    </row>
    <row r="128" s="2" customFormat="1" ht="62.7" customHeight="1">
      <c r="A128" s="38"/>
      <c r="B128" s="39"/>
      <c r="C128" s="217" t="s">
        <v>173</v>
      </c>
      <c r="D128" s="217" t="s">
        <v>165</v>
      </c>
      <c r="E128" s="218" t="s">
        <v>275</v>
      </c>
      <c r="F128" s="219" t="s">
        <v>276</v>
      </c>
      <c r="G128" s="220" t="s">
        <v>243</v>
      </c>
      <c r="H128" s="221">
        <v>14.919000000000001</v>
      </c>
      <c r="I128" s="222"/>
      <c r="J128" s="223">
        <f>ROUND(I128*H128,2)</f>
        <v>0</v>
      </c>
      <c r="K128" s="224"/>
      <c r="L128" s="44"/>
      <c r="M128" s="225" t="s">
        <v>1</v>
      </c>
      <c r="N128" s="226" t="s">
        <v>42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173</v>
      </c>
      <c r="AT128" s="229" t="s">
        <v>165</v>
      </c>
      <c r="AU128" s="229" t="s">
        <v>85</v>
      </c>
      <c r="AY128" s="17" t="s">
        <v>164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85</v>
      </c>
      <c r="BK128" s="230">
        <f>ROUND(I128*H128,2)</f>
        <v>0</v>
      </c>
      <c r="BL128" s="17" t="s">
        <v>173</v>
      </c>
      <c r="BM128" s="229" t="s">
        <v>207</v>
      </c>
    </row>
    <row r="129" s="2" customFormat="1" ht="66.75" customHeight="1">
      <c r="A129" s="38"/>
      <c r="B129" s="39"/>
      <c r="C129" s="217" t="s">
        <v>163</v>
      </c>
      <c r="D129" s="217" t="s">
        <v>165</v>
      </c>
      <c r="E129" s="218" t="s">
        <v>278</v>
      </c>
      <c r="F129" s="219" t="s">
        <v>279</v>
      </c>
      <c r="G129" s="220" t="s">
        <v>243</v>
      </c>
      <c r="H129" s="221">
        <v>134.27099999999999</v>
      </c>
      <c r="I129" s="222"/>
      <c r="J129" s="223">
        <f>ROUND(I129*H129,2)</f>
        <v>0</v>
      </c>
      <c r="K129" s="224"/>
      <c r="L129" s="44"/>
      <c r="M129" s="225" t="s">
        <v>1</v>
      </c>
      <c r="N129" s="226" t="s">
        <v>42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173</v>
      </c>
      <c r="AT129" s="229" t="s">
        <v>165</v>
      </c>
      <c r="AU129" s="229" t="s">
        <v>85</v>
      </c>
      <c r="AY129" s="17" t="s">
        <v>164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85</v>
      </c>
      <c r="BK129" s="230">
        <f>ROUND(I129*H129,2)</f>
        <v>0</v>
      </c>
      <c r="BL129" s="17" t="s">
        <v>173</v>
      </c>
      <c r="BM129" s="229" t="s">
        <v>220</v>
      </c>
    </row>
    <row r="130" s="13" customFormat="1">
      <c r="A130" s="13"/>
      <c r="B130" s="243"/>
      <c r="C130" s="244"/>
      <c r="D130" s="231" t="s">
        <v>244</v>
      </c>
      <c r="E130" s="245" t="s">
        <v>1</v>
      </c>
      <c r="F130" s="246" t="s">
        <v>455</v>
      </c>
      <c r="G130" s="244"/>
      <c r="H130" s="247">
        <v>134.27099999999999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3" t="s">
        <v>244</v>
      </c>
      <c r="AU130" s="253" t="s">
        <v>85</v>
      </c>
      <c r="AV130" s="13" t="s">
        <v>87</v>
      </c>
      <c r="AW130" s="13" t="s">
        <v>34</v>
      </c>
      <c r="AX130" s="13" t="s">
        <v>77</v>
      </c>
      <c r="AY130" s="253" t="s">
        <v>164</v>
      </c>
    </row>
    <row r="131" s="14" customFormat="1">
      <c r="A131" s="14"/>
      <c r="B131" s="254"/>
      <c r="C131" s="255"/>
      <c r="D131" s="231" t="s">
        <v>244</v>
      </c>
      <c r="E131" s="256" t="s">
        <v>1</v>
      </c>
      <c r="F131" s="257" t="s">
        <v>246</v>
      </c>
      <c r="G131" s="255"/>
      <c r="H131" s="258">
        <v>134.27099999999999</v>
      </c>
      <c r="I131" s="259"/>
      <c r="J131" s="255"/>
      <c r="K131" s="255"/>
      <c r="L131" s="260"/>
      <c r="M131" s="261"/>
      <c r="N131" s="262"/>
      <c r="O131" s="262"/>
      <c r="P131" s="262"/>
      <c r="Q131" s="262"/>
      <c r="R131" s="262"/>
      <c r="S131" s="262"/>
      <c r="T131" s="26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4" t="s">
        <v>244</v>
      </c>
      <c r="AU131" s="264" t="s">
        <v>85</v>
      </c>
      <c r="AV131" s="14" t="s">
        <v>173</v>
      </c>
      <c r="AW131" s="14" t="s">
        <v>34</v>
      </c>
      <c r="AX131" s="14" t="s">
        <v>85</v>
      </c>
      <c r="AY131" s="264" t="s">
        <v>164</v>
      </c>
    </row>
    <row r="132" s="2" customFormat="1" ht="44.25" customHeight="1">
      <c r="A132" s="38"/>
      <c r="B132" s="39"/>
      <c r="C132" s="217" t="s">
        <v>187</v>
      </c>
      <c r="D132" s="217" t="s">
        <v>165</v>
      </c>
      <c r="E132" s="218" t="s">
        <v>294</v>
      </c>
      <c r="F132" s="219" t="s">
        <v>295</v>
      </c>
      <c r="G132" s="220" t="s">
        <v>296</v>
      </c>
      <c r="H132" s="221">
        <v>26.853999999999999</v>
      </c>
      <c r="I132" s="222"/>
      <c r="J132" s="223">
        <f>ROUND(I132*H132,2)</f>
        <v>0</v>
      </c>
      <c r="K132" s="224"/>
      <c r="L132" s="44"/>
      <c r="M132" s="225" t="s">
        <v>1</v>
      </c>
      <c r="N132" s="226" t="s">
        <v>42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173</v>
      </c>
      <c r="AT132" s="229" t="s">
        <v>165</v>
      </c>
      <c r="AU132" s="229" t="s">
        <v>85</v>
      </c>
      <c r="AY132" s="17" t="s">
        <v>164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85</v>
      </c>
      <c r="BK132" s="230">
        <f>ROUND(I132*H132,2)</f>
        <v>0</v>
      </c>
      <c r="BL132" s="17" t="s">
        <v>173</v>
      </c>
      <c r="BM132" s="229" t="s">
        <v>228</v>
      </c>
    </row>
    <row r="133" s="13" customFormat="1">
      <c r="A133" s="13"/>
      <c r="B133" s="243"/>
      <c r="C133" s="244"/>
      <c r="D133" s="231" t="s">
        <v>244</v>
      </c>
      <c r="E133" s="245" t="s">
        <v>1</v>
      </c>
      <c r="F133" s="246" t="s">
        <v>456</v>
      </c>
      <c r="G133" s="244"/>
      <c r="H133" s="247">
        <v>26.853999999999999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3" t="s">
        <v>244</v>
      </c>
      <c r="AU133" s="253" t="s">
        <v>85</v>
      </c>
      <c r="AV133" s="13" t="s">
        <v>87</v>
      </c>
      <c r="AW133" s="13" t="s">
        <v>34</v>
      </c>
      <c r="AX133" s="13" t="s">
        <v>85</v>
      </c>
      <c r="AY133" s="253" t="s">
        <v>164</v>
      </c>
    </row>
    <row r="134" s="12" customFormat="1" ht="25.92" customHeight="1">
      <c r="A134" s="12"/>
      <c r="B134" s="203"/>
      <c r="C134" s="204"/>
      <c r="D134" s="205" t="s">
        <v>76</v>
      </c>
      <c r="E134" s="206" t="s">
        <v>177</v>
      </c>
      <c r="F134" s="206" t="s">
        <v>312</v>
      </c>
      <c r="G134" s="204"/>
      <c r="H134" s="204"/>
      <c r="I134" s="207"/>
      <c r="J134" s="208">
        <f>BK134</f>
        <v>0</v>
      </c>
      <c r="K134" s="204"/>
      <c r="L134" s="209"/>
      <c r="M134" s="210"/>
      <c r="N134" s="211"/>
      <c r="O134" s="211"/>
      <c r="P134" s="212">
        <f>SUM(P135:P138)</f>
        <v>0</v>
      </c>
      <c r="Q134" s="211"/>
      <c r="R134" s="212">
        <f>SUM(R135:R138)</f>
        <v>221.11592114999999</v>
      </c>
      <c r="S134" s="211"/>
      <c r="T134" s="213">
        <f>SUM(T135:T138)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4" t="s">
        <v>85</v>
      </c>
      <c r="AT134" s="215" t="s">
        <v>76</v>
      </c>
      <c r="AU134" s="215" t="s">
        <v>77</v>
      </c>
      <c r="AY134" s="214" t="s">
        <v>164</v>
      </c>
      <c r="BK134" s="216">
        <f>SUM(BK135:BK138)</f>
        <v>0</v>
      </c>
    </row>
    <row r="135" s="2" customFormat="1" ht="114.9" customHeight="1">
      <c r="A135" s="38"/>
      <c r="B135" s="39"/>
      <c r="C135" s="217" t="s">
        <v>192</v>
      </c>
      <c r="D135" s="217" t="s">
        <v>165</v>
      </c>
      <c r="E135" s="218" t="s">
        <v>422</v>
      </c>
      <c r="F135" s="219" t="s">
        <v>423</v>
      </c>
      <c r="G135" s="220" t="s">
        <v>243</v>
      </c>
      <c r="H135" s="221">
        <v>2.3999999999999999</v>
      </c>
      <c r="I135" s="222"/>
      <c r="J135" s="223">
        <f>ROUND(I135*H135,2)</f>
        <v>0</v>
      </c>
      <c r="K135" s="224"/>
      <c r="L135" s="44"/>
      <c r="M135" s="225" t="s">
        <v>1</v>
      </c>
      <c r="N135" s="226" t="s">
        <v>42</v>
      </c>
      <c r="O135" s="91"/>
      <c r="P135" s="227">
        <f>O135*H135</f>
        <v>0</v>
      </c>
      <c r="Q135" s="227">
        <v>3.05924</v>
      </c>
      <c r="R135" s="227">
        <f>Q135*H135</f>
        <v>7.3421759999999994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173</v>
      </c>
      <c r="AT135" s="229" t="s">
        <v>165</v>
      </c>
      <c r="AU135" s="229" t="s">
        <v>85</v>
      </c>
      <c r="AY135" s="17" t="s">
        <v>164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85</v>
      </c>
      <c r="BK135" s="230">
        <f>ROUND(I135*H135,2)</f>
        <v>0</v>
      </c>
      <c r="BL135" s="17" t="s">
        <v>173</v>
      </c>
      <c r="BM135" s="229" t="s">
        <v>263</v>
      </c>
    </row>
    <row r="136" s="2" customFormat="1" ht="66.75" customHeight="1">
      <c r="A136" s="38"/>
      <c r="B136" s="39"/>
      <c r="C136" s="217" t="s">
        <v>196</v>
      </c>
      <c r="D136" s="217" t="s">
        <v>165</v>
      </c>
      <c r="E136" s="218" t="s">
        <v>424</v>
      </c>
      <c r="F136" s="219" t="s">
        <v>425</v>
      </c>
      <c r="G136" s="220" t="s">
        <v>243</v>
      </c>
      <c r="H136" s="221">
        <v>76.352999999999994</v>
      </c>
      <c r="I136" s="222"/>
      <c r="J136" s="223">
        <f>ROUND(I136*H136,2)</f>
        <v>0</v>
      </c>
      <c r="K136" s="224"/>
      <c r="L136" s="44"/>
      <c r="M136" s="225" t="s">
        <v>1</v>
      </c>
      <c r="N136" s="226" t="s">
        <v>42</v>
      </c>
      <c r="O136" s="91"/>
      <c r="P136" s="227">
        <f>O136*H136</f>
        <v>0</v>
      </c>
      <c r="Q136" s="227">
        <v>2.7919499999999999</v>
      </c>
      <c r="R136" s="227">
        <f>Q136*H136</f>
        <v>213.17375834999999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173</v>
      </c>
      <c r="AT136" s="229" t="s">
        <v>165</v>
      </c>
      <c r="AU136" s="229" t="s">
        <v>85</v>
      </c>
      <c r="AY136" s="17" t="s">
        <v>164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85</v>
      </c>
      <c r="BK136" s="230">
        <f>ROUND(I136*H136,2)</f>
        <v>0</v>
      </c>
      <c r="BL136" s="17" t="s">
        <v>173</v>
      </c>
      <c r="BM136" s="229" t="s">
        <v>322</v>
      </c>
    </row>
    <row r="137" s="2" customFormat="1" ht="76.35" customHeight="1">
      <c r="A137" s="38"/>
      <c r="B137" s="39"/>
      <c r="C137" s="217" t="s">
        <v>202</v>
      </c>
      <c r="D137" s="217" t="s">
        <v>165</v>
      </c>
      <c r="E137" s="218" t="s">
        <v>329</v>
      </c>
      <c r="F137" s="219" t="s">
        <v>330</v>
      </c>
      <c r="G137" s="220" t="s">
        <v>306</v>
      </c>
      <c r="H137" s="221">
        <v>73.890000000000001</v>
      </c>
      <c r="I137" s="222"/>
      <c r="J137" s="223">
        <f>ROUND(I137*H137,2)</f>
        <v>0</v>
      </c>
      <c r="K137" s="224"/>
      <c r="L137" s="44"/>
      <c r="M137" s="225" t="s">
        <v>1</v>
      </c>
      <c r="N137" s="226" t="s">
        <v>42</v>
      </c>
      <c r="O137" s="91"/>
      <c r="P137" s="227">
        <f>O137*H137</f>
        <v>0</v>
      </c>
      <c r="Q137" s="227">
        <v>0.00726</v>
      </c>
      <c r="R137" s="227">
        <f>Q137*H137</f>
        <v>0.53644139999999996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173</v>
      </c>
      <c r="AT137" s="229" t="s">
        <v>165</v>
      </c>
      <c r="AU137" s="229" t="s">
        <v>85</v>
      </c>
      <c r="AY137" s="17" t="s">
        <v>164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85</v>
      </c>
      <c r="BK137" s="230">
        <f>ROUND(I137*H137,2)</f>
        <v>0</v>
      </c>
      <c r="BL137" s="17" t="s">
        <v>173</v>
      </c>
      <c r="BM137" s="229" t="s">
        <v>266</v>
      </c>
    </row>
    <row r="138" s="2" customFormat="1" ht="76.35" customHeight="1">
      <c r="A138" s="38"/>
      <c r="B138" s="39"/>
      <c r="C138" s="217" t="s">
        <v>207</v>
      </c>
      <c r="D138" s="217" t="s">
        <v>165</v>
      </c>
      <c r="E138" s="218" t="s">
        <v>333</v>
      </c>
      <c r="F138" s="219" t="s">
        <v>334</v>
      </c>
      <c r="G138" s="220" t="s">
        <v>306</v>
      </c>
      <c r="H138" s="221">
        <v>73.890000000000001</v>
      </c>
      <c r="I138" s="222"/>
      <c r="J138" s="223">
        <f>ROUND(I138*H138,2)</f>
        <v>0</v>
      </c>
      <c r="K138" s="224"/>
      <c r="L138" s="44"/>
      <c r="M138" s="225" t="s">
        <v>1</v>
      </c>
      <c r="N138" s="226" t="s">
        <v>42</v>
      </c>
      <c r="O138" s="91"/>
      <c r="P138" s="227">
        <f>O138*H138</f>
        <v>0</v>
      </c>
      <c r="Q138" s="227">
        <v>0.00085999999999999998</v>
      </c>
      <c r="R138" s="227">
        <f>Q138*H138</f>
        <v>0.063545400000000002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173</v>
      </c>
      <c r="AT138" s="229" t="s">
        <v>165</v>
      </c>
      <c r="AU138" s="229" t="s">
        <v>85</v>
      </c>
      <c r="AY138" s="17" t="s">
        <v>164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85</v>
      </c>
      <c r="BK138" s="230">
        <f>ROUND(I138*H138,2)</f>
        <v>0</v>
      </c>
      <c r="BL138" s="17" t="s">
        <v>173</v>
      </c>
      <c r="BM138" s="229" t="s">
        <v>336</v>
      </c>
    </row>
    <row r="139" s="12" customFormat="1" ht="25.92" customHeight="1">
      <c r="A139" s="12"/>
      <c r="B139" s="203"/>
      <c r="C139" s="204"/>
      <c r="D139" s="205" t="s">
        <v>76</v>
      </c>
      <c r="E139" s="206" t="s">
        <v>391</v>
      </c>
      <c r="F139" s="206" t="s">
        <v>392</v>
      </c>
      <c r="G139" s="204"/>
      <c r="H139" s="204"/>
      <c r="I139" s="207"/>
      <c r="J139" s="208">
        <f>BK139</f>
        <v>0</v>
      </c>
      <c r="K139" s="204"/>
      <c r="L139" s="209"/>
      <c r="M139" s="210"/>
      <c r="N139" s="211"/>
      <c r="O139" s="211"/>
      <c r="P139" s="212">
        <f>P140</f>
        <v>0</v>
      </c>
      <c r="Q139" s="211"/>
      <c r="R139" s="212">
        <f>R140</f>
        <v>0</v>
      </c>
      <c r="S139" s="211"/>
      <c r="T139" s="213">
        <f>T140</f>
        <v>129.7953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4" t="s">
        <v>85</v>
      </c>
      <c r="AT139" s="215" t="s">
        <v>76</v>
      </c>
      <c r="AU139" s="215" t="s">
        <v>77</v>
      </c>
      <c r="AY139" s="214" t="s">
        <v>164</v>
      </c>
      <c r="BK139" s="216">
        <f>BK140</f>
        <v>0</v>
      </c>
    </row>
    <row r="140" s="2" customFormat="1" ht="62.7" customHeight="1">
      <c r="A140" s="38"/>
      <c r="B140" s="39"/>
      <c r="C140" s="217" t="s">
        <v>213</v>
      </c>
      <c r="D140" s="217" t="s">
        <v>165</v>
      </c>
      <c r="E140" s="218" t="s">
        <v>393</v>
      </c>
      <c r="F140" s="219" t="s">
        <v>394</v>
      </c>
      <c r="G140" s="220" t="s">
        <v>243</v>
      </c>
      <c r="H140" s="221">
        <v>44.756999999999998</v>
      </c>
      <c r="I140" s="222"/>
      <c r="J140" s="223">
        <f>ROUND(I140*H140,2)</f>
        <v>0</v>
      </c>
      <c r="K140" s="224"/>
      <c r="L140" s="44"/>
      <c r="M140" s="225" t="s">
        <v>1</v>
      </c>
      <c r="N140" s="226" t="s">
        <v>42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2.8999999999999999</v>
      </c>
      <c r="T140" s="228">
        <f>S140*H140</f>
        <v>129.7953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173</v>
      </c>
      <c r="AT140" s="229" t="s">
        <v>165</v>
      </c>
      <c r="AU140" s="229" t="s">
        <v>85</v>
      </c>
      <c r="AY140" s="17" t="s">
        <v>164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85</v>
      </c>
      <c r="BK140" s="230">
        <f>ROUND(I140*H140,2)</f>
        <v>0</v>
      </c>
      <c r="BL140" s="17" t="s">
        <v>173</v>
      </c>
      <c r="BM140" s="229" t="s">
        <v>269</v>
      </c>
    </row>
    <row r="141" s="12" customFormat="1" ht="25.92" customHeight="1">
      <c r="A141" s="12"/>
      <c r="B141" s="203"/>
      <c r="C141" s="204"/>
      <c r="D141" s="205" t="s">
        <v>76</v>
      </c>
      <c r="E141" s="206" t="s">
        <v>396</v>
      </c>
      <c r="F141" s="206" t="s">
        <v>397</v>
      </c>
      <c r="G141" s="204"/>
      <c r="H141" s="204"/>
      <c r="I141" s="207"/>
      <c r="J141" s="208">
        <f>BK141</f>
        <v>0</v>
      </c>
      <c r="K141" s="204"/>
      <c r="L141" s="209"/>
      <c r="M141" s="210"/>
      <c r="N141" s="211"/>
      <c r="O141" s="211"/>
      <c r="P141" s="212">
        <f>SUM(P142:P146)</f>
        <v>0</v>
      </c>
      <c r="Q141" s="211"/>
      <c r="R141" s="212">
        <f>SUM(R142:R146)</f>
        <v>0</v>
      </c>
      <c r="S141" s="211"/>
      <c r="T141" s="213">
        <f>SUM(T142:T146)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4" t="s">
        <v>85</v>
      </c>
      <c r="AT141" s="215" t="s">
        <v>76</v>
      </c>
      <c r="AU141" s="215" t="s">
        <v>77</v>
      </c>
      <c r="AY141" s="214" t="s">
        <v>164</v>
      </c>
      <c r="BK141" s="216">
        <f>SUM(BK142:BK146)</f>
        <v>0</v>
      </c>
    </row>
    <row r="142" s="2" customFormat="1" ht="49.05" customHeight="1">
      <c r="A142" s="38"/>
      <c r="B142" s="39"/>
      <c r="C142" s="217" t="s">
        <v>220</v>
      </c>
      <c r="D142" s="217" t="s">
        <v>165</v>
      </c>
      <c r="E142" s="218" t="s">
        <v>411</v>
      </c>
      <c r="F142" s="219" t="s">
        <v>412</v>
      </c>
      <c r="G142" s="220" t="s">
        <v>296</v>
      </c>
      <c r="H142" s="221">
        <v>129.79499999999999</v>
      </c>
      <c r="I142" s="222"/>
      <c r="J142" s="223">
        <f>ROUND(I142*H142,2)</f>
        <v>0</v>
      </c>
      <c r="K142" s="224"/>
      <c r="L142" s="44"/>
      <c r="M142" s="225" t="s">
        <v>1</v>
      </c>
      <c r="N142" s="226" t="s">
        <v>42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173</v>
      </c>
      <c r="AT142" s="229" t="s">
        <v>165</v>
      </c>
      <c r="AU142" s="229" t="s">
        <v>85</v>
      </c>
      <c r="AY142" s="17" t="s">
        <v>164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85</v>
      </c>
      <c r="BK142" s="230">
        <f>ROUND(I142*H142,2)</f>
        <v>0</v>
      </c>
      <c r="BL142" s="17" t="s">
        <v>173</v>
      </c>
      <c r="BM142" s="229" t="s">
        <v>457</v>
      </c>
    </row>
    <row r="143" s="2" customFormat="1" ht="55.5" customHeight="1">
      <c r="A143" s="38"/>
      <c r="B143" s="39"/>
      <c r="C143" s="217" t="s">
        <v>222</v>
      </c>
      <c r="D143" s="217" t="s">
        <v>165</v>
      </c>
      <c r="E143" s="218" t="s">
        <v>399</v>
      </c>
      <c r="F143" s="219" t="s">
        <v>400</v>
      </c>
      <c r="G143" s="220" t="s">
        <v>296</v>
      </c>
      <c r="H143" s="221">
        <v>129.79499999999999</v>
      </c>
      <c r="I143" s="222"/>
      <c r="J143" s="223">
        <f>ROUND(I143*H143,2)</f>
        <v>0</v>
      </c>
      <c r="K143" s="224"/>
      <c r="L143" s="44"/>
      <c r="M143" s="225" t="s">
        <v>1</v>
      </c>
      <c r="N143" s="226" t="s">
        <v>42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173</v>
      </c>
      <c r="AT143" s="229" t="s">
        <v>165</v>
      </c>
      <c r="AU143" s="229" t="s">
        <v>85</v>
      </c>
      <c r="AY143" s="17" t="s">
        <v>164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85</v>
      </c>
      <c r="BK143" s="230">
        <f>ROUND(I143*H143,2)</f>
        <v>0</v>
      </c>
      <c r="BL143" s="17" t="s">
        <v>173</v>
      </c>
      <c r="BM143" s="229" t="s">
        <v>458</v>
      </c>
    </row>
    <row r="144" s="2" customFormat="1" ht="37.8" customHeight="1">
      <c r="A144" s="38"/>
      <c r="B144" s="39"/>
      <c r="C144" s="217" t="s">
        <v>228</v>
      </c>
      <c r="D144" s="217" t="s">
        <v>165</v>
      </c>
      <c r="E144" s="218" t="s">
        <v>403</v>
      </c>
      <c r="F144" s="219" t="s">
        <v>404</v>
      </c>
      <c r="G144" s="220" t="s">
        <v>296</v>
      </c>
      <c r="H144" s="221">
        <v>129.79499999999999</v>
      </c>
      <c r="I144" s="222"/>
      <c r="J144" s="223">
        <f>ROUND(I144*H144,2)</f>
        <v>0</v>
      </c>
      <c r="K144" s="224"/>
      <c r="L144" s="44"/>
      <c r="M144" s="225" t="s">
        <v>1</v>
      </c>
      <c r="N144" s="226" t="s">
        <v>42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173</v>
      </c>
      <c r="AT144" s="229" t="s">
        <v>165</v>
      </c>
      <c r="AU144" s="229" t="s">
        <v>85</v>
      </c>
      <c r="AY144" s="17" t="s">
        <v>164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85</v>
      </c>
      <c r="BK144" s="230">
        <f>ROUND(I144*H144,2)</f>
        <v>0</v>
      </c>
      <c r="BL144" s="17" t="s">
        <v>173</v>
      </c>
      <c r="BM144" s="229" t="s">
        <v>459</v>
      </c>
    </row>
    <row r="145" s="2" customFormat="1" ht="49.05" customHeight="1">
      <c r="A145" s="38"/>
      <c r="B145" s="39"/>
      <c r="C145" s="217" t="s">
        <v>8</v>
      </c>
      <c r="D145" s="217" t="s">
        <v>165</v>
      </c>
      <c r="E145" s="218" t="s">
        <v>407</v>
      </c>
      <c r="F145" s="219" t="s">
        <v>408</v>
      </c>
      <c r="G145" s="220" t="s">
        <v>296</v>
      </c>
      <c r="H145" s="221">
        <v>2336.3099999999999</v>
      </c>
      <c r="I145" s="222"/>
      <c r="J145" s="223">
        <f>ROUND(I145*H145,2)</f>
        <v>0</v>
      </c>
      <c r="K145" s="224"/>
      <c r="L145" s="44"/>
      <c r="M145" s="225" t="s">
        <v>1</v>
      </c>
      <c r="N145" s="226" t="s">
        <v>42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173</v>
      </c>
      <c r="AT145" s="229" t="s">
        <v>165</v>
      </c>
      <c r="AU145" s="229" t="s">
        <v>85</v>
      </c>
      <c r="AY145" s="17" t="s">
        <v>164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85</v>
      </c>
      <c r="BK145" s="230">
        <f>ROUND(I145*H145,2)</f>
        <v>0</v>
      </c>
      <c r="BL145" s="17" t="s">
        <v>173</v>
      </c>
      <c r="BM145" s="229" t="s">
        <v>460</v>
      </c>
    </row>
    <row r="146" s="13" customFormat="1">
      <c r="A146" s="13"/>
      <c r="B146" s="243"/>
      <c r="C146" s="244"/>
      <c r="D146" s="231" t="s">
        <v>244</v>
      </c>
      <c r="E146" s="245" t="s">
        <v>1</v>
      </c>
      <c r="F146" s="246" t="s">
        <v>461</v>
      </c>
      <c r="G146" s="244"/>
      <c r="H146" s="247">
        <v>2336.3099999999999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3" t="s">
        <v>244</v>
      </c>
      <c r="AU146" s="253" t="s">
        <v>85</v>
      </c>
      <c r="AV146" s="13" t="s">
        <v>87</v>
      </c>
      <c r="AW146" s="13" t="s">
        <v>34</v>
      </c>
      <c r="AX146" s="13" t="s">
        <v>85</v>
      </c>
      <c r="AY146" s="253" t="s">
        <v>164</v>
      </c>
    </row>
    <row r="147" s="12" customFormat="1" ht="25.92" customHeight="1">
      <c r="A147" s="12"/>
      <c r="B147" s="203"/>
      <c r="C147" s="204"/>
      <c r="D147" s="205" t="s">
        <v>76</v>
      </c>
      <c r="E147" s="206" t="s">
        <v>413</v>
      </c>
      <c r="F147" s="206" t="s">
        <v>414</v>
      </c>
      <c r="G147" s="204"/>
      <c r="H147" s="204"/>
      <c r="I147" s="207"/>
      <c r="J147" s="208">
        <f>BK147</f>
        <v>0</v>
      </c>
      <c r="K147" s="204"/>
      <c r="L147" s="209"/>
      <c r="M147" s="210"/>
      <c r="N147" s="211"/>
      <c r="O147" s="211"/>
      <c r="P147" s="212">
        <f>P148</f>
        <v>0</v>
      </c>
      <c r="Q147" s="211"/>
      <c r="R147" s="212">
        <f>R148</f>
        <v>0</v>
      </c>
      <c r="S147" s="211"/>
      <c r="T147" s="213">
        <f>T148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4" t="s">
        <v>85</v>
      </c>
      <c r="AT147" s="215" t="s">
        <v>76</v>
      </c>
      <c r="AU147" s="215" t="s">
        <v>77</v>
      </c>
      <c r="AY147" s="214" t="s">
        <v>164</v>
      </c>
      <c r="BK147" s="216">
        <f>BK148</f>
        <v>0</v>
      </c>
    </row>
    <row r="148" s="2" customFormat="1" ht="21.75" customHeight="1">
      <c r="A148" s="38"/>
      <c r="B148" s="39"/>
      <c r="C148" s="217" t="s">
        <v>299</v>
      </c>
      <c r="D148" s="217" t="s">
        <v>165</v>
      </c>
      <c r="E148" s="218" t="s">
        <v>416</v>
      </c>
      <c r="F148" s="219" t="s">
        <v>417</v>
      </c>
      <c r="G148" s="220" t="s">
        <v>296</v>
      </c>
      <c r="H148" s="221">
        <v>221.11600000000001</v>
      </c>
      <c r="I148" s="222"/>
      <c r="J148" s="223">
        <f>ROUND(I148*H148,2)</f>
        <v>0</v>
      </c>
      <c r="K148" s="224"/>
      <c r="L148" s="44"/>
      <c r="M148" s="238" t="s">
        <v>1</v>
      </c>
      <c r="N148" s="239" t="s">
        <v>42</v>
      </c>
      <c r="O148" s="240"/>
      <c r="P148" s="241">
        <f>O148*H148</f>
        <v>0</v>
      </c>
      <c r="Q148" s="241">
        <v>0</v>
      </c>
      <c r="R148" s="241">
        <f>Q148*H148</f>
        <v>0</v>
      </c>
      <c r="S148" s="241">
        <v>0</v>
      </c>
      <c r="T148" s="242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173</v>
      </c>
      <c r="AT148" s="229" t="s">
        <v>165</v>
      </c>
      <c r="AU148" s="229" t="s">
        <v>85</v>
      </c>
      <c r="AY148" s="17" t="s">
        <v>164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85</v>
      </c>
      <c r="BK148" s="230">
        <f>ROUND(I148*H148,2)</f>
        <v>0</v>
      </c>
      <c r="BL148" s="17" t="s">
        <v>173</v>
      </c>
      <c r="BM148" s="229" t="s">
        <v>356</v>
      </c>
    </row>
    <row r="149" s="2" customFormat="1" ht="6.96" customHeight="1">
      <c r="A149" s="38"/>
      <c r="B149" s="66"/>
      <c r="C149" s="67"/>
      <c r="D149" s="67"/>
      <c r="E149" s="67"/>
      <c r="F149" s="67"/>
      <c r="G149" s="67"/>
      <c r="H149" s="67"/>
      <c r="I149" s="67"/>
      <c r="J149" s="67"/>
      <c r="K149" s="67"/>
      <c r="L149" s="44"/>
      <c r="M149" s="38"/>
      <c r="O149" s="38"/>
      <c r="P149" s="38"/>
      <c r="Q149" s="38"/>
      <c r="R149" s="38"/>
      <c r="S149" s="38"/>
      <c r="T149" s="3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</row>
  </sheetData>
  <sheetProtection sheet="1" autoFilter="0" formatColumns="0" formatRows="0" objects="1" scenarios="1" spinCount="100000" saltValue="PyH9ugoSbVuDRoTLDTFpN1uqiwwu5KLxEb397WqT+12etHRaRJ+Mfgj20w1lUGbOZoLTW9Cw8oRsippnpAlnzA==" hashValue="e1doEdvanQ2NyvlUTOGd9EOf0WbQGdvCdRRYzBwB11lEo1YkzdIXm9zd+sj5PTD90K8zfzCK3W65w3k4zrVWTw==" algorithmName="SHA-512" password="CC35"/>
  <autoFilter ref="C120:K148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136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Hloučela, Hamry - posouzení stability koryta, návrh úprav a stabilizačních objektů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137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462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33</v>
      </c>
      <c r="G12" s="38"/>
      <c r="H12" s="38"/>
      <c r="I12" s="140" t="s">
        <v>22</v>
      </c>
      <c r="J12" s="144" t="str">
        <f>'Rekapitulace stavby'!AN8</f>
        <v>28. 3. 2023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70890013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Povodí Moravy, s.p.</v>
      </c>
      <c r="F15" s="38"/>
      <c r="G15" s="38"/>
      <c r="H15" s="38"/>
      <c r="I15" s="140" t="s">
        <v>28</v>
      </c>
      <c r="J15" s="143" t="str">
        <f>IF('Rekapitulace stavby'!AN11="","",'Rekapitulace stavby'!AN11)</f>
        <v>CZ70890013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ROUND((SUM(BE122:BE177)),  2)</f>
        <v>0</v>
      </c>
      <c r="G33" s="38"/>
      <c r="H33" s="38"/>
      <c r="I33" s="155">
        <v>0.20999999999999999</v>
      </c>
      <c r="J33" s="154">
        <f>ROUND(((SUM(BE122:BE177))*I33),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ROUND((SUM(BF122:BF177)),  2)</f>
        <v>0</v>
      </c>
      <c r="G34" s="38"/>
      <c r="H34" s="38"/>
      <c r="I34" s="155">
        <v>0.14999999999999999</v>
      </c>
      <c r="J34" s="154">
        <f>ROUND(((SUM(BF122:BF177))*I34),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ROUND((SUM(BG122:BG177)),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ROUND((SUM(BH122:BH177)),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ROUND((SUM(BI122:BI177)),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Hloučela, Hamry - posouzení stability koryta, návrh úprav a stabilizačních objektů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05 - Úprava LB opěrné stěny v m 617,60-690,50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28. 3. 2023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140</v>
      </c>
      <c r="D94" s="176"/>
      <c r="E94" s="176"/>
      <c r="F94" s="176"/>
      <c r="G94" s="176"/>
      <c r="H94" s="176"/>
      <c r="I94" s="176"/>
      <c r="J94" s="177" t="s">
        <v>141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142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143</v>
      </c>
    </row>
    <row r="97" s="9" customFormat="1" ht="24.96" customHeight="1">
      <c r="A97" s="9"/>
      <c r="B97" s="179"/>
      <c r="C97" s="180"/>
      <c r="D97" s="181" t="s">
        <v>233</v>
      </c>
      <c r="E97" s="182"/>
      <c r="F97" s="182"/>
      <c r="G97" s="182"/>
      <c r="H97" s="182"/>
      <c r="I97" s="182"/>
      <c r="J97" s="183">
        <f>J123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234</v>
      </c>
      <c r="E98" s="182"/>
      <c r="F98" s="182"/>
      <c r="G98" s="182"/>
      <c r="H98" s="182"/>
      <c r="I98" s="182"/>
      <c r="J98" s="183">
        <f>J136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235</v>
      </c>
      <c r="E99" s="182"/>
      <c r="F99" s="182"/>
      <c r="G99" s="182"/>
      <c r="H99" s="182"/>
      <c r="I99" s="182"/>
      <c r="J99" s="183">
        <f>J144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236</v>
      </c>
      <c r="E100" s="182"/>
      <c r="F100" s="182"/>
      <c r="G100" s="182"/>
      <c r="H100" s="182"/>
      <c r="I100" s="182"/>
      <c r="J100" s="183">
        <f>J158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9"/>
      <c r="C101" s="180"/>
      <c r="D101" s="181" t="s">
        <v>463</v>
      </c>
      <c r="E101" s="182"/>
      <c r="F101" s="182"/>
      <c r="G101" s="182"/>
      <c r="H101" s="182"/>
      <c r="I101" s="182"/>
      <c r="J101" s="183">
        <f>J163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9"/>
      <c r="C102" s="180"/>
      <c r="D102" s="181" t="s">
        <v>239</v>
      </c>
      <c r="E102" s="182"/>
      <c r="F102" s="182"/>
      <c r="G102" s="182"/>
      <c r="H102" s="182"/>
      <c r="I102" s="182"/>
      <c r="J102" s="183">
        <f>J176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149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6.25" customHeight="1">
      <c r="A112" s="38"/>
      <c r="B112" s="39"/>
      <c r="C112" s="40"/>
      <c r="D112" s="40"/>
      <c r="E112" s="174" t="str">
        <f>E7</f>
        <v>Hloučela, Hamry - posouzení stability koryta, návrh úprav a stabilizačních objektů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137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SO 05 - Úprava LB opěrné stěny v m 617,60-690,50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 xml:space="preserve"> </v>
      </c>
      <c r="G116" s="40"/>
      <c r="H116" s="40"/>
      <c r="I116" s="32" t="s">
        <v>22</v>
      </c>
      <c r="J116" s="79" t="str">
        <f>IF(J12="","",J12)</f>
        <v>28. 3. 2023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>Povodí Moravy, s.p.</v>
      </c>
      <c r="G118" s="40"/>
      <c r="H118" s="40"/>
      <c r="I118" s="32" t="s">
        <v>32</v>
      </c>
      <c r="J118" s="36" t="str">
        <f>E21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30</v>
      </c>
      <c r="D119" s="40"/>
      <c r="E119" s="40"/>
      <c r="F119" s="27" t="str">
        <f>IF(E18="","",E18)</f>
        <v>Vyplň údaj</v>
      </c>
      <c r="G119" s="40"/>
      <c r="H119" s="40"/>
      <c r="I119" s="32" t="s">
        <v>35</v>
      </c>
      <c r="J119" s="36" t="str">
        <f>E24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1"/>
      <c r="B121" s="192"/>
      <c r="C121" s="193" t="s">
        <v>150</v>
      </c>
      <c r="D121" s="194" t="s">
        <v>62</v>
      </c>
      <c r="E121" s="194" t="s">
        <v>58</v>
      </c>
      <c r="F121" s="194" t="s">
        <v>59</v>
      </c>
      <c r="G121" s="194" t="s">
        <v>151</v>
      </c>
      <c r="H121" s="194" t="s">
        <v>152</v>
      </c>
      <c r="I121" s="194" t="s">
        <v>153</v>
      </c>
      <c r="J121" s="195" t="s">
        <v>141</v>
      </c>
      <c r="K121" s="196" t="s">
        <v>154</v>
      </c>
      <c r="L121" s="197"/>
      <c r="M121" s="100" t="s">
        <v>1</v>
      </c>
      <c r="N121" s="101" t="s">
        <v>41</v>
      </c>
      <c r="O121" s="101" t="s">
        <v>155</v>
      </c>
      <c r="P121" s="101" t="s">
        <v>156</v>
      </c>
      <c r="Q121" s="101" t="s">
        <v>157</v>
      </c>
      <c r="R121" s="101" t="s">
        <v>158</v>
      </c>
      <c r="S121" s="101" t="s">
        <v>159</v>
      </c>
      <c r="T121" s="102" t="s">
        <v>160</v>
      </c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</row>
    <row r="122" s="2" customFormat="1" ht="22.8" customHeight="1">
      <c r="A122" s="38"/>
      <c r="B122" s="39"/>
      <c r="C122" s="107" t="s">
        <v>161</v>
      </c>
      <c r="D122" s="40"/>
      <c r="E122" s="40"/>
      <c r="F122" s="40"/>
      <c r="G122" s="40"/>
      <c r="H122" s="40"/>
      <c r="I122" s="40"/>
      <c r="J122" s="198">
        <f>BK122</f>
        <v>0</v>
      </c>
      <c r="K122" s="40"/>
      <c r="L122" s="44"/>
      <c r="M122" s="103"/>
      <c r="N122" s="199"/>
      <c r="O122" s="104"/>
      <c r="P122" s="200">
        <f>P123+P136+P144+P158+P163+P176</f>
        <v>0</v>
      </c>
      <c r="Q122" s="104"/>
      <c r="R122" s="200">
        <f>R123+R136+R144+R158+R163+R176</f>
        <v>505.18791726000001</v>
      </c>
      <c r="S122" s="104"/>
      <c r="T122" s="201">
        <f>T123+T136+T144+T158+T163+T176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76</v>
      </c>
      <c r="AU122" s="17" t="s">
        <v>143</v>
      </c>
      <c r="BK122" s="202">
        <f>BK123+BK136+BK144+BK158+BK163+BK176</f>
        <v>0</v>
      </c>
    </row>
    <row r="123" s="12" customFormat="1" ht="25.92" customHeight="1">
      <c r="A123" s="12"/>
      <c r="B123" s="203"/>
      <c r="C123" s="204"/>
      <c r="D123" s="205" t="s">
        <v>76</v>
      </c>
      <c r="E123" s="206" t="s">
        <v>85</v>
      </c>
      <c r="F123" s="206" t="s">
        <v>240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SUM(P124:P135)</f>
        <v>0</v>
      </c>
      <c r="Q123" s="211"/>
      <c r="R123" s="212">
        <f>SUM(R124:R135)</f>
        <v>0</v>
      </c>
      <c r="S123" s="211"/>
      <c r="T123" s="213">
        <f>SUM(T124:T135)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85</v>
      </c>
      <c r="AT123" s="215" t="s">
        <v>76</v>
      </c>
      <c r="AU123" s="215" t="s">
        <v>77</v>
      </c>
      <c r="AY123" s="214" t="s">
        <v>164</v>
      </c>
      <c r="BK123" s="216">
        <f>SUM(BK124:BK135)</f>
        <v>0</v>
      </c>
    </row>
    <row r="124" s="2" customFormat="1" ht="44.25" customHeight="1">
      <c r="A124" s="38"/>
      <c r="B124" s="39"/>
      <c r="C124" s="217" t="s">
        <v>85</v>
      </c>
      <c r="D124" s="217" t="s">
        <v>165</v>
      </c>
      <c r="E124" s="218" t="s">
        <v>464</v>
      </c>
      <c r="F124" s="219" t="s">
        <v>465</v>
      </c>
      <c r="G124" s="220" t="s">
        <v>243</v>
      </c>
      <c r="H124" s="221">
        <v>85.893000000000001</v>
      </c>
      <c r="I124" s="222"/>
      <c r="J124" s="223">
        <f>ROUND(I124*H124,2)</f>
        <v>0</v>
      </c>
      <c r="K124" s="224"/>
      <c r="L124" s="44"/>
      <c r="M124" s="225" t="s">
        <v>1</v>
      </c>
      <c r="N124" s="226" t="s">
        <v>42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173</v>
      </c>
      <c r="AT124" s="229" t="s">
        <v>165</v>
      </c>
      <c r="AU124" s="229" t="s">
        <v>85</v>
      </c>
      <c r="AY124" s="17" t="s">
        <v>164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85</v>
      </c>
      <c r="BK124" s="230">
        <f>ROUND(I124*H124,2)</f>
        <v>0</v>
      </c>
      <c r="BL124" s="17" t="s">
        <v>173</v>
      </c>
      <c r="BM124" s="229" t="s">
        <v>87</v>
      </c>
    </row>
    <row r="125" s="2" customFormat="1" ht="44.25" customHeight="1">
      <c r="A125" s="38"/>
      <c r="B125" s="39"/>
      <c r="C125" s="217" t="s">
        <v>87</v>
      </c>
      <c r="D125" s="217" t="s">
        <v>165</v>
      </c>
      <c r="E125" s="218" t="s">
        <v>466</v>
      </c>
      <c r="F125" s="219" t="s">
        <v>467</v>
      </c>
      <c r="G125" s="220" t="s">
        <v>243</v>
      </c>
      <c r="H125" s="221">
        <v>200.417</v>
      </c>
      <c r="I125" s="222"/>
      <c r="J125" s="223">
        <f>ROUND(I125*H125,2)</f>
        <v>0</v>
      </c>
      <c r="K125" s="224"/>
      <c r="L125" s="44"/>
      <c r="M125" s="225" t="s">
        <v>1</v>
      </c>
      <c r="N125" s="226" t="s">
        <v>42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173</v>
      </c>
      <c r="AT125" s="229" t="s">
        <v>165</v>
      </c>
      <c r="AU125" s="229" t="s">
        <v>85</v>
      </c>
      <c r="AY125" s="17" t="s">
        <v>164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85</v>
      </c>
      <c r="BK125" s="230">
        <f>ROUND(I125*H125,2)</f>
        <v>0</v>
      </c>
      <c r="BL125" s="17" t="s">
        <v>173</v>
      </c>
      <c r="BM125" s="229" t="s">
        <v>187</v>
      </c>
    </row>
    <row r="126" s="2" customFormat="1" ht="62.7" customHeight="1">
      <c r="A126" s="38"/>
      <c r="B126" s="39"/>
      <c r="C126" s="217" t="s">
        <v>177</v>
      </c>
      <c r="D126" s="217" t="s">
        <v>165</v>
      </c>
      <c r="E126" s="218" t="s">
        <v>275</v>
      </c>
      <c r="F126" s="219" t="s">
        <v>276</v>
      </c>
      <c r="G126" s="220" t="s">
        <v>243</v>
      </c>
      <c r="H126" s="221">
        <v>164.30000000000001</v>
      </c>
      <c r="I126" s="222"/>
      <c r="J126" s="223">
        <f>ROUND(I126*H126,2)</f>
        <v>0</v>
      </c>
      <c r="K126" s="224"/>
      <c r="L126" s="44"/>
      <c r="M126" s="225" t="s">
        <v>1</v>
      </c>
      <c r="N126" s="226" t="s">
        <v>42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173</v>
      </c>
      <c r="AT126" s="229" t="s">
        <v>165</v>
      </c>
      <c r="AU126" s="229" t="s">
        <v>85</v>
      </c>
      <c r="AY126" s="17" t="s">
        <v>164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85</v>
      </c>
      <c r="BK126" s="230">
        <f>ROUND(I126*H126,2)</f>
        <v>0</v>
      </c>
      <c r="BL126" s="17" t="s">
        <v>173</v>
      </c>
      <c r="BM126" s="229" t="s">
        <v>196</v>
      </c>
    </row>
    <row r="127" s="13" customFormat="1">
      <c r="A127" s="13"/>
      <c r="B127" s="243"/>
      <c r="C127" s="244"/>
      <c r="D127" s="231" t="s">
        <v>244</v>
      </c>
      <c r="E127" s="245" t="s">
        <v>1</v>
      </c>
      <c r="F127" s="246" t="s">
        <v>468</v>
      </c>
      <c r="G127" s="244"/>
      <c r="H127" s="247">
        <v>164.30000000000001</v>
      </c>
      <c r="I127" s="248"/>
      <c r="J127" s="244"/>
      <c r="K127" s="244"/>
      <c r="L127" s="249"/>
      <c r="M127" s="250"/>
      <c r="N127" s="251"/>
      <c r="O127" s="251"/>
      <c r="P127" s="251"/>
      <c r="Q127" s="251"/>
      <c r="R127" s="251"/>
      <c r="S127" s="251"/>
      <c r="T127" s="25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53" t="s">
        <v>244</v>
      </c>
      <c r="AU127" s="253" t="s">
        <v>85</v>
      </c>
      <c r="AV127" s="13" t="s">
        <v>87</v>
      </c>
      <c r="AW127" s="13" t="s">
        <v>34</v>
      </c>
      <c r="AX127" s="13" t="s">
        <v>77</v>
      </c>
      <c r="AY127" s="253" t="s">
        <v>164</v>
      </c>
    </row>
    <row r="128" s="14" customFormat="1">
      <c r="A128" s="14"/>
      <c r="B128" s="254"/>
      <c r="C128" s="255"/>
      <c r="D128" s="231" t="s">
        <v>244</v>
      </c>
      <c r="E128" s="256" t="s">
        <v>1</v>
      </c>
      <c r="F128" s="257" t="s">
        <v>246</v>
      </c>
      <c r="G128" s="255"/>
      <c r="H128" s="258">
        <v>164.30000000000001</v>
      </c>
      <c r="I128" s="259"/>
      <c r="J128" s="255"/>
      <c r="K128" s="255"/>
      <c r="L128" s="260"/>
      <c r="M128" s="261"/>
      <c r="N128" s="262"/>
      <c r="O128" s="262"/>
      <c r="P128" s="262"/>
      <c r="Q128" s="262"/>
      <c r="R128" s="262"/>
      <c r="S128" s="262"/>
      <c r="T128" s="26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64" t="s">
        <v>244</v>
      </c>
      <c r="AU128" s="264" t="s">
        <v>85</v>
      </c>
      <c r="AV128" s="14" t="s">
        <v>173</v>
      </c>
      <c r="AW128" s="14" t="s">
        <v>34</v>
      </c>
      <c r="AX128" s="14" t="s">
        <v>85</v>
      </c>
      <c r="AY128" s="264" t="s">
        <v>164</v>
      </c>
    </row>
    <row r="129" s="2" customFormat="1" ht="66.75" customHeight="1">
      <c r="A129" s="38"/>
      <c r="B129" s="39"/>
      <c r="C129" s="217" t="s">
        <v>173</v>
      </c>
      <c r="D129" s="217" t="s">
        <v>165</v>
      </c>
      <c r="E129" s="218" t="s">
        <v>278</v>
      </c>
      <c r="F129" s="219" t="s">
        <v>279</v>
      </c>
      <c r="G129" s="220" t="s">
        <v>243</v>
      </c>
      <c r="H129" s="221">
        <v>1478.7000000000001</v>
      </c>
      <c r="I129" s="222"/>
      <c r="J129" s="223">
        <f>ROUND(I129*H129,2)</f>
        <v>0</v>
      </c>
      <c r="K129" s="224"/>
      <c r="L129" s="44"/>
      <c r="M129" s="225" t="s">
        <v>1</v>
      </c>
      <c r="N129" s="226" t="s">
        <v>42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173</v>
      </c>
      <c r="AT129" s="229" t="s">
        <v>165</v>
      </c>
      <c r="AU129" s="229" t="s">
        <v>85</v>
      </c>
      <c r="AY129" s="17" t="s">
        <v>164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85</v>
      </c>
      <c r="BK129" s="230">
        <f>ROUND(I129*H129,2)</f>
        <v>0</v>
      </c>
      <c r="BL129" s="17" t="s">
        <v>173</v>
      </c>
      <c r="BM129" s="229" t="s">
        <v>207</v>
      </c>
    </row>
    <row r="130" s="13" customFormat="1">
      <c r="A130" s="13"/>
      <c r="B130" s="243"/>
      <c r="C130" s="244"/>
      <c r="D130" s="231" t="s">
        <v>244</v>
      </c>
      <c r="E130" s="245" t="s">
        <v>1</v>
      </c>
      <c r="F130" s="246" t="s">
        <v>469</v>
      </c>
      <c r="G130" s="244"/>
      <c r="H130" s="247">
        <v>1478.7000000000001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3" t="s">
        <v>244</v>
      </c>
      <c r="AU130" s="253" t="s">
        <v>85</v>
      </c>
      <c r="AV130" s="13" t="s">
        <v>87</v>
      </c>
      <c r="AW130" s="13" t="s">
        <v>34</v>
      </c>
      <c r="AX130" s="13" t="s">
        <v>77</v>
      </c>
      <c r="AY130" s="253" t="s">
        <v>164</v>
      </c>
    </row>
    <row r="131" s="14" customFormat="1">
      <c r="A131" s="14"/>
      <c r="B131" s="254"/>
      <c r="C131" s="255"/>
      <c r="D131" s="231" t="s">
        <v>244</v>
      </c>
      <c r="E131" s="256" t="s">
        <v>1</v>
      </c>
      <c r="F131" s="257" t="s">
        <v>246</v>
      </c>
      <c r="G131" s="255"/>
      <c r="H131" s="258">
        <v>1478.7000000000001</v>
      </c>
      <c r="I131" s="259"/>
      <c r="J131" s="255"/>
      <c r="K131" s="255"/>
      <c r="L131" s="260"/>
      <c r="M131" s="261"/>
      <c r="N131" s="262"/>
      <c r="O131" s="262"/>
      <c r="P131" s="262"/>
      <c r="Q131" s="262"/>
      <c r="R131" s="262"/>
      <c r="S131" s="262"/>
      <c r="T131" s="26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4" t="s">
        <v>244</v>
      </c>
      <c r="AU131" s="264" t="s">
        <v>85</v>
      </c>
      <c r="AV131" s="14" t="s">
        <v>173</v>
      </c>
      <c r="AW131" s="14" t="s">
        <v>34</v>
      </c>
      <c r="AX131" s="14" t="s">
        <v>85</v>
      </c>
      <c r="AY131" s="264" t="s">
        <v>164</v>
      </c>
    </row>
    <row r="132" s="2" customFormat="1" ht="44.25" customHeight="1">
      <c r="A132" s="38"/>
      <c r="B132" s="39"/>
      <c r="C132" s="217" t="s">
        <v>163</v>
      </c>
      <c r="D132" s="217" t="s">
        <v>165</v>
      </c>
      <c r="E132" s="218" t="s">
        <v>294</v>
      </c>
      <c r="F132" s="219" t="s">
        <v>295</v>
      </c>
      <c r="G132" s="220" t="s">
        <v>296</v>
      </c>
      <c r="H132" s="221">
        <v>295.74000000000001</v>
      </c>
      <c r="I132" s="222"/>
      <c r="J132" s="223">
        <f>ROUND(I132*H132,2)</f>
        <v>0</v>
      </c>
      <c r="K132" s="224"/>
      <c r="L132" s="44"/>
      <c r="M132" s="225" t="s">
        <v>1</v>
      </c>
      <c r="N132" s="226" t="s">
        <v>42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173</v>
      </c>
      <c r="AT132" s="229" t="s">
        <v>165</v>
      </c>
      <c r="AU132" s="229" t="s">
        <v>85</v>
      </c>
      <c r="AY132" s="17" t="s">
        <v>164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85</v>
      </c>
      <c r="BK132" s="230">
        <f>ROUND(I132*H132,2)</f>
        <v>0</v>
      </c>
      <c r="BL132" s="17" t="s">
        <v>173</v>
      </c>
      <c r="BM132" s="229" t="s">
        <v>220</v>
      </c>
    </row>
    <row r="133" s="13" customFormat="1">
      <c r="A133" s="13"/>
      <c r="B133" s="243"/>
      <c r="C133" s="244"/>
      <c r="D133" s="231" t="s">
        <v>244</v>
      </c>
      <c r="E133" s="245" t="s">
        <v>1</v>
      </c>
      <c r="F133" s="246" t="s">
        <v>470</v>
      </c>
      <c r="G133" s="244"/>
      <c r="H133" s="247">
        <v>295.74000000000001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3" t="s">
        <v>244</v>
      </c>
      <c r="AU133" s="253" t="s">
        <v>85</v>
      </c>
      <c r="AV133" s="13" t="s">
        <v>87</v>
      </c>
      <c r="AW133" s="13" t="s">
        <v>34</v>
      </c>
      <c r="AX133" s="13" t="s">
        <v>85</v>
      </c>
      <c r="AY133" s="253" t="s">
        <v>164</v>
      </c>
    </row>
    <row r="134" s="2" customFormat="1" ht="44.25" customHeight="1">
      <c r="A134" s="38"/>
      <c r="B134" s="39"/>
      <c r="C134" s="217" t="s">
        <v>187</v>
      </c>
      <c r="D134" s="217" t="s">
        <v>165</v>
      </c>
      <c r="E134" s="218" t="s">
        <v>300</v>
      </c>
      <c r="F134" s="219" t="s">
        <v>301</v>
      </c>
      <c r="G134" s="220" t="s">
        <v>243</v>
      </c>
      <c r="H134" s="221">
        <v>122.01000000000001</v>
      </c>
      <c r="I134" s="222"/>
      <c r="J134" s="223">
        <f>ROUND(I134*H134,2)</f>
        <v>0</v>
      </c>
      <c r="K134" s="224"/>
      <c r="L134" s="44"/>
      <c r="M134" s="225" t="s">
        <v>1</v>
      </c>
      <c r="N134" s="226" t="s">
        <v>42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173</v>
      </c>
      <c r="AT134" s="229" t="s">
        <v>165</v>
      </c>
      <c r="AU134" s="229" t="s">
        <v>85</v>
      </c>
      <c r="AY134" s="17" t="s">
        <v>164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85</v>
      </c>
      <c r="BK134" s="230">
        <f>ROUND(I134*H134,2)</f>
        <v>0</v>
      </c>
      <c r="BL134" s="17" t="s">
        <v>173</v>
      </c>
      <c r="BM134" s="229" t="s">
        <v>228</v>
      </c>
    </row>
    <row r="135" s="2" customFormat="1" ht="33" customHeight="1">
      <c r="A135" s="38"/>
      <c r="B135" s="39"/>
      <c r="C135" s="217" t="s">
        <v>192</v>
      </c>
      <c r="D135" s="217" t="s">
        <v>165</v>
      </c>
      <c r="E135" s="218" t="s">
        <v>471</v>
      </c>
      <c r="F135" s="219" t="s">
        <v>472</v>
      </c>
      <c r="G135" s="220" t="s">
        <v>306</v>
      </c>
      <c r="H135" s="221">
        <v>62.159999999999997</v>
      </c>
      <c r="I135" s="222"/>
      <c r="J135" s="223">
        <f>ROUND(I135*H135,2)</f>
        <v>0</v>
      </c>
      <c r="K135" s="224"/>
      <c r="L135" s="44"/>
      <c r="M135" s="225" t="s">
        <v>1</v>
      </c>
      <c r="N135" s="226" t="s">
        <v>42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173</v>
      </c>
      <c r="AT135" s="229" t="s">
        <v>165</v>
      </c>
      <c r="AU135" s="229" t="s">
        <v>85</v>
      </c>
      <c r="AY135" s="17" t="s">
        <v>164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85</v>
      </c>
      <c r="BK135" s="230">
        <f>ROUND(I135*H135,2)</f>
        <v>0</v>
      </c>
      <c r="BL135" s="17" t="s">
        <v>173</v>
      </c>
      <c r="BM135" s="229" t="s">
        <v>299</v>
      </c>
    </row>
    <row r="136" s="12" customFormat="1" ht="25.92" customHeight="1">
      <c r="A136" s="12"/>
      <c r="B136" s="203"/>
      <c r="C136" s="204"/>
      <c r="D136" s="205" t="s">
        <v>76</v>
      </c>
      <c r="E136" s="206" t="s">
        <v>87</v>
      </c>
      <c r="F136" s="206" t="s">
        <v>308</v>
      </c>
      <c r="G136" s="204"/>
      <c r="H136" s="204"/>
      <c r="I136" s="207"/>
      <c r="J136" s="208">
        <f>BK136</f>
        <v>0</v>
      </c>
      <c r="K136" s="204"/>
      <c r="L136" s="209"/>
      <c r="M136" s="210"/>
      <c r="N136" s="211"/>
      <c r="O136" s="211"/>
      <c r="P136" s="212">
        <f>SUM(P137:P143)</f>
        <v>0</v>
      </c>
      <c r="Q136" s="211"/>
      <c r="R136" s="212">
        <f>SUM(R137:R143)</f>
        <v>16.006546199999999</v>
      </c>
      <c r="S136" s="211"/>
      <c r="T136" s="213">
        <f>SUM(T137:T143)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4" t="s">
        <v>85</v>
      </c>
      <c r="AT136" s="215" t="s">
        <v>76</v>
      </c>
      <c r="AU136" s="215" t="s">
        <v>77</v>
      </c>
      <c r="AY136" s="214" t="s">
        <v>164</v>
      </c>
      <c r="BK136" s="216">
        <f>SUM(BK137:BK143)</f>
        <v>0</v>
      </c>
    </row>
    <row r="137" s="2" customFormat="1" ht="55.5" customHeight="1">
      <c r="A137" s="38"/>
      <c r="B137" s="39"/>
      <c r="C137" s="217" t="s">
        <v>196</v>
      </c>
      <c r="D137" s="217" t="s">
        <v>165</v>
      </c>
      <c r="E137" s="218" t="s">
        <v>473</v>
      </c>
      <c r="F137" s="219" t="s">
        <v>474</v>
      </c>
      <c r="G137" s="220" t="s">
        <v>306</v>
      </c>
      <c r="H137" s="221">
        <v>72.519999999999996</v>
      </c>
      <c r="I137" s="222"/>
      <c r="J137" s="223">
        <f>ROUND(I137*H137,2)</f>
        <v>0</v>
      </c>
      <c r="K137" s="224"/>
      <c r="L137" s="44"/>
      <c r="M137" s="225" t="s">
        <v>1</v>
      </c>
      <c r="N137" s="226" t="s">
        <v>42</v>
      </c>
      <c r="O137" s="91"/>
      <c r="P137" s="227">
        <f>O137*H137</f>
        <v>0</v>
      </c>
      <c r="Q137" s="227">
        <v>0.00031</v>
      </c>
      <c r="R137" s="227">
        <f>Q137*H137</f>
        <v>0.0224812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173</v>
      </c>
      <c r="AT137" s="229" t="s">
        <v>165</v>
      </c>
      <c r="AU137" s="229" t="s">
        <v>85</v>
      </c>
      <c r="AY137" s="17" t="s">
        <v>164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85</v>
      </c>
      <c r="BK137" s="230">
        <f>ROUND(I137*H137,2)</f>
        <v>0</v>
      </c>
      <c r="BL137" s="17" t="s">
        <v>173</v>
      </c>
      <c r="BM137" s="229" t="s">
        <v>475</v>
      </c>
    </row>
    <row r="138" s="13" customFormat="1">
      <c r="A138" s="13"/>
      <c r="B138" s="243"/>
      <c r="C138" s="244"/>
      <c r="D138" s="231" t="s">
        <v>244</v>
      </c>
      <c r="E138" s="245" t="s">
        <v>1</v>
      </c>
      <c r="F138" s="246" t="s">
        <v>476</v>
      </c>
      <c r="G138" s="244"/>
      <c r="H138" s="247">
        <v>72.519999999999996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3" t="s">
        <v>244</v>
      </c>
      <c r="AU138" s="253" t="s">
        <v>85</v>
      </c>
      <c r="AV138" s="13" t="s">
        <v>87</v>
      </c>
      <c r="AW138" s="13" t="s">
        <v>34</v>
      </c>
      <c r="AX138" s="13" t="s">
        <v>85</v>
      </c>
      <c r="AY138" s="253" t="s">
        <v>164</v>
      </c>
    </row>
    <row r="139" s="2" customFormat="1" ht="24.15" customHeight="1">
      <c r="A139" s="38"/>
      <c r="B139" s="39"/>
      <c r="C139" s="275" t="s">
        <v>202</v>
      </c>
      <c r="D139" s="275" t="s">
        <v>361</v>
      </c>
      <c r="E139" s="276" t="s">
        <v>477</v>
      </c>
      <c r="F139" s="277" t="s">
        <v>478</v>
      </c>
      <c r="G139" s="278" t="s">
        <v>306</v>
      </c>
      <c r="H139" s="279">
        <v>85.900000000000006</v>
      </c>
      <c r="I139" s="280"/>
      <c r="J139" s="281">
        <f>ROUND(I139*H139,2)</f>
        <v>0</v>
      </c>
      <c r="K139" s="282"/>
      <c r="L139" s="283"/>
      <c r="M139" s="284" t="s">
        <v>1</v>
      </c>
      <c r="N139" s="285" t="s">
        <v>42</v>
      </c>
      <c r="O139" s="91"/>
      <c r="P139" s="227">
        <f>O139*H139</f>
        <v>0</v>
      </c>
      <c r="Q139" s="227">
        <v>0.00035</v>
      </c>
      <c r="R139" s="227">
        <f>Q139*H139</f>
        <v>0.030065000000000001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196</v>
      </c>
      <c r="AT139" s="229" t="s">
        <v>361</v>
      </c>
      <c r="AU139" s="229" t="s">
        <v>85</v>
      </c>
      <c r="AY139" s="17" t="s">
        <v>164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85</v>
      </c>
      <c r="BK139" s="230">
        <f>ROUND(I139*H139,2)</f>
        <v>0</v>
      </c>
      <c r="BL139" s="17" t="s">
        <v>173</v>
      </c>
      <c r="BM139" s="229" t="s">
        <v>479</v>
      </c>
    </row>
    <row r="140" s="13" customFormat="1">
      <c r="A140" s="13"/>
      <c r="B140" s="243"/>
      <c r="C140" s="244"/>
      <c r="D140" s="231" t="s">
        <v>244</v>
      </c>
      <c r="E140" s="244"/>
      <c r="F140" s="246" t="s">
        <v>480</v>
      </c>
      <c r="G140" s="244"/>
      <c r="H140" s="247">
        <v>85.900000000000006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3" t="s">
        <v>244</v>
      </c>
      <c r="AU140" s="253" t="s">
        <v>85</v>
      </c>
      <c r="AV140" s="13" t="s">
        <v>87</v>
      </c>
      <c r="AW140" s="13" t="s">
        <v>4</v>
      </c>
      <c r="AX140" s="13" t="s">
        <v>85</v>
      </c>
      <c r="AY140" s="253" t="s">
        <v>164</v>
      </c>
    </row>
    <row r="141" s="2" customFormat="1" ht="21.75" customHeight="1">
      <c r="A141" s="38"/>
      <c r="B141" s="39"/>
      <c r="C141" s="217" t="s">
        <v>207</v>
      </c>
      <c r="D141" s="217" t="s">
        <v>165</v>
      </c>
      <c r="E141" s="218" t="s">
        <v>481</v>
      </c>
      <c r="F141" s="219" t="s">
        <v>482</v>
      </c>
      <c r="G141" s="220" t="s">
        <v>249</v>
      </c>
      <c r="H141" s="221">
        <v>51.799999999999997</v>
      </c>
      <c r="I141" s="222"/>
      <c r="J141" s="223">
        <f>ROUND(I141*H141,2)</f>
        <v>0</v>
      </c>
      <c r="K141" s="224"/>
      <c r="L141" s="44"/>
      <c r="M141" s="225" t="s">
        <v>1</v>
      </c>
      <c r="N141" s="226" t="s">
        <v>42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173</v>
      </c>
      <c r="AT141" s="229" t="s">
        <v>165</v>
      </c>
      <c r="AU141" s="229" t="s">
        <v>85</v>
      </c>
      <c r="AY141" s="17" t="s">
        <v>164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85</v>
      </c>
      <c r="BK141" s="230">
        <f>ROUND(I141*H141,2)</f>
        <v>0</v>
      </c>
      <c r="BL141" s="17" t="s">
        <v>173</v>
      </c>
      <c r="BM141" s="229" t="s">
        <v>483</v>
      </c>
    </row>
    <row r="142" s="2" customFormat="1" ht="16.5" customHeight="1">
      <c r="A142" s="38"/>
      <c r="B142" s="39"/>
      <c r="C142" s="275" t="s">
        <v>213</v>
      </c>
      <c r="D142" s="275" t="s">
        <v>361</v>
      </c>
      <c r="E142" s="276" t="s">
        <v>484</v>
      </c>
      <c r="F142" s="277" t="s">
        <v>485</v>
      </c>
      <c r="G142" s="278" t="s">
        <v>296</v>
      </c>
      <c r="H142" s="279">
        <v>15.954000000000001</v>
      </c>
      <c r="I142" s="280"/>
      <c r="J142" s="281">
        <f>ROUND(I142*H142,2)</f>
        <v>0</v>
      </c>
      <c r="K142" s="282"/>
      <c r="L142" s="283"/>
      <c r="M142" s="284" t="s">
        <v>1</v>
      </c>
      <c r="N142" s="285" t="s">
        <v>42</v>
      </c>
      <c r="O142" s="91"/>
      <c r="P142" s="227">
        <f>O142*H142</f>
        <v>0</v>
      </c>
      <c r="Q142" s="227">
        <v>1</v>
      </c>
      <c r="R142" s="227">
        <f>Q142*H142</f>
        <v>15.954000000000001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196</v>
      </c>
      <c r="AT142" s="229" t="s">
        <v>361</v>
      </c>
      <c r="AU142" s="229" t="s">
        <v>85</v>
      </c>
      <c r="AY142" s="17" t="s">
        <v>164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85</v>
      </c>
      <c r="BK142" s="230">
        <f>ROUND(I142*H142,2)</f>
        <v>0</v>
      </c>
      <c r="BL142" s="17" t="s">
        <v>173</v>
      </c>
      <c r="BM142" s="229" t="s">
        <v>486</v>
      </c>
    </row>
    <row r="143" s="13" customFormat="1">
      <c r="A143" s="13"/>
      <c r="B143" s="243"/>
      <c r="C143" s="244"/>
      <c r="D143" s="231" t="s">
        <v>244</v>
      </c>
      <c r="E143" s="245" t="s">
        <v>1</v>
      </c>
      <c r="F143" s="246" t="s">
        <v>487</v>
      </c>
      <c r="G143" s="244"/>
      <c r="H143" s="247">
        <v>15.954000000000001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3" t="s">
        <v>244</v>
      </c>
      <c r="AU143" s="253" t="s">
        <v>85</v>
      </c>
      <c r="AV143" s="13" t="s">
        <v>87</v>
      </c>
      <c r="AW143" s="13" t="s">
        <v>34</v>
      </c>
      <c r="AX143" s="13" t="s">
        <v>85</v>
      </c>
      <c r="AY143" s="253" t="s">
        <v>164</v>
      </c>
    </row>
    <row r="144" s="12" customFormat="1" ht="25.92" customHeight="1">
      <c r="A144" s="12"/>
      <c r="B144" s="203"/>
      <c r="C144" s="204"/>
      <c r="D144" s="205" t="s">
        <v>76</v>
      </c>
      <c r="E144" s="206" t="s">
        <v>177</v>
      </c>
      <c r="F144" s="206" t="s">
        <v>312</v>
      </c>
      <c r="G144" s="204"/>
      <c r="H144" s="204"/>
      <c r="I144" s="207"/>
      <c r="J144" s="208">
        <f>BK144</f>
        <v>0</v>
      </c>
      <c r="K144" s="204"/>
      <c r="L144" s="209"/>
      <c r="M144" s="210"/>
      <c r="N144" s="211"/>
      <c r="O144" s="211"/>
      <c r="P144" s="212">
        <f>SUM(P145:P157)</f>
        <v>0</v>
      </c>
      <c r="Q144" s="211"/>
      <c r="R144" s="212">
        <f>SUM(R145:R157)</f>
        <v>465.04859498000002</v>
      </c>
      <c r="S144" s="211"/>
      <c r="T144" s="213">
        <f>SUM(T145:T157)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4" t="s">
        <v>85</v>
      </c>
      <c r="AT144" s="215" t="s">
        <v>76</v>
      </c>
      <c r="AU144" s="215" t="s">
        <v>77</v>
      </c>
      <c r="AY144" s="214" t="s">
        <v>164</v>
      </c>
      <c r="BK144" s="216">
        <f>SUM(BK145:BK157)</f>
        <v>0</v>
      </c>
    </row>
    <row r="145" s="2" customFormat="1" ht="78" customHeight="1">
      <c r="A145" s="38"/>
      <c r="B145" s="39"/>
      <c r="C145" s="217" t="s">
        <v>220</v>
      </c>
      <c r="D145" s="217" t="s">
        <v>165</v>
      </c>
      <c r="E145" s="218" t="s">
        <v>314</v>
      </c>
      <c r="F145" s="219" t="s">
        <v>315</v>
      </c>
      <c r="G145" s="220" t="s">
        <v>243</v>
      </c>
      <c r="H145" s="221">
        <v>44.442</v>
      </c>
      <c r="I145" s="222"/>
      <c r="J145" s="223">
        <f>ROUND(I145*H145,2)</f>
        <v>0</v>
      </c>
      <c r="K145" s="224"/>
      <c r="L145" s="44"/>
      <c r="M145" s="225" t="s">
        <v>1</v>
      </c>
      <c r="N145" s="226" t="s">
        <v>42</v>
      </c>
      <c r="O145" s="91"/>
      <c r="P145" s="227">
        <f>O145*H145</f>
        <v>0</v>
      </c>
      <c r="Q145" s="227">
        <v>3.11388</v>
      </c>
      <c r="R145" s="227">
        <f>Q145*H145</f>
        <v>138.38705496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173</v>
      </c>
      <c r="AT145" s="229" t="s">
        <v>165</v>
      </c>
      <c r="AU145" s="229" t="s">
        <v>85</v>
      </c>
      <c r="AY145" s="17" t="s">
        <v>164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85</v>
      </c>
      <c r="BK145" s="230">
        <f>ROUND(I145*H145,2)</f>
        <v>0</v>
      </c>
      <c r="BL145" s="17" t="s">
        <v>173</v>
      </c>
      <c r="BM145" s="229" t="s">
        <v>336</v>
      </c>
    </row>
    <row r="146" s="2" customFormat="1" ht="66.75" customHeight="1">
      <c r="A146" s="38"/>
      <c r="B146" s="39"/>
      <c r="C146" s="217" t="s">
        <v>222</v>
      </c>
      <c r="D146" s="217" t="s">
        <v>165</v>
      </c>
      <c r="E146" s="218" t="s">
        <v>323</v>
      </c>
      <c r="F146" s="219" t="s">
        <v>324</v>
      </c>
      <c r="G146" s="220" t="s">
        <v>243</v>
      </c>
      <c r="H146" s="221">
        <v>93.858000000000004</v>
      </c>
      <c r="I146" s="222"/>
      <c r="J146" s="223">
        <f>ROUND(I146*H146,2)</f>
        <v>0</v>
      </c>
      <c r="K146" s="224"/>
      <c r="L146" s="44"/>
      <c r="M146" s="225" t="s">
        <v>1</v>
      </c>
      <c r="N146" s="226" t="s">
        <v>42</v>
      </c>
      <c r="O146" s="91"/>
      <c r="P146" s="227">
        <f>O146*H146</f>
        <v>0</v>
      </c>
      <c r="Q146" s="227">
        <v>2.7919499999999999</v>
      </c>
      <c r="R146" s="227">
        <f>Q146*H146</f>
        <v>262.04684309999999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173</v>
      </c>
      <c r="AT146" s="229" t="s">
        <v>165</v>
      </c>
      <c r="AU146" s="229" t="s">
        <v>85</v>
      </c>
      <c r="AY146" s="17" t="s">
        <v>164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85</v>
      </c>
      <c r="BK146" s="230">
        <f>ROUND(I146*H146,2)</f>
        <v>0</v>
      </c>
      <c r="BL146" s="17" t="s">
        <v>173</v>
      </c>
      <c r="BM146" s="229" t="s">
        <v>269</v>
      </c>
    </row>
    <row r="147" s="15" customFormat="1">
      <c r="A147" s="15"/>
      <c r="B147" s="265"/>
      <c r="C147" s="266"/>
      <c r="D147" s="231" t="s">
        <v>244</v>
      </c>
      <c r="E147" s="267" t="s">
        <v>1</v>
      </c>
      <c r="F147" s="268" t="s">
        <v>488</v>
      </c>
      <c r="G147" s="266"/>
      <c r="H147" s="267" t="s">
        <v>1</v>
      </c>
      <c r="I147" s="269"/>
      <c r="J147" s="266"/>
      <c r="K147" s="266"/>
      <c r="L147" s="270"/>
      <c r="M147" s="271"/>
      <c r="N147" s="272"/>
      <c r="O147" s="272"/>
      <c r="P147" s="272"/>
      <c r="Q147" s="272"/>
      <c r="R147" s="272"/>
      <c r="S147" s="272"/>
      <c r="T147" s="273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74" t="s">
        <v>244</v>
      </c>
      <c r="AU147" s="274" t="s">
        <v>85</v>
      </c>
      <c r="AV147" s="15" t="s">
        <v>85</v>
      </c>
      <c r="AW147" s="15" t="s">
        <v>34</v>
      </c>
      <c r="AX147" s="15" t="s">
        <v>77</v>
      </c>
      <c r="AY147" s="274" t="s">
        <v>164</v>
      </c>
    </row>
    <row r="148" s="13" customFormat="1">
      <c r="A148" s="13"/>
      <c r="B148" s="243"/>
      <c r="C148" s="244"/>
      <c r="D148" s="231" t="s">
        <v>244</v>
      </c>
      <c r="E148" s="245" t="s">
        <v>1</v>
      </c>
      <c r="F148" s="246" t="s">
        <v>489</v>
      </c>
      <c r="G148" s="244"/>
      <c r="H148" s="247">
        <v>87.024000000000001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3" t="s">
        <v>244</v>
      </c>
      <c r="AU148" s="253" t="s">
        <v>85</v>
      </c>
      <c r="AV148" s="13" t="s">
        <v>87</v>
      </c>
      <c r="AW148" s="13" t="s">
        <v>34</v>
      </c>
      <c r="AX148" s="13" t="s">
        <v>77</v>
      </c>
      <c r="AY148" s="253" t="s">
        <v>164</v>
      </c>
    </row>
    <row r="149" s="15" customFormat="1">
      <c r="A149" s="15"/>
      <c r="B149" s="265"/>
      <c r="C149" s="266"/>
      <c r="D149" s="231" t="s">
        <v>244</v>
      </c>
      <c r="E149" s="267" t="s">
        <v>1</v>
      </c>
      <c r="F149" s="268" t="s">
        <v>490</v>
      </c>
      <c r="G149" s="266"/>
      <c r="H149" s="267" t="s">
        <v>1</v>
      </c>
      <c r="I149" s="269"/>
      <c r="J149" s="266"/>
      <c r="K149" s="266"/>
      <c r="L149" s="270"/>
      <c r="M149" s="271"/>
      <c r="N149" s="272"/>
      <c r="O149" s="272"/>
      <c r="P149" s="272"/>
      <c r="Q149" s="272"/>
      <c r="R149" s="272"/>
      <c r="S149" s="272"/>
      <c r="T149" s="273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74" t="s">
        <v>244</v>
      </c>
      <c r="AU149" s="274" t="s">
        <v>85</v>
      </c>
      <c r="AV149" s="15" t="s">
        <v>85</v>
      </c>
      <c r="AW149" s="15" t="s">
        <v>34</v>
      </c>
      <c r="AX149" s="15" t="s">
        <v>77</v>
      </c>
      <c r="AY149" s="274" t="s">
        <v>164</v>
      </c>
    </row>
    <row r="150" s="13" customFormat="1">
      <c r="A150" s="13"/>
      <c r="B150" s="243"/>
      <c r="C150" s="244"/>
      <c r="D150" s="231" t="s">
        <v>244</v>
      </c>
      <c r="E150" s="245" t="s">
        <v>1</v>
      </c>
      <c r="F150" s="246" t="s">
        <v>491</v>
      </c>
      <c r="G150" s="244"/>
      <c r="H150" s="247">
        <v>6.8339999999999996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3" t="s">
        <v>244</v>
      </c>
      <c r="AU150" s="253" t="s">
        <v>85</v>
      </c>
      <c r="AV150" s="13" t="s">
        <v>87</v>
      </c>
      <c r="AW150" s="13" t="s">
        <v>34</v>
      </c>
      <c r="AX150" s="13" t="s">
        <v>77</v>
      </c>
      <c r="AY150" s="253" t="s">
        <v>164</v>
      </c>
    </row>
    <row r="151" s="14" customFormat="1">
      <c r="A151" s="14"/>
      <c r="B151" s="254"/>
      <c r="C151" s="255"/>
      <c r="D151" s="231" t="s">
        <v>244</v>
      </c>
      <c r="E151" s="256" t="s">
        <v>1</v>
      </c>
      <c r="F151" s="257" t="s">
        <v>246</v>
      </c>
      <c r="G151" s="255"/>
      <c r="H151" s="258">
        <v>93.858000000000004</v>
      </c>
      <c r="I151" s="259"/>
      <c r="J151" s="255"/>
      <c r="K151" s="255"/>
      <c r="L151" s="260"/>
      <c r="M151" s="261"/>
      <c r="N151" s="262"/>
      <c r="O151" s="262"/>
      <c r="P151" s="262"/>
      <c r="Q151" s="262"/>
      <c r="R151" s="262"/>
      <c r="S151" s="262"/>
      <c r="T151" s="26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4" t="s">
        <v>244</v>
      </c>
      <c r="AU151" s="264" t="s">
        <v>85</v>
      </c>
      <c r="AV151" s="14" t="s">
        <v>173</v>
      </c>
      <c r="AW151" s="14" t="s">
        <v>34</v>
      </c>
      <c r="AX151" s="14" t="s">
        <v>85</v>
      </c>
      <c r="AY151" s="264" t="s">
        <v>164</v>
      </c>
    </row>
    <row r="152" s="2" customFormat="1" ht="66.75" customHeight="1">
      <c r="A152" s="38"/>
      <c r="B152" s="39"/>
      <c r="C152" s="217" t="s">
        <v>228</v>
      </c>
      <c r="D152" s="217" t="s">
        <v>165</v>
      </c>
      <c r="E152" s="218" t="s">
        <v>326</v>
      </c>
      <c r="F152" s="219" t="s">
        <v>327</v>
      </c>
      <c r="G152" s="220" t="s">
        <v>243</v>
      </c>
      <c r="H152" s="221">
        <v>21.504000000000001</v>
      </c>
      <c r="I152" s="222"/>
      <c r="J152" s="223">
        <f>ROUND(I152*H152,2)</f>
        <v>0</v>
      </c>
      <c r="K152" s="224"/>
      <c r="L152" s="44"/>
      <c r="M152" s="225" t="s">
        <v>1</v>
      </c>
      <c r="N152" s="226" t="s">
        <v>42</v>
      </c>
      <c r="O152" s="91"/>
      <c r="P152" s="227">
        <f>O152*H152</f>
        <v>0</v>
      </c>
      <c r="Q152" s="227">
        <v>2.8332299999999999</v>
      </c>
      <c r="R152" s="227">
        <f>Q152*H152</f>
        <v>60.925777920000002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173</v>
      </c>
      <c r="AT152" s="229" t="s">
        <v>165</v>
      </c>
      <c r="AU152" s="229" t="s">
        <v>85</v>
      </c>
      <c r="AY152" s="17" t="s">
        <v>164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85</v>
      </c>
      <c r="BK152" s="230">
        <f>ROUND(I152*H152,2)</f>
        <v>0</v>
      </c>
      <c r="BL152" s="17" t="s">
        <v>173</v>
      </c>
      <c r="BM152" s="229" t="s">
        <v>356</v>
      </c>
    </row>
    <row r="153" s="2" customFormat="1" ht="76.35" customHeight="1">
      <c r="A153" s="38"/>
      <c r="B153" s="39"/>
      <c r="C153" s="217" t="s">
        <v>8</v>
      </c>
      <c r="D153" s="217" t="s">
        <v>165</v>
      </c>
      <c r="E153" s="218" t="s">
        <v>329</v>
      </c>
      <c r="F153" s="219" t="s">
        <v>330</v>
      </c>
      <c r="G153" s="220" t="s">
        <v>306</v>
      </c>
      <c r="H153" s="221">
        <v>124</v>
      </c>
      <c r="I153" s="222"/>
      <c r="J153" s="223">
        <f>ROUND(I153*H153,2)</f>
        <v>0</v>
      </c>
      <c r="K153" s="224"/>
      <c r="L153" s="44"/>
      <c r="M153" s="225" t="s">
        <v>1</v>
      </c>
      <c r="N153" s="226" t="s">
        <v>42</v>
      </c>
      <c r="O153" s="91"/>
      <c r="P153" s="227">
        <f>O153*H153</f>
        <v>0</v>
      </c>
      <c r="Q153" s="227">
        <v>0.00726</v>
      </c>
      <c r="R153" s="227">
        <f>Q153*H153</f>
        <v>0.90024000000000004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173</v>
      </c>
      <c r="AT153" s="229" t="s">
        <v>165</v>
      </c>
      <c r="AU153" s="229" t="s">
        <v>85</v>
      </c>
      <c r="AY153" s="17" t="s">
        <v>164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85</v>
      </c>
      <c r="BK153" s="230">
        <f>ROUND(I153*H153,2)</f>
        <v>0</v>
      </c>
      <c r="BL153" s="17" t="s">
        <v>173</v>
      </c>
      <c r="BM153" s="229" t="s">
        <v>297</v>
      </c>
    </row>
    <row r="154" s="2" customFormat="1" ht="76.35" customHeight="1">
      <c r="A154" s="38"/>
      <c r="B154" s="39"/>
      <c r="C154" s="217" t="s">
        <v>299</v>
      </c>
      <c r="D154" s="217" t="s">
        <v>165</v>
      </c>
      <c r="E154" s="218" t="s">
        <v>333</v>
      </c>
      <c r="F154" s="219" t="s">
        <v>334</v>
      </c>
      <c r="G154" s="220" t="s">
        <v>306</v>
      </c>
      <c r="H154" s="221">
        <v>124</v>
      </c>
      <c r="I154" s="222"/>
      <c r="J154" s="223">
        <f>ROUND(I154*H154,2)</f>
        <v>0</v>
      </c>
      <c r="K154" s="224"/>
      <c r="L154" s="44"/>
      <c r="M154" s="225" t="s">
        <v>1</v>
      </c>
      <c r="N154" s="226" t="s">
        <v>42</v>
      </c>
      <c r="O154" s="91"/>
      <c r="P154" s="227">
        <f>O154*H154</f>
        <v>0</v>
      </c>
      <c r="Q154" s="227">
        <v>0.00085999999999999998</v>
      </c>
      <c r="R154" s="227">
        <f>Q154*H154</f>
        <v>0.10664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173</v>
      </c>
      <c r="AT154" s="229" t="s">
        <v>165</v>
      </c>
      <c r="AU154" s="229" t="s">
        <v>85</v>
      </c>
      <c r="AY154" s="17" t="s">
        <v>164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85</v>
      </c>
      <c r="BK154" s="230">
        <f>ROUND(I154*H154,2)</f>
        <v>0</v>
      </c>
      <c r="BL154" s="17" t="s">
        <v>173</v>
      </c>
      <c r="BM154" s="229" t="s">
        <v>291</v>
      </c>
    </row>
    <row r="155" s="2" customFormat="1" ht="90" customHeight="1">
      <c r="A155" s="38"/>
      <c r="B155" s="39"/>
      <c r="C155" s="217" t="s">
        <v>303</v>
      </c>
      <c r="D155" s="217" t="s">
        <v>165</v>
      </c>
      <c r="E155" s="218" t="s">
        <v>341</v>
      </c>
      <c r="F155" s="219" t="s">
        <v>342</v>
      </c>
      <c r="G155" s="220" t="s">
        <v>296</v>
      </c>
      <c r="H155" s="221">
        <v>2.5800000000000001</v>
      </c>
      <c r="I155" s="222"/>
      <c r="J155" s="223">
        <f>ROUND(I155*H155,2)</f>
        <v>0</v>
      </c>
      <c r="K155" s="224"/>
      <c r="L155" s="44"/>
      <c r="M155" s="225" t="s">
        <v>1</v>
      </c>
      <c r="N155" s="226" t="s">
        <v>42</v>
      </c>
      <c r="O155" s="91"/>
      <c r="P155" s="227">
        <f>O155*H155</f>
        <v>0</v>
      </c>
      <c r="Q155" s="227">
        <v>1.03955</v>
      </c>
      <c r="R155" s="227">
        <f>Q155*H155</f>
        <v>2.6820390000000001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173</v>
      </c>
      <c r="AT155" s="229" t="s">
        <v>165</v>
      </c>
      <c r="AU155" s="229" t="s">
        <v>85</v>
      </c>
      <c r="AY155" s="17" t="s">
        <v>164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85</v>
      </c>
      <c r="BK155" s="230">
        <f>ROUND(I155*H155,2)</f>
        <v>0</v>
      </c>
      <c r="BL155" s="17" t="s">
        <v>173</v>
      </c>
      <c r="BM155" s="229" t="s">
        <v>302</v>
      </c>
    </row>
    <row r="156" s="13" customFormat="1">
      <c r="A156" s="13"/>
      <c r="B156" s="243"/>
      <c r="C156" s="244"/>
      <c r="D156" s="231" t="s">
        <v>244</v>
      </c>
      <c r="E156" s="245" t="s">
        <v>1</v>
      </c>
      <c r="F156" s="246" t="s">
        <v>492</v>
      </c>
      <c r="G156" s="244"/>
      <c r="H156" s="247">
        <v>2.5800000000000001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3" t="s">
        <v>244</v>
      </c>
      <c r="AU156" s="253" t="s">
        <v>85</v>
      </c>
      <c r="AV156" s="13" t="s">
        <v>87</v>
      </c>
      <c r="AW156" s="13" t="s">
        <v>34</v>
      </c>
      <c r="AX156" s="13" t="s">
        <v>77</v>
      </c>
      <c r="AY156" s="253" t="s">
        <v>164</v>
      </c>
    </row>
    <row r="157" s="14" customFormat="1">
      <c r="A157" s="14"/>
      <c r="B157" s="254"/>
      <c r="C157" s="255"/>
      <c r="D157" s="231" t="s">
        <v>244</v>
      </c>
      <c r="E157" s="256" t="s">
        <v>1</v>
      </c>
      <c r="F157" s="257" t="s">
        <v>246</v>
      </c>
      <c r="G157" s="255"/>
      <c r="H157" s="258">
        <v>2.5800000000000001</v>
      </c>
      <c r="I157" s="259"/>
      <c r="J157" s="255"/>
      <c r="K157" s="255"/>
      <c r="L157" s="260"/>
      <c r="M157" s="261"/>
      <c r="N157" s="262"/>
      <c r="O157" s="262"/>
      <c r="P157" s="262"/>
      <c r="Q157" s="262"/>
      <c r="R157" s="262"/>
      <c r="S157" s="262"/>
      <c r="T157" s="26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4" t="s">
        <v>244</v>
      </c>
      <c r="AU157" s="264" t="s">
        <v>85</v>
      </c>
      <c r="AV157" s="14" t="s">
        <v>173</v>
      </c>
      <c r="AW157" s="14" t="s">
        <v>34</v>
      </c>
      <c r="AX157" s="14" t="s">
        <v>85</v>
      </c>
      <c r="AY157" s="264" t="s">
        <v>164</v>
      </c>
    </row>
    <row r="158" s="12" customFormat="1" ht="25.92" customHeight="1">
      <c r="A158" s="12"/>
      <c r="B158" s="203"/>
      <c r="C158" s="204"/>
      <c r="D158" s="205" t="s">
        <v>76</v>
      </c>
      <c r="E158" s="206" t="s">
        <v>173</v>
      </c>
      <c r="F158" s="206" t="s">
        <v>346</v>
      </c>
      <c r="G158" s="204"/>
      <c r="H158" s="204"/>
      <c r="I158" s="207"/>
      <c r="J158" s="208">
        <f>BK158</f>
        <v>0</v>
      </c>
      <c r="K158" s="204"/>
      <c r="L158" s="209"/>
      <c r="M158" s="210"/>
      <c r="N158" s="211"/>
      <c r="O158" s="211"/>
      <c r="P158" s="212">
        <f>SUM(P159:P162)</f>
        <v>0</v>
      </c>
      <c r="Q158" s="211"/>
      <c r="R158" s="212">
        <f>SUM(R159:R162)</f>
        <v>24.047393159999999</v>
      </c>
      <c r="S158" s="211"/>
      <c r="T158" s="213">
        <f>SUM(T159:T162)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4" t="s">
        <v>85</v>
      </c>
      <c r="AT158" s="215" t="s">
        <v>76</v>
      </c>
      <c r="AU158" s="215" t="s">
        <v>77</v>
      </c>
      <c r="AY158" s="214" t="s">
        <v>164</v>
      </c>
      <c r="BK158" s="216">
        <f>SUM(BK159:BK162)</f>
        <v>0</v>
      </c>
    </row>
    <row r="159" s="2" customFormat="1" ht="24.15" customHeight="1">
      <c r="A159" s="38"/>
      <c r="B159" s="39"/>
      <c r="C159" s="217" t="s">
        <v>263</v>
      </c>
      <c r="D159" s="217" t="s">
        <v>165</v>
      </c>
      <c r="E159" s="218" t="s">
        <v>493</v>
      </c>
      <c r="F159" s="219" t="s">
        <v>494</v>
      </c>
      <c r="G159" s="220" t="s">
        <v>243</v>
      </c>
      <c r="H159" s="221">
        <v>3.1080000000000001</v>
      </c>
      <c r="I159" s="222"/>
      <c r="J159" s="223">
        <f>ROUND(I159*H159,2)</f>
        <v>0</v>
      </c>
      <c r="K159" s="224"/>
      <c r="L159" s="44"/>
      <c r="M159" s="225" t="s">
        <v>1</v>
      </c>
      <c r="N159" s="226" t="s">
        <v>42</v>
      </c>
      <c r="O159" s="91"/>
      <c r="P159" s="227">
        <f>O159*H159</f>
        <v>0</v>
      </c>
      <c r="Q159" s="227">
        <v>1.8907700000000001</v>
      </c>
      <c r="R159" s="227">
        <f>Q159*H159</f>
        <v>5.87651316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173</v>
      </c>
      <c r="AT159" s="229" t="s">
        <v>165</v>
      </c>
      <c r="AU159" s="229" t="s">
        <v>85</v>
      </c>
      <c r="AY159" s="17" t="s">
        <v>164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85</v>
      </c>
      <c r="BK159" s="230">
        <f>ROUND(I159*H159,2)</f>
        <v>0</v>
      </c>
      <c r="BL159" s="17" t="s">
        <v>173</v>
      </c>
      <c r="BM159" s="229" t="s">
        <v>402</v>
      </c>
    </row>
    <row r="160" s="2" customFormat="1" ht="21.75" customHeight="1">
      <c r="A160" s="38"/>
      <c r="B160" s="39"/>
      <c r="C160" s="217" t="s">
        <v>313</v>
      </c>
      <c r="D160" s="217" t="s">
        <v>165</v>
      </c>
      <c r="E160" s="218" t="s">
        <v>366</v>
      </c>
      <c r="F160" s="219" t="s">
        <v>367</v>
      </c>
      <c r="G160" s="220" t="s">
        <v>243</v>
      </c>
      <c r="H160" s="221">
        <v>8</v>
      </c>
      <c r="I160" s="222"/>
      <c r="J160" s="223">
        <f>ROUND(I160*H160,2)</f>
        <v>0</v>
      </c>
      <c r="K160" s="224"/>
      <c r="L160" s="44"/>
      <c r="M160" s="225" t="s">
        <v>1</v>
      </c>
      <c r="N160" s="226" t="s">
        <v>42</v>
      </c>
      <c r="O160" s="91"/>
      <c r="P160" s="227">
        <f>O160*H160</f>
        <v>0</v>
      </c>
      <c r="Q160" s="227">
        <v>2.27136</v>
      </c>
      <c r="R160" s="227">
        <f>Q160*H160</f>
        <v>18.17088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173</v>
      </c>
      <c r="AT160" s="229" t="s">
        <v>165</v>
      </c>
      <c r="AU160" s="229" t="s">
        <v>85</v>
      </c>
      <c r="AY160" s="17" t="s">
        <v>164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85</v>
      </c>
      <c r="BK160" s="230">
        <f>ROUND(I160*H160,2)</f>
        <v>0</v>
      </c>
      <c r="BL160" s="17" t="s">
        <v>173</v>
      </c>
      <c r="BM160" s="229" t="s">
        <v>311</v>
      </c>
    </row>
    <row r="161" s="2" customFormat="1">
      <c r="A161" s="38"/>
      <c r="B161" s="39"/>
      <c r="C161" s="40"/>
      <c r="D161" s="231" t="s">
        <v>175</v>
      </c>
      <c r="E161" s="40"/>
      <c r="F161" s="232" t="s">
        <v>369</v>
      </c>
      <c r="G161" s="40"/>
      <c r="H161" s="40"/>
      <c r="I161" s="233"/>
      <c r="J161" s="40"/>
      <c r="K161" s="40"/>
      <c r="L161" s="44"/>
      <c r="M161" s="234"/>
      <c r="N161" s="235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175</v>
      </c>
      <c r="AU161" s="17" t="s">
        <v>85</v>
      </c>
    </row>
    <row r="162" s="2" customFormat="1" ht="21.75" customHeight="1">
      <c r="A162" s="38"/>
      <c r="B162" s="39"/>
      <c r="C162" s="217" t="s">
        <v>322</v>
      </c>
      <c r="D162" s="217" t="s">
        <v>165</v>
      </c>
      <c r="E162" s="218" t="s">
        <v>372</v>
      </c>
      <c r="F162" s="219" t="s">
        <v>373</v>
      </c>
      <c r="G162" s="220" t="s">
        <v>306</v>
      </c>
      <c r="H162" s="221">
        <v>16</v>
      </c>
      <c r="I162" s="222"/>
      <c r="J162" s="223">
        <f>ROUND(I162*H162,2)</f>
        <v>0</v>
      </c>
      <c r="K162" s="224"/>
      <c r="L162" s="44"/>
      <c r="M162" s="225" t="s">
        <v>1</v>
      </c>
      <c r="N162" s="226" t="s">
        <v>42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173</v>
      </c>
      <c r="AT162" s="229" t="s">
        <v>165</v>
      </c>
      <c r="AU162" s="229" t="s">
        <v>85</v>
      </c>
      <c r="AY162" s="17" t="s">
        <v>164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85</v>
      </c>
      <c r="BK162" s="230">
        <f>ROUND(I162*H162,2)</f>
        <v>0</v>
      </c>
      <c r="BL162" s="17" t="s">
        <v>173</v>
      </c>
      <c r="BM162" s="229" t="s">
        <v>316</v>
      </c>
    </row>
    <row r="163" s="12" customFormat="1" ht="25.92" customHeight="1">
      <c r="A163" s="12"/>
      <c r="B163" s="203"/>
      <c r="C163" s="204"/>
      <c r="D163" s="205" t="s">
        <v>76</v>
      </c>
      <c r="E163" s="206" t="s">
        <v>196</v>
      </c>
      <c r="F163" s="206" t="s">
        <v>495</v>
      </c>
      <c r="G163" s="204"/>
      <c r="H163" s="204"/>
      <c r="I163" s="207"/>
      <c r="J163" s="208">
        <f>BK163</f>
        <v>0</v>
      </c>
      <c r="K163" s="204"/>
      <c r="L163" s="209"/>
      <c r="M163" s="210"/>
      <c r="N163" s="211"/>
      <c r="O163" s="211"/>
      <c r="P163" s="212">
        <f>SUM(P164:P175)</f>
        <v>0</v>
      </c>
      <c r="Q163" s="211"/>
      <c r="R163" s="212">
        <f>SUM(R164:R175)</f>
        <v>0.085382919999999987</v>
      </c>
      <c r="S163" s="211"/>
      <c r="T163" s="213">
        <f>SUM(T164:T175)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4" t="s">
        <v>85</v>
      </c>
      <c r="AT163" s="215" t="s">
        <v>76</v>
      </c>
      <c r="AU163" s="215" t="s">
        <v>77</v>
      </c>
      <c r="AY163" s="214" t="s">
        <v>164</v>
      </c>
      <c r="BK163" s="216">
        <f>SUM(BK164:BK175)</f>
        <v>0</v>
      </c>
    </row>
    <row r="164" s="2" customFormat="1" ht="37.8" customHeight="1">
      <c r="A164" s="38"/>
      <c r="B164" s="39"/>
      <c r="C164" s="217" t="s">
        <v>7</v>
      </c>
      <c r="D164" s="217" t="s">
        <v>165</v>
      </c>
      <c r="E164" s="218" t="s">
        <v>496</v>
      </c>
      <c r="F164" s="219" t="s">
        <v>497</v>
      </c>
      <c r="G164" s="220" t="s">
        <v>249</v>
      </c>
      <c r="H164" s="221">
        <v>51.799999999999997</v>
      </c>
      <c r="I164" s="222"/>
      <c r="J164" s="223">
        <f>ROUND(I164*H164,2)</f>
        <v>0</v>
      </c>
      <c r="K164" s="224"/>
      <c r="L164" s="44"/>
      <c r="M164" s="225" t="s">
        <v>1</v>
      </c>
      <c r="N164" s="226" t="s">
        <v>42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173</v>
      </c>
      <c r="AT164" s="229" t="s">
        <v>165</v>
      </c>
      <c r="AU164" s="229" t="s">
        <v>85</v>
      </c>
      <c r="AY164" s="17" t="s">
        <v>164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85</v>
      </c>
      <c r="BK164" s="230">
        <f>ROUND(I164*H164,2)</f>
        <v>0</v>
      </c>
      <c r="BL164" s="17" t="s">
        <v>173</v>
      </c>
      <c r="BM164" s="229" t="s">
        <v>325</v>
      </c>
    </row>
    <row r="165" s="2" customFormat="1" ht="16.5" customHeight="1">
      <c r="A165" s="38"/>
      <c r="B165" s="39"/>
      <c r="C165" s="217" t="s">
        <v>266</v>
      </c>
      <c r="D165" s="217" t="s">
        <v>165</v>
      </c>
      <c r="E165" s="218" t="s">
        <v>498</v>
      </c>
      <c r="F165" s="219" t="s">
        <v>499</v>
      </c>
      <c r="G165" s="220" t="s">
        <v>249</v>
      </c>
      <c r="H165" s="221">
        <v>8</v>
      </c>
      <c r="I165" s="222"/>
      <c r="J165" s="223">
        <f>ROUND(I165*H165,2)</f>
        <v>0</v>
      </c>
      <c r="K165" s="224"/>
      <c r="L165" s="44"/>
      <c r="M165" s="225" t="s">
        <v>1</v>
      </c>
      <c r="N165" s="226" t="s">
        <v>42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173</v>
      </c>
      <c r="AT165" s="229" t="s">
        <v>165</v>
      </c>
      <c r="AU165" s="229" t="s">
        <v>85</v>
      </c>
      <c r="AY165" s="17" t="s">
        <v>164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85</v>
      </c>
      <c r="BK165" s="230">
        <f>ROUND(I165*H165,2)</f>
        <v>0</v>
      </c>
      <c r="BL165" s="17" t="s">
        <v>173</v>
      </c>
      <c r="BM165" s="229" t="s">
        <v>328</v>
      </c>
    </row>
    <row r="166" s="2" customFormat="1" ht="37.8" customHeight="1">
      <c r="A166" s="38"/>
      <c r="B166" s="39"/>
      <c r="C166" s="217" t="s">
        <v>332</v>
      </c>
      <c r="D166" s="217" t="s">
        <v>165</v>
      </c>
      <c r="E166" s="218" t="s">
        <v>500</v>
      </c>
      <c r="F166" s="219" t="s">
        <v>501</v>
      </c>
      <c r="G166" s="220" t="s">
        <v>502</v>
      </c>
      <c r="H166" s="221">
        <v>8</v>
      </c>
      <c r="I166" s="222"/>
      <c r="J166" s="223">
        <f>ROUND(I166*H166,2)</f>
        <v>0</v>
      </c>
      <c r="K166" s="224"/>
      <c r="L166" s="44"/>
      <c r="M166" s="225" t="s">
        <v>1</v>
      </c>
      <c r="N166" s="226" t="s">
        <v>42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173</v>
      </c>
      <c r="AT166" s="229" t="s">
        <v>165</v>
      </c>
      <c r="AU166" s="229" t="s">
        <v>85</v>
      </c>
      <c r="AY166" s="17" t="s">
        <v>164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85</v>
      </c>
      <c r="BK166" s="230">
        <f>ROUND(I166*H166,2)</f>
        <v>0</v>
      </c>
      <c r="BL166" s="17" t="s">
        <v>173</v>
      </c>
      <c r="BM166" s="229" t="s">
        <v>331</v>
      </c>
    </row>
    <row r="167" s="2" customFormat="1" ht="37.8" customHeight="1">
      <c r="A167" s="38"/>
      <c r="B167" s="39"/>
      <c r="C167" s="275" t="s">
        <v>336</v>
      </c>
      <c r="D167" s="275" t="s">
        <v>361</v>
      </c>
      <c r="E167" s="276" t="s">
        <v>503</v>
      </c>
      <c r="F167" s="277" t="s">
        <v>504</v>
      </c>
      <c r="G167" s="278" t="s">
        <v>249</v>
      </c>
      <c r="H167" s="279">
        <v>52.317999999999998</v>
      </c>
      <c r="I167" s="280"/>
      <c r="J167" s="281">
        <f>ROUND(I167*H167,2)</f>
        <v>0</v>
      </c>
      <c r="K167" s="282"/>
      <c r="L167" s="283"/>
      <c r="M167" s="284" t="s">
        <v>1</v>
      </c>
      <c r="N167" s="285" t="s">
        <v>42</v>
      </c>
      <c r="O167" s="91"/>
      <c r="P167" s="227">
        <f>O167*H167</f>
        <v>0</v>
      </c>
      <c r="Q167" s="227">
        <v>0.00114</v>
      </c>
      <c r="R167" s="227">
        <f>Q167*H167</f>
        <v>0.059642519999999997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196</v>
      </c>
      <c r="AT167" s="229" t="s">
        <v>361</v>
      </c>
      <c r="AU167" s="229" t="s">
        <v>85</v>
      </c>
      <c r="AY167" s="17" t="s">
        <v>164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85</v>
      </c>
      <c r="BK167" s="230">
        <f>ROUND(I167*H167,2)</f>
        <v>0</v>
      </c>
      <c r="BL167" s="17" t="s">
        <v>173</v>
      </c>
      <c r="BM167" s="229" t="s">
        <v>505</v>
      </c>
    </row>
    <row r="168" s="13" customFormat="1">
      <c r="A168" s="13"/>
      <c r="B168" s="243"/>
      <c r="C168" s="244"/>
      <c r="D168" s="231" t="s">
        <v>244</v>
      </c>
      <c r="E168" s="245" t="s">
        <v>1</v>
      </c>
      <c r="F168" s="246" t="s">
        <v>506</v>
      </c>
      <c r="G168" s="244"/>
      <c r="H168" s="247">
        <v>52.317999999999998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3" t="s">
        <v>244</v>
      </c>
      <c r="AU168" s="253" t="s">
        <v>85</v>
      </c>
      <c r="AV168" s="13" t="s">
        <v>87</v>
      </c>
      <c r="AW168" s="13" t="s">
        <v>34</v>
      </c>
      <c r="AX168" s="13" t="s">
        <v>77</v>
      </c>
      <c r="AY168" s="253" t="s">
        <v>164</v>
      </c>
    </row>
    <row r="169" s="14" customFormat="1">
      <c r="A169" s="14"/>
      <c r="B169" s="254"/>
      <c r="C169" s="255"/>
      <c r="D169" s="231" t="s">
        <v>244</v>
      </c>
      <c r="E169" s="256" t="s">
        <v>1</v>
      </c>
      <c r="F169" s="257" t="s">
        <v>246</v>
      </c>
      <c r="G169" s="255"/>
      <c r="H169" s="258">
        <v>52.317999999999998</v>
      </c>
      <c r="I169" s="259"/>
      <c r="J169" s="255"/>
      <c r="K169" s="255"/>
      <c r="L169" s="260"/>
      <c r="M169" s="261"/>
      <c r="N169" s="262"/>
      <c r="O169" s="262"/>
      <c r="P169" s="262"/>
      <c r="Q169" s="262"/>
      <c r="R169" s="262"/>
      <c r="S169" s="262"/>
      <c r="T169" s="26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4" t="s">
        <v>244</v>
      </c>
      <c r="AU169" s="264" t="s">
        <v>85</v>
      </c>
      <c r="AV169" s="14" t="s">
        <v>173</v>
      </c>
      <c r="AW169" s="14" t="s">
        <v>34</v>
      </c>
      <c r="AX169" s="14" t="s">
        <v>85</v>
      </c>
      <c r="AY169" s="264" t="s">
        <v>164</v>
      </c>
    </row>
    <row r="170" s="2" customFormat="1" ht="16.5" customHeight="1">
      <c r="A170" s="38"/>
      <c r="B170" s="39"/>
      <c r="C170" s="275" t="s">
        <v>340</v>
      </c>
      <c r="D170" s="275" t="s">
        <v>361</v>
      </c>
      <c r="E170" s="276" t="s">
        <v>507</v>
      </c>
      <c r="F170" s="277" t="s">
        <v>508</v>
      </c>
      <c r="G170" s="278" t="s">
        <v>249</v>
      </c>
      <c r="H170" s="279">
        <v>8.1199999999999992</v>
      </c>
      <c r="I170" s="280"/>
      <c r="J170" s="281">
        <f>ROUND(I170*H170,2)</f>
        <v>0</v>
      </c>
      <c r="K170" s="282"/>
      <c r="L170" s="283"/>
      <c r="M170" s="284" t="s">
        <v>1</v>
      </c>
      <c r="N170" s="285" t="s">
        <v>42</v>
      </c>
      <c r="O170" s="91"/>
      <c r="P170" s="227">
        <f>O170*H170</f>
        <v>0</v>
      </c>
      <c r="Q170" s="227">
        <v>0.0026700000000000001</v>
      </c>
      <c r="R170" s="227">
        <f>Q170*H170</f>
        <v>0.021680399999999999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196</v>
      </c>
      <c r="AT170" s="229" t="s">
        <v>361</v>
      </c>
      <c r="AU170" s="229" t="s">
        <v>85</v>
      </c>
      <c r="AY170" s="17" t="s">
        <v>164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85</v>
      </c>
      <c r="BK170" s="230">
        <f>ROUND(I170*H170,2)</f>
        <v>0</v>
      </c>
      <c r="BL170" s="17" t="s">
        <v>173</v>
      </c>
      <c r="BM170" s="229" t="s">
        <v>509</v>
      </c>
    </row>
    <row r="171" s="13" customFormat="1">
      <c r="A171" s="13"/>
      <c r="B171" s="243"/>
      <c r="C171" s="244"/>
      <c r="D171" s="231" t="s">
        <v>244</v>
      </c>
      <c r="E171" s="245" t="s">
        <v>1</v>
      </c>
      <c r="F171" s="246" t="s">
        <v>510</v>
      </c>
      <c r="G171" s="244"/>
      <c r="H171" s="247">
        <v>8.1199999999999992</v>
      </c>
      <c r="I171" s="248"/>
      <c r="J171" s="244"/>
      <c r="K171" s="244"/>
      <c r="L171" s="249"/>
      <c r="M171" s="250"/>
      <c r="N171" s="251"/>
      <c r="O171" s="251"/>
      <c r="P171" s="251"/>
      <c r="Q171" s="251"/>
      <c r="R171" s="251"/>
      <c r="S171" s="251"/>
      <c r="T171" s="25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3" t="s">
        <v>244</v>
      </c>
      <c r="AU171" s="253" t="s">
        <v>85</v>
      </c>
      <c r="AV171" s="13" t="s">
        <v>87</v>
      </c>
      <c r="AW171" s="13" t="s">
        <v>34</v>
      </c>
      <c r="AX171" s="13" t="s">
        <v>77</v>
      </c>
      <c r="AY171" s="253" t="s">
        <v>164</v>
      </c>
    </row>
    <row r="172" s="14" customFormat="1">
      <c r="A172" s="14"/>
      <c r="B172" s="254"/>
      <c r="C172" s="255"/>
      <c r="D172" s="231" t="s">
        <v>244</v>
      </c>
      <c r="E172" s="256" t="s">
        <v>1</v>
      </c>
      <c r="F172" s="257" t="s">
        <v>246</v>
      </c>
      <c r="G172" s="255"/>
      <c r="H172" s="258">
        <v>8.1199999999999992</v>
      </c>
      <c r="I172" s="259"/>
      <c r="J172" s="255"/>
      <c r="K172" s="255"/>
      <c r="L172" s="260"/>
      <c r="M172" s="261"/>
      <c r="N172" s="262"/>
      <c r="O172" s="262"/>
      <c r="P172" s="262"/>
      <c r="Q172" s="262"/>
      <c r="R172" s="262"/>
      <c r="S172" s="262"/>
      <c r="T172" s="26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4" t="s">
        <v>244</v>
      </c>
      <c r="AU172" s="264" t="s">
        <v>85</v>
      </c>
      <c r="AV172" s="14" t="s">
        <v>173</v>
      </c>
      <c r="AW172" s="14" t="s">
        <v>34</v>
      </c>
      <c r="AX172" s="14" t="s">
        <v>85</v>
      </c>
      <c r="AY172" s="264" t="s">
        <v>164</v>
      </c>
    </row>
    <row r="173" s="2" customFormat="1" ht="24.15" customHeight="1">
      <c r="A173" s="38"/>
      <c r="B173" s="39"/>
      <c r="C173" s="275" t="s">
        <v>269</v>
      </c>
      <c r="D173" s="275" t="s">
        <v>361</v>
      </c>
      <c r="E173" s="276" t="s">
        <v>511</v>
      </c>
      <c r="F173" s="277" t="s">
        <v>512</v>
      </c>
      <c r="G173" s="278" t="s">
        <v>502</v>
      </c>
      <c r="H173" s="279">
        <v>8.1199999999999992</v>
      </c>
      <c r="I173" s="280"/>
      <c r="J173" s="281">
        <f>ROUND(I173*H173,2)</f>
        <v>0</v>
      </c>
      <c r="K173" s="282"/>
      <c r="L173" s="283"/>
      <c r="M173" s="284" t="s">
        <v>1</v>
      </c>
      <c r="N173" s="285" t="s">
        <v>42</v>
      </c>
      <c r="O173" s="91"/>
      <c r="P173" s="227">
        <f>O173*H173</f>
        <v>0</v>
      </c>
      <c r="Q173" s="227">
        <v>0.00050000000000000001</v>
      </c>
      <c r="R173" s="227">
        <f>Q173*H173</f>
        <v>0.0040599999999999994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196</v>
      </c>
      <c r="AT173" s="229" t="s">
        <v>361</v>
      </c>
      <c r="AU173" s="229" t="s">
        <v>85</v>
      </c>
      <c r="AY173" s="17" t="s">
        <v>164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85</v>
      </c>
      <c r="BK173" s="230">
        <f>ROUND(I173*H173,2)</f>
        <v>0</v>
      </c>
      <c r="BL173" s="17" t="s">
        <v>173</v>
      </c>
      <c r="BM173" s="229" t="s">
        <v>513</v>
      </c>
    </row>
    <row r="174" s="13" customFormat="1">
      <c r="A174" s="13"/>
      <c r="B174" s="243"/>
      <c r="C174" s="244"/>
      <c r="D174" s="231" t="s">
        <v>244</v>
      </c>
      <c r="E174" s="245" t="s">
        <v>1</v>
      </c>
      <c r="F174" s="246" t="s">
        <v>510</v>
      </c>
      <c r="G174" s="244"/>
      <c r="H174" s="247">
        <v>8.1199999999999992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3" t="s">
        <v>244</v>
      </c>
      <c r="AU174" s="253" t="s">
        <v>85</v>
      </c>
      <c r="AV174" s="13" t="s">
        <v>87</v>
      </c>
      <c r="AW174" s="13" t="s">
        <v>34</v>
      </c>
      <c r="AX174" s="13" t="s">
        <v>77</v>
      </c>
      <c r="AY174" s="253" t="s">
        <v>164</v>
      </c>
    </row>
    <row r="175" s="14" customFormat="1">
      <c r="A175" s="14"/>
      <c r="B175" s="254"/>
      <c r="C175" s="255"/>
      <c r="D175" s="231" t="s">
        <v>244</v>
      </c>
      <c r="E175" s="256" t="s">
        <v>1</v>
      </c>
      <c r="F175" s="257" t="s">
        <v>246</v>
      </c>
      <c r="G175" s="255"/>
      <c r="H175" s="258">
        <v>8.1199999999999992</v>
      </c>
      <c r="I175" s="259"/>
      <c r="J175" s="255"/>
      <c r="K175" s="255"/>
      <c r="L175" s="260"/>
      <c r="M175" s="261"/>
      <c r="N175" s="262"/>
      <c r="O175" s="262"/>
      <c r="P175" s="262"/>
      <c r="Q175" s="262"/>
      <c r="R175" s="262"/>
      <c r="S175" s="262"/>
      <c r="T175" s="26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4" t="s">
        <v>244</v>
      </c>
      <c r="AU175" s="264" t="s">
        <v>85</v>
      </c>
      <c r="AV175" s="14" t="s">
        <v>173</v>
      </c>
      <c r="AW175" s="14" t="s">
        <v>34</v>
      </c>
      <c r="AX175" s="14" t="s">
        <v>85</v>
      </c>
      <c r="AY175" s="264" t="s">
        <v>164</v>
      </c>
    </row>
    <row r="176" s="12" customFormat="1" ht="25.92" customHeight="1">
      <c r="A176" s="12"/>
      <c r="B176" s="203"/>
      <c r="C176" s="204"/>
      <c r="D176" s="205" t="s">
        <v>76</v>
      </c>
      <c r="E176" s="206" t="s">
        <v>413</v>
      </c>
      <c r="F176" s="206" t="s">
        <v>414</v>
      </c>
      <c r="G176" s="204"/>
      <c r="H176" s="204"/>
      <c r="I176" s="207"/>
      <c r="J176" s="208">
        <f>BK176</f>
        <v>0</v>
      </c>
      <c r="K176" s="204"/>
      <c r="L176" s="209"/>
      <c r="M176" s="210"/>
      <c r="N176" s="211"/>
      <c r="O176" s="211"/>
      <c r="P176" s="212">
        <f>P177</f>
        <v>0</v>
      </c>
      <c r="Q176" s="211"/>
      <c r="R176" s="212">
        <f>R177</f>
        <v>0</v>
      </c>
      <c r="S176" s="211"/>
      <c r="T176" s="213">
        <f>T177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4" t="s">
        <v>85</v>
      </c>
      <c r="AT176" s="215" t="s">
        <v>76</v>
      </c>
      <c r="AU176" s="215" t="s">
        <v>77</v>
      </c>
      <c r="AY176" s="214" t="s">
        <v>164</v>
      </c>
      <c r="BK176" s="216">
        <f>BK177</f>
        <v>0</v>
      </c>
    </row>
    <row r="177" s="2" customFormat="1" ht="21.75" customHeight="1">
      <c r="A177" s="38"/>
      <c r="B177" s="39"/>
      <c r="C177" s="217" t="s">
        <v>351</v>
      </c>
      <c r="D177" s="217" t="s">
        <v>165</v>
      </c>
      <c r="E177" s="218" t="s">
        <v>416</v>
      </c>
      <c r="F177" s="219" t="s">
        <v>417</v>
      </c>
      <c r="G177" s="220" t="s">
        <v>296</v>
      </c>
      <c r="H177" s="221">
        <v>505.18799999999999</v>
      </c>
      <c r="I177" s="222"/>
      <c r="J177" s="223">
        <f>ROUND(I177*H177,2)</f>
        <v>0</v>
      </c>
      <c r="K177" s="224"/>
      <c r="L177" s="44"/>
      <c r="M177" s="238" t="s">
        <v>1</v>
      </c>
      <c r="N177" s="239" t="s">
        <v>42</v>
      </c>
      <c r="O177" s="240"/>
      <c r="P177" s="241">
        <f>O177*H177</f>
        <v>0</v>
      </c>
      <c r="Q177" s="241">
        <v>0</v>
      </c>
      <c r="R177" s="241">
        <f>Q177*H177</f>
        <v>0</v>
      </c>
      <c r="S177" s="241">
        <v>0</v>
      </c>
      <c r="T177" s="242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173</v>
      </c>
      <c r="AT177" s="229" t="s">
        <v>165</v>
      </c>
      <c r="AU177" s="229" t="s">
        <v>85</v>
      </c>
      <c r="AY177" s="17" t="s">
        <v>164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85</v>
      </c>
      <c r="BK177" s="230">
        <f>ROUND(I177*H177,2)</f>
        <v>0</v>
      </c>
      <c r="BL177" s="17" t="s">
        <v>173</v>
      </c>
      <c r="BM177" s="229" t="s">
        <v>450</v>
      </c>
    </row>
    <row r="178" s="2" customFormat="1" ht="6.96" customHeight="1">
      <c r="A178" s="38"/>
      <c r="B178" s="66"/>
      <c r="C178" s="67"/>
      <c r="D178" s="67"/>
      <c r="E178" s="67"/>
      <c r="F178" s="67"/>
      <c r="G178" s="67"/>
      <c r="H178" s="67"/>
      <c r="I178" s="67"/>
      <c r="J178" s="67"/>
      <c r="K178" s="67"/>
      <c r="L178" s="44"/>
      <c r="M178" s="38"/>
      <c r="O178" s="38"/>
      <c r="P178" s="38"/>
      <c r="Q178" s="38"/>
      <c r="R178" s="38"/>
      <c r="S178" s="38"/>
      <c r="T178" s="38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</row>
  </sheetData>
  <sheetProtection sheet="1" autoFilter="0" formatColumns="0" formatRows="0" objects="1" scenarios="1" spinCount="100000" saltValue="PDquiT/XcM3yzCl2RVI+EJJEuY8R5wZ+xaXdQu31Dsm6pNF0T6oqKosFzqJO0aY6olXmQJ5DrrqRr145IGb1hw==" hashValue="WhTs85LQyGIE1nBeRVIX2Vu+Ra4DdCBtxz8meYsdAWcVzu5BdJwmHFJJP4ZI6tFwDi+EGt631Q5HtRm3OlLwtQ==" algorithmName="SHA-512" password="CC35"/>
  <autoFilter ref="C121:K177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136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Hloučela, Hamry - posouzení stability koryta, návrh úprav a stabilizačních objektů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137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514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33</v>
      </c>
      <c r="G12" s="38"/>
      <c r="H12" s="38"/>
      <c r="I12" s="140" t="s">
        <v>22</v>
      </c>
      <c r="J12" s="144" t="str">
        <f>'Rekapitulace stavby'!AN8</f>
        <v>28. 3. 2023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70890013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Povodí Moravy, s.p.</v>
      </c>
      <c r="F15" s="38"/>
      <c r="G15" s="38"/>
      <c r="H15" s="38"/>
      <c r="I15" s="140" t="s">
        <v>28</v>
      </c>
      <c r="J15" s="143" t="str">
        <f>IF('Rekapitulace stavby'!AN11="","",'Rekapitulace stavby'!AN11)</f>
        <v>CZ70890013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ROUND((SUM(BE119:BE149)),  2)</f>
        <v>0</v>
      </c>
      <c r="G33" s="38"/>
      <c r="H33" s="38"/>
      <c r="I33" s="155">
        <v>0.20999999999999999</v>
      </c>
      <c r="J33" s="154">
        <f>ROUND(((SUM(BE119:BE149))*I33),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ROUND((SUM(BF119:BF149)),  2)</f>
        <v>0</v>
      </c>
      <c r="G34" s="38"/>
      <c r="H34" s="38"/>
      <c r="I34" s="155">
        <v>0.14999999999999999</v>
      </c>
      <c r="J34" s="154">
        <f>ROUND(((SUM(BF119:BF149))*I34),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ROUND((SUM(BG119:BG149)),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ROUND((SUM(BH119:BH149)),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ROUND((SUM(BI119:BI149)),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Hloučela, Hamry - posouzení stability koryta, návrh úprav a stabilizačních objektů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06.1 - Stabilizační práh I - m 18,40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28. 3. 2023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140</v>
      </c>
      <c r="D94" s="176"/>
      <c r="E94" s="176"/>
      <c r="F94" s="176"/>
      <c r="G94" s="176"/>
      <c r="H94" s="176"/>
      <c r="I94" s="176"/>
      <c r="J94" s="177" t="s">
        <v>141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142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143</v>
      </c>
    </row>
    <row r="97" s="9" customFormat="1" ht="24.96" customHeight="1">
      <c r="A97" s="9"/>
      <c r="B97" s="179"/>
      <c r="C97" s="180"/>
      <c r="D97" s="181" t="s">
        <v>233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235</v>
      </c>
      <c r="E98" s="182"/>
      <c r="F98" s="182"/>
      <c r="G98" s="182"/>
      <c r="H98" s="182"/>
      <c r="I98" s="182"/>
      <c r="J98" s="183">
        <f>J140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239</v>
      </c>
      <c r="E99" s="182"/>
      <c r="F99" s="182"/>
      <c r="G99" s="182"/>
      <c r="H99" s="182"/>
      <c r="I99" s="182"/>
      <c r="J99" s="183">
        <f>J148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149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6.25" customHeight="1">
      <c r="A109" s="38"/>
      <c r="B109" s="39"/>
      <c r="C109" s="40"/>
      <c r="D109" s="40"/>
      <c r="E109" s="174" t="str">
        <f>E7</f>
        <v>Hloučela, Hamry - posouzení stability koryta, návrh úprav a stabilizačních objektů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137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SO 06.1 - Stabilizační práh I - m 18,40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 xml:space="preserve"> </v>
      </c>
      <c r="G113" s="40"/>
      <c r="H113" s="40"/>
      <c r="I113" s="32" t="s">
        <v>22</v>
      </c>
      <c r="J113" s="79" t="str">
        <f>IF(J12="","",J12)</f>
        <v>28. 3. 2023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>Povodí Moravy, s.p.</v>
      </c>
      <c r="G115" s="40"/>
      <c r="H115" s="40"/>
      <c r="I115" s="32" t="s">
        <v>32</v>
      </c>
      <c r="J115" s="36" t="str">
        <f>E21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30</v>
      </c>
      <c r="D116" s="40"/>
      <c r="E116" s="40"/>
      <c r="F116" s="27" t="str">
        <f>IF(E18="","",E18)</f>
        <v>Vyplň údaj</v>
      </c>
      <c r="G116" s="40"/>
      <c r="H116" s="40"/>
      <c r="I116" s="32" t="s">
        <v>35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150</v>
      </c>
      <c r="D118" s="194" t="s">
        <v>62</v>
      </c>
      <c r="E118" s="194" t="s">
        <v>58</v>
      </c>
      <c r="F118" s="194" t="s">
        <v>59</v>
      </c>
      <c r="G118" s="194" t="s">
        <v>151</v>
      </c>
      <c r="H118" s="194" t="s">
        <v>152</v>
      </c>
      <c r="I118" s="194" t="s">
        <v>153</v>
      </c>
      <c r="J118" s="195" t="s">
        <v>141</v>
      </c>
      <c r="K118" s="196" t="s">
        <v>154</v>
      </c>
      <c r="L118" s="197"/>
      <c r="M118" s="100" t="s">
        <v>1</v>
      </c>
      <c r="N118" s="101" t="s">
        <v>41</v>
      </c>
      <c r="O118" s="101" t="s">
        <v>155</v>
      </c>
      <c r="P118" s="101" t="s">
        <v>156</v>
      </c>
      <c r="Q118" s="101" t="s">
        <v>157</v>
      </c>
      <c r="R118" s="101" t="s">
        <v>158</v>
      </c>
      <c r="S118" s="101" t="s">
        <v>159</v>
      </c>
      <c r="T118" s="102" t="s">
        <v>160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161</v>
      </c>
      <c r="D119" s="40"/>
      <c r="E119" s="40"/>
      <c r="F119" s="40"/>
      <c r="G119" s="40"/>
      <c r="H119" s="40"/>
      <c r="I119" s="40"/>
      <c r="J119" s="198">
        <f>BK119</f>
        <v>0</v>
      </c>
      <c r="K119" s="40"/>
      <c r="L119" s="44"/>
      <c r="M119" s="103"/>
      <c r="N119" s="199"/>
      <c r="O119" s="104"/>
      <c r="P119" s="200">
        <f>P120+P140+P148</f>
        <v>0</v>
      </c>
      <c r="Q119" s="104"/>
      <c r="R119" s="200">
        <f>R120+R140+R148</f>
        <v>5.8949380999999992</v>
      </c>
      <c r="S119" s="104"/>
      <c r="T119" s="201">
        <f>T120+T140+T148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76</v>
      </c>
      <c r="AU119" s="17" t="s">
        <v>143</v>
      </c>
      <c r="BK119" s="202">
        <f>BK120+BK140+BK148</f>
        <v>0</v>
      </c>
    </row>
    <row r="120" s="12" customFormat="1" ht="25.92" customHeight="1">
      <c r="A120" s="12"/>
      <c r="B120" s="203"/>
      <c r="C120" s="204"/>
      <c r="D120" s="205" t="s">
        <v>76</v>
      </c>
      <c r="E120" s="206" t="s">
        <v>85</v>
      </c>
      <c r="F120" s="206" t="s">
        <v>240</v>
      </c>
      <c r="G120" s="204"/>
      <c r="H120" s="204"/>
      <c r="I120" s="207"/>
      <c r="J120" s="208">
        <f>BK120</f>
        <v>0</v>
      </c>
      <c r="K120" s="204"/>
      <c r="L120" s="209"/>
      <c r="M120" s="210"/>
      <c r="N120" s="211"/>
      <c r="O120" s="211"/>
      <c r="P120" s="212">
        <f>SUM(P121:P139)</f>
        <v>0</v>
      </c>
      <c r="Q120" s="211"/>
      <c r="R120" s="212">
        <f>SUM(R121:R139)</f>
        <v>0.13768</v>
      </c>
      <c r="S120" s="211"/>
      <c r="T120" s="213">
        <f>SUM(T121:T139)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85</v>
      </c>
      <c r="AT120" s="215" t="s">
        <v>76</v>
      </c>
      <c r="AU120" s="215" t="s">
        <v>77</v>
      </c>
      <c r="AY120" s="214" t="s">
        <v>164</v>
      </c>
      <c r="BK120" s="216">
        <f>SUM(BK121:BK139)</f>
        <v>0</v>
      </c>
    </row>
    <row r="121" s="2" customFormat="1" ht="21.75" customHeight="1">
      <c r="A121" s="38"/>
      <c r="B121" s="39"/>
      <c r="C121" s="217" t="s">
        <v>85</v>
      </c>
      <c r="D121" s="217" t="s">
        <v>165</v>
      </c>
      <c r="E121" s="218" t="s">
        <v>247</v>
      </c>
      <c r="F121" s="219" t="s">
        <v>248</v>
      </c>
      <c r="G121" s="220" t="s">
        <v>249</v>
      </c>
      <c r="H121" s="221">
        <v>8</v>
      </c>
      <c r="I121" s="222"/>
      <c r="J121" s="223">
        <f>ROUND(I121*H121,2)</f>
        <v>0</v>
      </c>
      <c r="K121" s="224"/>
      <c r="L121" s="44"/>
      <c r="M121" s="225" t="s">
        <v>1</v>
      </c>
      <c r="N121" s="226" t="s">
        <v>42</v>
      </c>
      <c r="O121" s="91"/>
      <c r="P121" s="227">
        <f>O121*H121</f>
        <v>0</v>
      </c>
      <c r="Q121" s="227">
        <v>0.01721</v>
      </c>
      <c r="R121" s="227">
        <f>Q121*H121</f>
        <v>0.13768</v>
      </c>
      <c r="S121" s="227">
        <v>0</v>
      </c>
      <c r="T121" s="22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9" t="s">
        <v>173</v>
      </c>
      <c r="AT121" s="229" t="s">
        <v>165</v>
      </c>
      <c r="AU121" s="229" t="s">
        <v>85</v>
      </c>
      <c r="AY121" s="17" t="s">
        <v>164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85</v>
      </c>
      <c r="BK121" s="230">
        <f>ROUND(I121*H121,2)</f>
        <v>0</v>
      </c>
      <c r="BL121" s="17" t="s">
        <v>173</v>
      </c>
      <c r="BM121" s="229" t="s">
        <v>87</v>
      </c>
    </row>
    <row r="122" s="2" customFormat="1" ht="21.75" customHeight="1">
      <c r="A122" s="38"/>
      <c r="B122" s="39"/>
      <c r="C122" s="217" t="s">
        <v>87</v>
      </c>
      <c r="D122" s="217" t="s">
        <v>165</v>
      </c>
      <c r="E122" s="218" t="s">
        <v>250</v>
      </c>
      <c r="F122" s="219" t="s">
        <v>251</v>
      </c>
      <c r="G122" s="220" t="s">
        <v>252</v>
      </c>
      <c r="H122" s="221">
        <v>32</v>
      </c>
      <c r="I122" s="222"/>
      <c r="J122" s="223">
        <f>ROUND(I122*H122,2)</f>
        <v>0</v>
      </c>
      <c r="K122" s="224"/>
      <c r="L122" s="44"/>
      <c r="M122" s="225" t="s">
        <v>1</v>
      </c>
      <c r="N122" s="226" t="s">
        <v>42</v>
      </c>
      <c r="O122" s="91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173</v>
      </c>
      <c r="AT122" s="229" t="s">
        <v>165</v>
      </c>
      <c r="AU122" s="229" t="s">
        <v>85</v>
      </c>
      <c r="AY122" s="17" t="s">
        <v>164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85</v>
      </c>
      <c r="BK122" s="230">
        <f>ROUND(I122*H122,2)</f>
        <v>0</v>
      </c>
      <c r="BL122" s="17" t="s">
        <v>173</v>
      </c>
      <c r="BM122" s="229" t="s">
        <v>173</v>
      </c>
    </row>
    <row r="123" s="13" customFormat="1">
      <c r="A123" s="13"/>
      <c r="B123" s="243"/>
      <c r="C123" s="244"/>
      <c r="D123" s="231" t="s">
        <v>244</v>
      </c>
      <c r="E123" s="245" t="s">
        <v>1</v>
      </c>
      <c r="F123" s="246" t="s">
        <v>515</v>
      </c>
      <c r="G123" s="244"/>
      <c r="H123" s="247">
        <v>32</v>
      </c>
      <c r="I123" s="248"/>
      <c r="J123" s="244"/>
      <c r="K123" s="244"/>
      <c r="L123" s="249"/>
      <c r="M123" s="250"/>
      <c r="N123" s="251"/>
      <c r="O123" s="251"/>
      <c r="P123" s="251"/>
      <c r="Q123" s="251"/>
      <c r="R123" s="251"/>
      <c r="S123" s="251"/>
      <c r="T123" s="25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53" t="s">
        <v>244</v>
      </c>
      <c r="AU123" s="253" t="s">
        <v>85</v>
      </c>
      <c r="AV123" s="13" t="s">
        <v>87</v>
      </c>
      <c r="AW123" s="13" t="s">
        <v>34</v>
      </c>
      <c r="AX123" s="13" t="s">
        <v>77</v>
      </c>
      <c r="AY123" s="253" t="s">
        <v>164</v>
      </c>
    </row>
    <row r="124" s="14" customFormat="1">
      <c r="A124" s="14"/>
      <c r="B124" s="254"/>
      <c r="C124" s="255"/>
      <c r="D124" s="231" t="s">
        <v>244</v>
      </c>
      <c r="E124" s="256" t="s">
        <v>1</v>
      </c>
      <c r="F124" s="257" t="s">
        <v>246</v>
      </c>
      <c r="G124" s="255"/>
      <c r="H124" s="258">
        <v>32</v>
      </c>
      <c r="I124" s="259"/>
      <c r="J124" s="255"/>
      <c r="K124" s="255"/>
      <c r="L124" s="260"/>
      <c r="M124" s="261"/>
      <c r="N124" s="262"/>
      <c r="O124" s="262"/>
      <c r="P124" s="262"/>
      <c r="Q124" s="262"/>
      <c r="R124" s="262"/>
      <c r="S124" s="262"/>
      <c r="T124" s="26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64" t="s">
        <v>244</v>
      </c>
      <c r="AU124" s="264" t="s">
        <v>85</v>
      </c>
      <c r="AV124" s="14" t="s">
        <v>173</v>
      </c>
      <c r="AW124" s="14" t="s">
        <v>34</v>
      </c>
      <c r="AX124" s="14" t="s">
        <v>85</v>
      </c>
      <c r="AY124" s="264" t="s">
        <v>164</v>
      </c>
    </row>
    <row r="125" s="2" customFormat="1" ht="21.75" customHeight="1">
      <c r="A125" s="38"/>
      <c r="B125" s="39"/>
      <c r="C125" s="217" t="s">
        <v>177</v>
      </c>
      <c r="D125" s="217" t="s">
        <v>165</v>
      </c>
      <c r="E125" s="218" t="s">
        <v>254</v>
      </c>
      <c r="F125" s="219" t="s">
        <v>255</v>
      </c>
      <c r="G125" s="220" t="s">
        <v>256</v>
      </c>
      <c r="H125" s="221">
        <v>4</v>
      </c>
      <c r="I125" s="222"/>
      <c r="J125" s="223">
        <f>ROUND(I125*H125,2)</f>
        <v>0</v>
      </c>
      <c r="K125" s="224"/>
      <c r="L125" s="44"/>
      <c r="M125" s="225" t="s">
        <v>1</v>
      </c>
      <c r="N125" s="226" t="s">
        <v>42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173</v>
      </c>
      <c r="AT125" s="229" t="s">
        <v>165</v>
      </c>
      <c r="AU125" s="229" t="s">
        <v>85</v>
      </c>
      <c r="AY125" s="17" t="s">
        <v>164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85</v>
      </c>
      <c r="BK125" s="230">
        <f>ROUND(I125*H125,2)</f>
        <v>0</v>
      </c>
      <c r="BL125" s="17" t="s">
        <v>173</v>
      </c>
      <c r="BM125" s="229" t="s">
        <v>187</v>
      </c>
    </row>
    <row r="126" s="2" customFormat="1" ht="44.25" customHeight="1">
      <c r="A126" s="38"/>
      <c r="B126" s="39"/>
      <c r="C126" s="217" t="s">
        <v>173</v>
      </c>
      <c r="D126" s="217" t="s">
        <v>165</v>
      </c>
      <c r="E126" s="218" t="s">
        <v>516</v>
      </c>
      <c r="F126" s="219" t="s">
        <v>517</v>
      </c>
      <c r="G126" s="220" t="s">
        <v>243</v>
      </c>
      <c r="H126" s="221">
        <v>1.2050000000000001</v>
      </c>
      <c r="I126" s="222"/>
      <c r="J126" s="223">
        <f>ROUND(I126*H126,2)</f>
        <v>0</v>
      </c>
      <c r="K126" s="224"/>
      <c r="L126" s="44"/>
      <c r="M126" s="225" t="s">
        <v>1</v>
      </c>
      <c r="N126" s="226" t="s">
        <v>42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173</v>
      </c>
      <c r="AT126" s="229" t="s">
        <v>165</v>
      </c>
      <c r="AU126" s="229" t="s">
        <v>85</v>
      </c>
      <c r="AY126" s="17" t="s">
        <v>164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85</v>
      </c>
      <c r="BK126" s="230">
        <f>ROUND(I126*H126,2)</f>
        <v>0</v>
      </c>
      <c r="BL126" s="17" t="s">
        <v>173</v>
      </c>
      <c r="BM126" s="229" t="s">
        <v>196</v>
      </c>
    </row>
    <row r="127" s="2" customFormat="1" ht="44.25" customHeight="1">
      <c r="A127" s="38"/>
      <c r="B127" s="39"/>
      <c r="C127" s="217" t="s">
        <v>163</v>
      </c>
      <c r="D127" s="217" t="s">
        <v>165</v>
      </c>
      <c r="E127" s="218" t="s">
        <v>264</v>
      </c>
      <c r="F127" s="219" t="s">
        <v>265</v>
      </c>
      <c r="G127" s="220" t="s">
        <v>243</v>
      </c>
      <c r="H127" s="221">
        <v>2.9199999999999999</v>
      </c>
      <c r="I127" s="222"/>
      <c r="J127" s="223">
        <f>ROUND(I127*H127,2)</f>
        <v>0</v>
      </c>
      <c r="K127" s="224"/>
      <c r="L127" s="44"/>
      <c r="M127" s="225" t="s">
        <v>1</v>
      </c>
      <c r="N127" s="226" t="s">
        <v>42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173</v>
      </c>
      <c r="AT127" s="229" t="s">
        <v>165</v>
      </c>
      <c r="AU127" s="229" t="s">
        <v>85</v>
      </c>
      <c r="AY127" s="17" t="s">
        <v>164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85</v>
      </c>
      <c r="BK127" s="230">
        <f>ROUND(I127*H127,2)</f>
        <v>0</v>
      </c>
      <c r="BL127" s="17" t="s">
        <v>173</v>
      </c>
      <c r="BM127" s="229" t="s">
        <v>220</v>
      </c>
    </row>
    <row r="128" s="2" customFormat="1" ht="62.7" customHeight="1">
      <c r="A128" s="38"/>
      <c r="B128" s="39"/>
      <c r="C128" s="217" t="s">
        <v>187</v>
      </c>
      <c r="D128" s="217" t="s">
        <v>165</v>
      </c>
      <c r="E128" s="218" t="s">
        <v>275</v>
      </c>
      <c r="F128" s="219" t="s">
        <v>276</v>
      </c>
      <c r="G128" s="220" t="s">
        <v>243</v>
      </c>
      <c r="H128" s="221">
        <v>0.93200000000000005</v>
      </c>
      <c r="I128" s="222"/>
      <c r="J128" s="223">
        <f>ROUND(I128*H128,2)</f>
        <v>0</v>
      </c>
      <c r="K128" s="224"/>
      <c r="L128" s="44"/>
      <c r="M128" s="225" t="s">
        <v>1</v>
      </c>
      <c r="N128" s="226" t="s">
        <v>42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173</v>
      </c>
      <c r="AT128" s="229" t="s">
        <v>165</v>
      </c>
      <c r="AU128" s="229" t="s">
        <v>85</v>
      </c>
      <c r="AY128" s="17" t="s">
        <v>164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85</v>
      </c>
      <c r="BK128" s="230">
        <f>ROUND(I128*H128,2)</f>
        <v>0</v>
      </c>
      <c r="BL128" s="17" t="s">
        <v>173</v>
      </c>
      <c r="BM128" s="229" t="s">
        <v>228</v>
      </c>
    </row>
    <row r="129" s="13" customFormat="1">
      <c r="A129" s="13"/>
      <c r="B129" s="243"/>
      <c r="C129" s="244"/>
      <c r="D129" s="231" t="s">
        <v>244</v>
      </c>
      <c r="E129" s="245" t="s">
        <v>1</v>
      </c>
      <c r="F129" s="246" t="s">
        <v>518</v>
      </c>
      <c r="G129" s="244"/>
      <c r="H129" s="247">
        <v>0.93200000000000005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3" t="s">
        <v>244</v>
      </c>
      <c r="AU129" s="253" t="s">
        <v>85</v>
      </c>
      <c r="AV129" s="13" t="s">
        <v>87</v>
      </c>
      <c r="AW129" s="13" t="s">
        <v>34</v>
      </c>
      <c r="AX129" s="13" t="s">
        <v>77</v>
      </c>
      <c r="AY129" s="253" t="s">
        <v>164</v>
      </c>
    </row>
    <row r="130" s="14" customFormat="1">
      <c r="A130" s="14"/>
      <c r="B130" s="254"/>
      <c r="C130" s="255"/>
      <c r="D130" s="231" t="s">
        <v>244</v>
      </c>
      <c r="E130" s="256" t="s">
        <v>1</v>
      </c>
      <c r="F130" s="257" t="s">
        <v>246</v>
      </c>
      <c r="G130" s="255"/>
      <c r="H130" s="258">
        <v>0.93200000000000005</v>
      </c>
      <c r="I130" s="259"/>
      <c r="J130" s="255"/>
      <c r="K130" s="255"/>
      <c r="L130" s="260"/>
      <c r="M130" s="261"/>
      <c r="N130" s="262"/>
      <c r="O130" s="262"/>
      <c r="P130" s="262"/>
      <c r="Q130" s="262"/>
      <c r="R130" s="262"/>
      <c r="S130" s="262"/>
      <c r="T130" s="26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4" t="s">
        <v>244</v>
      </c>
      <c r="AU130" s="264" t="s">
        <v>85</v>
      </c>
      <c r="AV130" s="14" t="s">
        <v>173</v>
      </c>
      <c r="AW130" s="14" t="s">
        <v>34</v>
      </c>
      <c r="AX130" s="14" t="s">
        <v>85</v>
      </c>
      <c r="AY130" s="264" t="s">
        <v>164</v>
      </c>
    </row>
    <row r="131" s="2" customFormat="1" ht="66.75" customHeight="1">
      <c r="A131" s="38"/>
      <c r="B131" s="39"/>
      <c r="C131" s="217" t="s">
        <v>192</v>
      </c>
      <c r="D131" s="217" t="s">
        <v>165</v>
      </c>
      <c r="E131" s="218" t="s">
        <v>278</v>
      </c>
      <c r="F131" s="219" t="s">
        <v>279</v>
      </c>
      <c r="G131" s="220" t="s">
        <v>243</v>
      </c>
      <c r="H131" s="221">
        <v>8.3900000000000006</v>
      </c>
      <c r="I131" s="222"/>
      <c r="J131" s="223">
        <f>ROUND(I131*H131,2)</f>
        <v>0</v>
      </c>
      <c r="K131" s="224"/>
      <c r="L131" s="44"/>
      <c r="M131" s="225" t="s">
        <v>1</v>
      </c>
      <c r="N131" s="226" t="s">
        <v>42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173</v>
      </c>
      <c r="AT131" s="229" t="s">
        <v>165</v>
      </c>
      <c r="AU131" s="229" t="s">
        <v>85</v>
      </c>
      <c r="AY131" s="17" t="s">
        <v>164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85</v>
      </c>
      <c r="BK131" s="230">
        <f>ROUND(I131*H131,2)</f>
        <v>0</v>
      </c>
      <c r="BL131" s="17" t="s">
        <v>173</v>
      </c>
      <c r="BM131" s="229" t="s">
        <v>299</v>
      </c>
    </row>
    <row r="132" s="13" customFormat="1">
      <c r="A132" s="13"/>
      <c r="B132" s="243"/>
      <c r="C132" s="244"/>
      <c r="D132" s="231" t="s">
        <v>244</v>
      </c>
      <c r="E132" s="245" t="s">
        <v>1</v>
      </c>
      <c r="F132" s="246" t="s">
        <v>519</v>
      </c>
      <c r="G132" s="244"/>
      <c r="H132" s="247">
        <v>8.3900000000000006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3" t="s">
        <v>244</v>
      </c>
      <c r="AU132" s="253" t="s">
        <v>85</v>
      </c>
      <c r="AV132" s="13" t="s">
        <v>87</v>
      </c>
      <c r="AW132" s="13" t="s">
        <v>34</v>
      </c>
      <c r="AX132" s="13" t="s">
        <v>77</v>
      </c>
      <c r="AY132" s="253" t="s">
        <v>164</v>
      </c>
    </row>
    <row r="133" s="14" customFormat="1">
      <c r="A133" s="14"/>
      <c r="B133" s="254"/>
      <c r="C133" s="255"/>
      <c r="D133" s="231" t="s">
        <v>244</v>
      </c>
      <c r="E133" s="256" t="s">
        <v>1</v>
      </c>
      <c r="F133" s="257" t="s">
        <v>246</v>
      </c>
      <c r="G133" s="255"/>
      <c r="H133" s="258">
        <v>8.3900000000000006</v>
      </c>
      <c r="I133" s="259"/>
      <c r="J133" s="255"/>
      <c r="K133" s="255"/>
      <c r="L133" s="260"/>
      <c r="M133" s="261"/>
      <c r="N133" s="262"/>
      <c r="O133" s="262"/>
      <c r="P133" s="262"/>
      <c r="Q133" s="262"/>
      <c r="R133" s="262"/>
      <c r="S133" s="262"/>
      <c r="T133" s="26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4" t="s">
        <v>244</v>
      </c>
      <c r="AU133" s="264" t="s">
        <v>85</v>
      </c>
      <c r="AV133" s="14" t="s">
        <v>173</v>
      </c>
      <c r="AW133" s="14" t="s">
        <v>34</v>
      </c>
      <c r="AX133" s="14" t="s">
        <v>85</v>
      </c>
      <c r="AY133" s="264" t="s">
        <v>164</v>
      </c>
    </row>
    <row r="134" s="2" customFormat="1" ht="44.25" customHeight="1">
      <c r="A134" s="38"/>
      <c r="B134" s="39"/>
      <c r="C134" s="217" t="s">
        <v>196</v>
      </c>
      <c r="D134" s="217" t="s">
        <v>165</v>
      </c>
      <c r="E134" s="218" t="s">
        <v>294</v>
      </c>
      <c r="F134" s="219" t="s">
        <v>295</v>
      </c>
      <c r="G134" s="220" t="s">
        <v>296</v>
      </c>
      <c r="H134" s="221">
        <v>1.6779999999999999</v>
      </c>
      <c r="I134" s="222"/>
      <c r="J134" s="223">
        <f>ROUND(I134*H134,2)</f>
        <v>0</v>
      </c>
      <c r="K134" s="224"/>
      <c r="L134" s="44"/>
      <c r="M134" s="225" t="s">
        <v>1</v>
      </c>
      <c r="N134" s="226" t="s">
        <v>42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173</v>
      </c>
      <c r="AT134" s="229" t="s">
        <v>165</v>
      </c>
      <c r="AU134" s="229" t="s">
        <v>85</v>
      </c>
      <c r="AY134" s="17" t="s">
        <v>164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85</v>
      </c>
      <c r="BK134" s="230">
        <f>ROUND(I134*H134,2)</f>
        <v>0</v>
      </c>
      <c r="BL134" s="17" t="s">
        <v>173</v>
      </c>
      <c r="BM134" s="229" t="s">
        <v>263</v>
      </c>
    </row>
    <row r="135" s="13" customFormat="1">
      <c r="A135" s="13"/>
      <c r="B135" s="243"/>
      <c r="C135" s="244"/>
      <c r="D135" s="231" t="s">
        <v>244</v>
      </c>
      <c r="E135" s="245" t="s">
        <v>1</v>
      </c>
      <c r="F135" s="246" t="s">
        <v>520</v>
      </c>
      <c r="G135" s="244"/>
      <c r="H135" s="247">
        <v>1.6779999999999999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3" t="s">
        <v>244</v>
      </c>
      <c r="AU135" s="253" t="s">
        <v>85</v>
      </c>
      <c r="AV135" s="13" t="s">
        <v>87</v>
      </c>
      <c r="AW135" s="13" t="s">
        <v>34</v>
      </c>
      <c r="AX135" s="13" t="s">
        <v>85</v>
      </c>
      <c r="AY135" s="253" t="s">
        <v>164</v>
      </c>
    </row>
    <row r="136" s="2" customFormat="1" ht="44.25" customHeight="1">
      <c r="A136" s="38"/>
      <c r="B136" s="39"/>
      <c r="C136" s="217" t="s">
        <v>202</v>
      </c>
      <c r="D136" s="217" t="s">
        <v>165</v>
      </c>
      <c r="E136" s="218" t="s">
        <v>289</v>
      </c>
      <c r="F136" s="219" t="s">
        <v>290</v>
      </c>
      <c r="G136" s="220" t="s">
        <v>243</v>
      </c>
      <c r="H136" s="221">
        <v>0.93200000000000005</v>
      </c>
      <c r="I136" s="222"/>
      <c r="J136" s="223">
        <f>ROUND(I136*H136,2)</f>
        <v>0</v>
      </c>
      <c r="K136" s="224"/>
      <c r="L136" s="44"/>
      <c r="M136" s="225" t="s">
        <v>1</v>
      </c>
      <c r="N136" s="226" t="s">
        <v>42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173</v>
      </c>
      <c r="AT136" s="229" t="s">
        <v>165</v>
      </c>
      <c r="AU136" s="229" t="s">
        <v>85</v>
      </c>
      <c r="AY136" s="17" t="s">
        <v>164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85</v>
      </c>
      <c r="BK136" s="230">
        <f>ROUND(I136*H136,2)</f>
        <v>0</v>
      </c>
      <c r="BL136" s="17" t="s">
        <v>173</v>
      </c>
      <c r="BM136" s="229" t="s">
        <v>322</v>
      </c>
    </row>
    <row r="137" s="13" customFormat="1">
      <c r="A137" s="13"/>
      <c r="B137" s="243"/>
      <c r="C137" s="244"/>
      <c r="D137" s="231" t="s">
        <v>244</v>
      </c>
      <c r="E137" s="245" t="s">
        <v>1</v>
      </c>
      <c r="F137" s="246" t="s">
        <v>518</v>
      </c>
      <c r="G137" s="244"/>
      <c r="H137" s="247">
        <v>0.93200000000000005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3" t="s">
        <v>244</v>
      </c>
      <c r="AU137" s="253" t="s">
        <v>85</v>
      </c>
      <c r="AV137" s="13" t="s">
        <v>87</v>
      </c>
      <c r="AW137" s="13" t="s">
        <v>34</v>
      </c>
      <c r="AX137" s="13" t="s">
        <v>77</v>
      </c>
      <c r="AY137" s="253" t="s">
        <v>164</v>
      </c>
    </row>
    <row r="138" s="14" customFormat="1">
      <c r="A138" s="14"/>
      <c r="B138" s="254"/>
      <c r="C138" s="255"/>
      <c r="D138" s="231" t="s">
        <v>244</v>
      </c>
      <c r="E138" s="256" t="s">
        <v>1</v>
      </c>
      <c r="F138" s="257" t="s">
        <v>246</v>
      </c>
      <c r="G138" s="255"/>
      <c r="H138" s="258">
        <v>0.93200000000000005</v>
      </c>
      <c r="I138" s="259"/>
      <c r="J138" s="255"/>
      <c r="K138" s="255"/>
      <c r="L138" s="260"/>
      <c r="M138" s="261"/>
      <c r="N138" s="262"/>
      <c r="O138" s="262"/>
      <c r="P138" s="262"/>
      <c r="Q138" s="262"/>
      <c r="R138" s="262"/>
      <c r="S138" s="262"/>
      <c r="T138" s="26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4" t="s">
        <v>244</v>
      </c>
      <c r="AU138" s="264" t="s">
        <v>85</v>
      </c>
      <c r="AV138" s="14" t="s">
        <v>173</v>
      </c>
      <c r="AW138" s="14" t="s">
        <v>34</v>
      </c>
      <c r="AX138" s="14" t="s">
        <v>85</v>
      </c>
      <c r="AY138" s="264" t="s">
        <v>164</v>
      </c>
    </row>
    <row r="139" s="2" customFormat="1" ht="44.25" customHeight="1">
      <c r="A139" s="38"/>
      <c r="B139" s="39"/>
      <c r="C139" s="217" t="s">
        <v>207</v>
      </c>
      <c r="D139" s="217" t="s">
        <v>165</v>
      </c>
      <c r="E139" s="218" t="s">
        <v>300</v>
      </c>
      <c r="F139" s="219" t="s">
        <v>301</v>
      </c>
      <c r="G139" s="220" t="s">
        <v>243</v>
      </c>
      <c r="H139" s="221">
        <v>2.2599999999999998</v>
      </c>
      <c r="I139" s="222"/>
      <c r="J139" s="223">
        <f>ROUND(I139*H139,2)</f>
        <v>0</v>
      </c>
      <c r="K139" s="224"/>
      <c r="L139" s="44"/>
      <c r="M139" s="225" t="s">
        <v>1</v>
      </c>
      <c r="N139" s="226" t="s">
        <v>42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173</v>
      </c>
      <c r="AT139" s="229" t="s">
        <v>165</v>
      </c>
      <c r="AU139" s="229" t="s">
        <v>85</v>
      </c>
      <c r="AY139" s="17" t="s">
        <v>164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85</v>
      </c>
      <c r="BK139" s="230">
        <f>ROUND(I139*H139,2)</f>
        <v>0</v>
      </c>
      <c r="BL139" s="17" t="s">
        <v>173</v>
      </c>
      <c r="BM139" s="229" t="s">
        <v>266</v>
      </c>
    </row>
    <row r="140" s="12" customFormat="1" ht="25.92" customHeight="1">
      <c r="A140" s="12"/>
      <c r="B140" s="203"/>
      <c r="C140" s="204"/>
      <c r="D140" s="205" t="s">
        <v>76</v>
      </c>
      <c r="E140" s="206" t="s">
        <v>177</v>
      </c>
      <c r="F140" s="206" t="s">
        <v>312</v>
      </c>
      <c r="G140" s="204"/>
      <c r="H140" s="204"/>
      <c r="I140" s="207"/>
      <c r="J140" s="208">
        <f>BK140</f>
        <v>0</v>
      </c>
      <c r="K140" s="204"/>
      <c r="L140" s="209"/>
      <c r="M140" s="210"/>
      <c r="N140" s="211"/>
      <c r="O140" s="211"/>
      <c r="P140" s="212">
        <f>SUM(P141:P147)</f>
        <v>0</v>
      </c>
      <c r="Q140" s="211"/>
      <c r="R140" s="212">
        <f>SUM(R141:R147)</f>
        <v>5.7572580999999996</v>
      </c>
      <c r="S140" s="211"/>
      <c r="T140" s="213">
        <f>SUM(T141:T147)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4" t="s">
        <v>85</v>
      </c>
      <c r="AT140" s="215" t="s">
        <v>76</v>
      </c>
      <c r="AU140" s="215" t="s">
        <v>77</v>
      </c>
      <c r="AY140" s="214" t="s">
        <v>164</v>
      </c>
      <c r="BK140" s="216">
        <f>SUM(BK141:BK147)</f>
        <v>0</v>
      </c>
    </row>
    <row r="141" s="2" customFormat="1" ht="66.75" customHeight="1">
      <c r="A141" s="38"/>
      <c r="B141" s="39"/>
      <c r="C141" s="217" t="s">
        <v>213</v>
      </c>
      <c r="D141" s="217" t="s">
        <v>165</v>
      </c>
      <c r="E141" s="218" t="s">
        <v>323</v>
      </c>
      <c r="F141" s="219" t="s">
        <v>324</v>
      </c>
      <c r="G141" s="220" t="s">
        <v>243</v>
      </c>
      <c r="H141" s="221">
        <v>1.22</v>
      </c>
      <c r="I141" s="222"/>
      <c r="J141" s="223">
        <f>ROUND(I141*H141,2)</f>
        <v>0</v>
      </c>
      <c r="K141" s="224"/>
      <c r="L141" s="44"/>
      <c r="M141" s="225" t="s">
        <v>1</v>
      </c>
      <c r="N141" s="226" t="s">
        <v>42</v>
      </c>
      <c r="O141" s="91"/>
      <c r="P141" s="227">
        <f>O141*H141</f>
        <v>0</v>
      </c>
      <c r="Q141" s="227">
        <v>2.7919499999999999</v>
      </c>
      <c r="R141" s="227">
        <f>Q141*H141</f>
        <v>3.4061789999999998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173</v>
      </c>
      <c r="AT141" s="229" t="s">
        <v>165</v>
      </c>
      <c r="AU141" s="229" t="s">
        <v>85</v>
      </c>
      <c r="AY141" s="17" t="s">
        <v>164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85</v>
      </c>
      <c r="BK141" s="230">
        <f>ROUND(I141*H141,2)</f>
        <v>0</v>
      </c>
      <c r="BL141" s="17" t="s">
        <v>173</v>
      </c>
      <c r="BM141" s="229" t="s">
        <v>269</v>
      </c>
    </row>
    <row r="142" s="2" customFormat="1" ht="66.75" customHeight="1">
      <c r="A142" s="38"/>
      <c r="B142" s="39"/>
      <c r="C142" s="217" t="s">
        <v>220</v>
      </c>
      <c r="D142" s="217" t="s">
        <v>165</v>
      </c>
      <c r="E142" s="218" t="s">
        <v>326</v>
      </c>
      <c r="F142" s="219" t="s">
        <v>327</v>
      </c>
      <c r="G142" s="220" t="s">
        <v>243</v>
      </c>
      <c r="H142" s="221">
        <v>0.78000000000000003</v>
      </c>
      <c r="I142" s="222"/>
      <c r="J142" s="223">
        <f>ROUND(I142*H142,2)</f>
        <v>0</v>
      </c>
      <c r="K142" s="224"/>
      <c r="L142" s="44"/>
      <c r="M142" s="225" t="s">
        <v>1</v>
      </c>
      <c r="N142" s="226" t="s">
        <v>42</v>
      </c>
      <c r="O142" s="91"/>
      <c r="P142" s="227">
        <f>O142*H142</f>
        <v>0</v>
      </c>
      <c r="Q142" s="227">
        <v>2.8332299999999999</v>
      </c>
      <c r="R142" s="227">
        <f>Q142*H142</f>
        <v>2.2099194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173</v>
      </c>
      <c r="AT142" s="229" t="s">
        <v>165</v>
      </c>
      <c r="AU142" s="229" t="s">
        <v>85</v>
      </c>
      <c r="AY142" s="17" t="s">
        <v>164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85</v>
      </c>
      <c r="BK142" s="230">
        <f>ROUND(I142*H142,2)</f>
        <v>0</v>
      </c>
      <c r="BL142" s="17" t="s">
        <v>173</v>
      </c>
      <c r="BM142" s="229" t="s">
        <v>356</v>
      </c>
    </row>
    <row r="143" s="2" customFormat="1" ht="76.35" customHeight="1">
      <c r="A143" s="38"/>
      <c r="B143" s="39"/>
      <c r="C143" s="217" t="s">
        <v>222</v>
      </c>
      <c r="D143" s="217" t="s">
        <v>165</v>
      </c>
      <c r="E143" s="218" t="s">
        <v>329</v>
      </c>
      <c r="F143" s="219" t="s">
        <v>330</v>
      </c>
      <c r="G143" s="220" t="s">
        <v>306</v>
      </c>
      <c r="H143" s="221">
        <v>5.3499999999999996</v>
      </c>
      <c r="I143" s="222"/>
      <c r="J143" s="223">
        <f>ROUND(I143*H143,2)</f>
        <v>0</v>
      </c>
      <c r="K143" s="224"/>
      <c r="L143" s="44"/>
      <c r="M143" s="225" t="s">
        <v>1</v>
      </c>
      <c r="N143" s="226" t="s">
        <v>42</v>
      </c>
      <c r="O143" s="91"/>
      <c r="P143" s="227">
        <f>O143*H143</f>
        <v>0</v>
      </c>
      <c r="Q143" s="227">
        <v>0.00726</v>
      </c>
      <c r="R143" s="227">
        <f>Q143*H143</f>
        <v>0.038841000000000001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173</v>
      </c>
      <c r="AT143" s="229" t="s">
        <v>165</v>
      </c>
      <c r="AU143" s="229" t="s">
        <v>85</v>
      </c>
      <c r="AY143" s="17" t="s">
        <v>164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85</v>
      </c>
      <c r="BK143" s="230">
        <f>ROUND(I143*H143,2)</f>
        <v>0</v>
      </c>
      <c r="BL143" s="17" t="s">
        <v>173</v>
      </c>
      <c r="BM143" s="229" t="s">
        <v>297</v>
      </c>
    </row>
    <row r="144" s="2" customFormat="1" ht="76.35" customHeight="1">
      <c r="A144" s="38"/>
      <c r="B144" s="39"/>
      <c r="C144" s="217" t="s">
        <v>228</v>
      </c>
      <c r="D144" s="217" t="s">
        <v>165</v>
      </c>
      <c r="E144" s="218" t="s">
        <v>333</v>
      </c>
      <c r="F144" s="219" t="s">
        <v>334</v>
      </c>
      <c r="G144" s="220" t="s">
        <v>306</v>
      </c>
      <c r="H144" s="221">
        <v>5.3499999999999996</v>
      </c>
      <c r="I144" s="222"/>
      <c r="J144" s="223">
        <f>ROUND(I144*H144,2)</f>
        <v>0</v>
      </c>
      <c r="K144" s="224"/>
      <c r="L144" s="44"/>
      <c r="M144" s="225" t="s">
        <v>1</v>
      </c>
      <c r="N144" s="226" t="s">
        <v>42</v>
      </c>
      <c r="O144" s="91"/>
      <c r="P144" s="227">
        <f>O144*H144</f>
        <v>0</v>
      </c>
      <c r="Q144" s="227">
        <v>0.00085999999999999998</v>
      </c>
      <c r="R144" s="227">
        <f>Q144*H144</f>
        <v>0.0046009999999999992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173</v>
      </c>
      <c r="AT144" s="229" t="s">
        <v>165</v>
      </c>
      <c r="AU144" s="229" t="s">
        <v>85</v>
      </c>
      <c r="AY144" s="17" t="s">
        <v>164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85</v>
      </c>
      <c r="BK144" s="230">
        <f>ROUND(I144*H144,2)</f>
        <v>0</v>
      </c>
      <c r="BL144" s="17" t="s">
        <v>173</v>
      </c>
      <c r="BM144" s="229" t="s">
        <v>291</v>
      </c>
    </row>
    <row r="145" s="2" customFormat="1" ht="90" customHeight="1">
      <c r="A145" s="38"/>
      <c r="B145" s="39"/>
      <c r="C145" s="217" t="s">
        <v>8</v>
      </c>
      <c r="D145" s="217" t="s">
        <v>165</v>
      </c>
      <c r="E145" s="218" t="s">
        <v>341</v>
      </c>
      <c r="F145" s="219" t="s">
        <v>342</v>
      </c>
      <c r="G145" s="220" t="s">
        <v>296</v>
      </c>
      <c r="H145" s="221">
        <v>0.094</v>
      </c>
      <c r="I145" s="222"/>
      <c r="J145" s="223">
        <f>ROUND(I145*H145,2)</f>
        <v>0</v>
      </c>
      <c r="K145" s="224"/>
      <c r="L145" s="44"/>
      <c r="M145" s="225" t="s">
        <v>1</v>
      </c>
      <c r="N145" s="226" t="s">
        <v>42</v>
      </c>
      <c r="O145" s="91"/>
      <c r="P145" s="227">
        <f>O145*H145</f>
        <v>0</v>
      </c>
      <c r="Q145" s="227">
        <v>1.03955</v>
      </c>
      <c r="R145" s="227">
        <f>Q145*H145</f>
        <v>0.097717700000000005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173</v>
      </c>
      <c r="AT145" s="229" t="s">
        <v>165</v>
      </c>
      <c r="AU145" s="229" t="s">
        <v>85</v>
      </c>
      <c r="AY145" s="17" t="s">
        <v>164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85</v>
      </c>
      <c r="BK145" s="230">
        <f>ROUND(I145*H145,2)</f>
        <v>0</v>
      </c>
      <c r="BL145" s="17" t="s">
        <v>173</v>
      </c>
      <c r="BM145" s="229" t="s">
        <v>302</v>
      </c>
    </row>
    <row r="146" s="13" customFormat="1">
      <c r="A146" s="13"/>
      <c r="B146" s="243"/>
      <c r="C146" s="244"/>
      <c r="D146" s="231" t="s">
        <v>244</v>
      </c>
      <c r="E146" s="245" t="s">
        <v>1</v>
      </c>
      <c r="F146" s="246" t="s">
        <v>521</v>
      </c>
      <c r="G146" s="244"/>
      <c r="H146" s="247">
        <v>0.094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3" t="s">
        <v>244</v>
      </c>
      <c r="AU146" s="253" t="s">
        <v>85</v>
      </c>
      <c r="AV146" s="13" t="s">
        <v>87</v>
      </c>
      <c r="AW146" s="13" t="s">
        <v>34</v>
      </c>
      <c r="AX146" s="13" t="s">
        <v>77</v>
      </c>
      <c r="AY146" s="253" t="s">
        <v>164</v>
      </c>
    </row>
    <row r="147" s="14" customFormat="1">
      <c r="A147" s="14"/>
      <c r="B147" s="254"/>
      <c r="C147" s="255"/>
      <c r="D147" s="231" t="s">
        <v>244</v>
      </c>
      <c r="E147" s="256" t="s">
        <v>1</v>
      </c>
      <c r="F147" s="257" t="s">
        <v>246</v>
      </c>
      <c r="G147" s="255"/>
      <c r="H147" s="258">
        <v>0.094</v>
      </c>
      <c r="I147" s="259"/>
      <c r="J147" s="255"/>
      <c r="K147" s="255"/>
      <c r="L147" s="260"/>
      <c r="M147" s="261"/>
      <c r="N147" s="262"/>
      <c r="O147" s="262"/>
      <c r="P147" s="262"/>
      <c r="Q147" s="262"/>
      <c r="R147" s="262"/>
      <c r="S147" s="262"/>
      <c r="T147" s="26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4" t="s">
        <v>244</v>
      </c>
      <c r="AU147" s="264" t="s">
        <v>85</v>
      </c>
      <c r="AV147" s="14" t="s">
        <v>173</v>
      </c>
      <c r="AW147" s="14" t="s">
        <v>34</v>
      </c>
      <c r="AX147" s="14" t="s">
        <v>85</v>
      </c>
      <c r="AY147" s="264" t="s">
        <v>164</v>
      </c>
    </row>
    <row r="148" s="12" customFormat="1" ht="25.92" customHeight="1">
      <c r="A148" s="12"/>
      <c r="B148" s="203"/>
      <c r="C148" s="204"/>
      <c r="D148" s="205" t="s">
        <v>76</v>
      </c>
      <c r="E148" s="206" t="s">
        <v>413</v>
      </c>
      <c r="F148" s="206" t="s">
        <v>414</v>
      </c>
      <c r="G148" s="204"/>
      <c r="H148" s="204"/>
      <c r="I148" s="207"/>
      <c r="J148" s="208">
        <f>BK148</f>
        <v>0</v>
      </c>
      <c r="K148" s="204"/>
      <c r="L148" s="209"/>
      <c r="M148" s="210"/>
      <c r="N148" s="211"/>
      <c r="O148" s="211"/>
      <c r="P148" s="212">
        <f>P149</f>
        <v>0</v>
      </c>
      <c r="Q148" s="211"/>
      <c r="R148" s="212">
        <f>R149</f>
        <v>0</v>
      </c>
      <c r="S148" s="211"/>
      <c r="T148" s="213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4" t="s">
        <v>85</v>
      </c>
      <c r="AT148" s="215" t="s">
        <v>76</v>
      </c>
      <c r="AU148" s="215" t="s">
        <v>77</v>
      </c>
      <c r="AY148" s="214" t="s">
        <v>164</v>
      </c>
      <c r="BK148" s="216">
        <f>BK149</f>
        <v>0</v>
      </c>
    </row>
    <row r="149" s="2" customFormat="1" ht="21.75" customHeight="1">
      <c r="A149" s="38"/>
      <c r="B149" s="39"/>
      <c r="C149" s="217" t="s">
        <v>299</v>
      </c>
      <c r="D149" s="217" t="s">
        <v>165</v>
      </c>
      <c r="E149" s="218" t="s">
        <v>416</v>
      </c>
      <c r="F149" s="219" t="s">
        <v>417</v>
      </c>
      <c r="G149" s="220" t="s">
        <v>296</v>
      </c>
      <c r="H149" s="221">
        <v>5.8949999999999996</v>
      </c>
      <c r="I149" s="222"/>
      <c r="J149" s="223">
        <f>ROUND(I149*H149,2)</f>
        <v>0</v>
      </c>
      <c r="K149" s="224"/>
      <c r="L149" s="44"/>
      <c r="M149" s="238" t="s">
        <v>1</v>
      </c>
      <c r="N149" s="239" t="s">
        <v>42</v>
      </c>
      <c r="O149" s="240"/>
      <c r="P149" s="241">
        <f>O149*H149</f>
        <v>0</v>
      </c>
      <c r="Q149" s="241">
        <v>0</v>
      </c>
      <c r="R149" s="241">
        <f>Q149*H149</f>
        <v>0</v>
      </c>
      <c r="S149" s="241">
        <v>0</v>
      </c>
      <c r="T149" s="242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173</v>
      </c>
      <c r="AT149" s="229" t="s">
        <v>165</v>
      </c>
      <c r="AU149" s="229" t="s">
        <v>85</v>
      </c>
      <c r="AY149" s="17" t="s">
        <v>164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85</v>
      </c>
      <c r="BK149" s="230">
        <f>ROUND(I149*H149,2)</f>
        <v>0</v>
      </c>
      <c r="BL149" s="17" t="s">
        <v>173</v>
      </c>
      <c r="BM149" s="229" t="s">
        <v>307</v>
      </c>
    </row>
    <row r="150" s="2" customFormat="1" ht="6.96" customHeight="1">
      <c r="A150" s="38"/>
      <c r="B150" s="66"/>
      <c r="C150" s="67"/>
      <c r="D150" s="67"/>
      <c r="E150" s="67"/>
      <c r="F150" s="67"/>
      <c r="G150" s="67"/>
      <c r="H150" s="67"/>
      <c r="I150" s="67"/>
      <c r="J150" s="67"/>
      <c r="K150" s="67"/>
      <c r="L150" s="44"/>
      <c r="M150" s="38"/>
      <c r="O150" s="38"/>
      <c r="P150" s="38"/>
      <c r="Q150" s="38"/>
      <c r="R150" s="38"/>
      <c r="S150" s="38"/>
      <c r="T150" s="3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</row>
  </sheetData>
  <sheetProtection sheet="1" autoFilter="0" formatColumns="0" formatRows="0" objects="1" scenarios="1" spinCount="100000" saltValue="xRZBotBXdwekB4NOVSeZD7otqUs4Z2ZGHm44dbMoe5vlKJ/WnD8G8ogdTdapkEn7oEadMVAhGyG7mp7mz3JcrQ==" hashValue="9gNBYeB56ZsCpVisRYZ29loAoQElcla9g/DHQZMehEsSCXHX1SgI8Yk/c1Gesfbv2oJtaFMl1pqfsR5KcDdMFQ==" algorithmName="SHA-512" password="CC35"/>
  <autoFilter ref="C118:K149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136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Hloučela, Hamry - posouzení stability koryta, návrh úprav a stabilizačních objektů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137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522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33</v>
      </c>
      <c r="G12" s="38"/>
      <c r="H12" s="38"/>
      <c r="I12" s="140" t="s">
        <v>22</v>
      </c>
      <c r="J12" s="144" t="str">
        <f>'Rekapitulace stavby'!AN8</f>
        <v>28. 3. 2023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70890013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Povodí Moravy, s.p.</v>
      </c>
      <c r="F15" s="38"/>
      <c r="G15" s="38"/>
      <c r="H15" s="38"/>
      <c r="I15" s="140" t="s">
        <v>28</v>
      </c>
      <c r="J15" s="143" t="str">
        <f>IF('Rekapitulace stavby'!AN11="","",'Rekapitulace stavby'!AN11)</f>
        <v>CZ70890013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ROUND((SUM(BE120:BE153)),  2)</f>
        <v>0</v>
      </c>
      <c r="G33" s="38"/>
      <c r="H33" s="38"/>
      <c r="I33" s="155">
        <v>0.20999999999999999</v>
      </c>
      <c r="J33" s="154">
        <f>ROUND(((SUM(BE120:BE153))*I33),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ROUND((SUM(BF120:BF153)),  2)</f>
        <v>0</v>
      </c>
      <c r="G34" s="38"/>
      <c r="H34" s="38"/>
      <c r="I34" s="155">
        <v>0.14999999999999999</v>
      </c>
      <c r="J34" s="154">
        <f>ROUND(((SUM(BF120:BF153))*I34),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ROUND((SUM(BG120:BG153)),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ROUND((SUM(BH120:BH153)),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ROUND((SUM(BI120:BI153)),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Hloučela, Hamry - posouzení stability koryta, návrh úprav a stabilizačních objektů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06.2 - Stabilizační práh II - m 218,20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28. 3. 2023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140</v>
      </c>
      <c r="D94" s="176"/>
      <c r="E94" s="176"/>
      <c r="F94" s="176"/>
      <c r="G94" s="176"/>
      <c r="H94" s="176"/>
      <c r="I94" s="176"/>
      <c r="J94" s="177" t="s">
        <v>141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142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143</v>
      </c>
    </row>
    <row r="97" s="9" customFormat="1" ht="24.96" customHeight="1">
      <c r="A97" s="9"/>
      <c r="B97" s="179"/>
      <c r="C97" s="180"/>
      <c r="D97" s="181" t="s">
        <v>233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235</v>
      </c>
      <c r="E98" s="182"/>
      <c r="F98" s="182"/>
      <c r="G98" s="182"/>
      <c r="H98" s="182"/>
      <c r="I98" s="182"/>
      <c r="J98" s="183">
        <f>J140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236</v>
      </c>
      <c r="E99" s="182"/>
      <c r="F99" s="182"/>
      <c r="G99" s="182"/>
      <c r="H99" s="182"/>
      <c r="I99" s="182"/>
      <c r="J99" s="183">
        <f>J148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239</v>
      </c>
      <c r="E100" s="182"/>
      <c r="F100" s="182"/>
      <c r="G100" s="182"/>
      <c r="H100" s="182"/>
      <c r="I100" s="182"/>
      <c r="J100" s="183">
        <f>J152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149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6.25" customHeight="1">
      <c r="A110" s="38"/>
      <c r="B110" s="39"/>
      <c r="C110" s="40"/>
      <c r="D110" s="40"/>
      <c r="E110" s="174" t="str">
        <f>E7</f>
        <v>Hloučela, Hamry - posouzení stability koryta, návrh úprav a stabilizačních objektů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137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SO 06.2 - Stabilizační práh II - m 218,20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 xml:space="preserve"> </v>
      </c>
      <c r="G114" s="40"/>
      <c r="H114" s="40"/>
      <c r="I114" s="32" t="s">
        <v>22</v>
      </c>
      <c r="J114" s="79" t="str">
        <f>IF(J12="","",J12)</f>
        <v>28. 3. 2023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>Povodí Moravy, s.p.</v>
      </c>
      <c r="G116" s="40"/>
      <c r="H116" s="40"/>
      <c r="I116" s="32" t="s">
        <v>32</v>
      </c>
      <c r="J116" s="36" t="str">
        <f>E21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30</v>
      </c>
      <c r="D117" s="40"/>
      <c r="E117" s="40"/>
      <c r="F117" s="27" t="str">
        <f>IF(E18="","",E18)</f>
        <v>Vyplň údaj</v>
      </c>
      <c r="G117" s="40"/>
      <c r="H117" s="40"/>
      <c r="I117" s="32" t="s">
        <v>35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150</v>
      </c>
      <c r="D119" s="194" t="s">
        <v>62</v>
      </c>
      <c r="E119" s="194" t="s">
        <v>58</v>
      </c>
      <c r="F119" s="194" t="s">
        <v>59</v>
      </c>
      <c r="G119" s="194" t="s">
        <v>151</v>
      </c>
      <c r="H119" s="194" t="s">
        <v>152</v>
      </c>
      <c r="I119" s="194" t="s">
        <v>153</v>
      </c>
      <c r="J119" s="195" t="s">
        <v>141</v>
      </c>
      <c r="K119" s="196" t="s">
        <v>154</v>
      </c>
      <c r="L119" s="197"/>
      <c r="M119" s="100" t="s">
        <v>1</v>
      </c>
      <c r="N119" s="101" t="s">
        <v>41</v>
      </c>
      <c r="O119" s="101" t="s">
        <v>155</v>
      </c>
      <c r="P119" s="101" t="s">
        <v>156</v>
      </c>
      <c r="Q119" s="101" t="s">
        <v>157</v>
      </c>
      <c r="R119" s="101" t="s">
        <v>158</v>
      </c>
      <c r="S119" s="101" t="s">
        <v>159</v>
      </c>
      <c r="T119" s="102" t="s">
        <v>160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161</v>
      </c>
      <c r="D120" s="40"/>
      <c r="E120" s="40"/>
      <c r="F120" s="40"/>
      <c r="G120" s="40"/>
      <c r="H120" s="40"/>
      <c r="I120" s="40"/>
      <c r="J120" s="198">
        <f>BK120</f>
        <v>0</v>
      </c>
      <c r="K120" s="40"/>
      <c r="L120" s="44"/>
      <c r="M120" s="103"/>
      <c r="N120" s="199"/>
      <c r="O120" s="104"/>
      <c r="P120" s="200">
        <f>P121+P140+P148+P152</f>
        <v>0</v>
      </c>
      <c r="Q120" s="104"/>
      <c r="R120" s="200">
        <f>R121+R140+R148+R152</f>
        <v>14.16744205</v>
      </c>
      <c r="S120" s="104"/>
      <c r="T120" s="201">
        <f>T121+T140+T148+T152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76</v>
      </c>
      <c r="AU120" s="17" t="s">
        <v>143</v>
      </c>
      <c r="BK120" s="202">
        <f>BK121+BK140+BK148+BK152</f>
        <v>0</v>
      </c>
    </row>
    <row r="121" s="12" customFormat="1" ht="25.92" customHeight="1">
      <c r="A121" s="12"/>
      <c r="B121" s="203"/>
      <c r="C121" s="204"/>
      <c r="D121" s="205" t="s">
        <v>76</v>
      </c>
      <c r="E121" s="206" t="s">
        <v>85</v>
      </c>
      <c r="F121" s="206" t="s">
        <v>240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SUM(P122:P139)</f>
        <v>0</v>
      </c>
      <c r="Q121" s="211"/>
      <c r="R121" s="212">
        <f>SUM(R122:R139)</f>
        <v>0.13768</v>
      </c>
      <c r="S121" s="211"/>
      <c r="T121" s="213">
        <f>SUM(T122:T139)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85</v>
      </c>
      <c r="AT121" s="215" t="s">
        <v>76</v>
      </c>
      <c r="AU121" s="215" t="s">
        <v>77</v>
      </c>
      <c r="AY121" s="214" t="s">
        <v>164</v>
      </c>
      <c r="BK121" s="216">
        <f>SUM(BK122:BK139)</f>
        <v>0</v>
      </c>
    </row>
    <row r="122" s="2" customFormat="1" ht="21.75" customHeight="1">
      <c r="A122" s="38"/>
      <c r="B122" s="39"/>
      <c r="C122" s="217" t="s">
        <v>85</v>
      </c>
      <c r="D122" s="217" t="s">
        <v>165</v>
      </c>
      <c r="E122" s="218" t="s">
        <v>247</v>
      </c>
      <c r="F122" s="219" t="s">
        <v>248</v>
      </c>
      <c r="G122" s="220" t="s">
        <v>249</v>
      </c>
      <c r="H122" s="221">
        <v>8</v>
      </c>
      <c r="I122" s="222"/>
      <c r="J122" s="223">
        <f>ROUND(I122*H122,2)</f>
        <v>0</v>
      </c>
      <c r="K122" s="224"/>
      <c r="L122" s="44"/>
      <c r="M122" s="225" t="s">
        <v>1</v>
      </c>
      <c r="N122" s="226" t="s">
        <v>42</v>
      </c>
      <c r="O122" s="91"/>
      <c r="P122" s="227">
        <f>O122*H122</f>
        <v>0</v>
      </c>
      <c r="Q122" s="227">
        <v>0.01721</v>
      </c>
      <c r="R122" s="227">
        <f>Q122*H122</f>
        <v>0.13768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173</v>
      </c>
      <c r="AT122" s="229" t="s">
        <v>165</v>
      </c>
      <c r="AU122" s="229" t="s">
        <v>85</v>
      </c>
      <c r="AY122" s="17" t="s">
        <v>164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85</v>
      </c>
      <c r="BK122" s="230">
        <f>ROUND(I122*H122,2)</f>
        <v>0</v>
      </c>
      <c r="BL122" s="17" t="s">
        <v>173</v>
      </c>
      <c r="BM122" s="229" t="s">
        <v>87</v>
      </c>
    </row>
    <row r="123" s="2" customFormat="1" ht="21.75" customHeight="1">
      <c r="A123" s="38"/>
      <c r="B123" s="39"/>
      <c r="C123" s="217" t="s">
        <v>87</v>
      </c>
      <c r="D123" s="217" t="s">
        <v>165</v>
      </c>
      <c r="E123" s="218" t="s">
        <v>250</v>
      </c>
      <c r="F123" s="219" t="s">
        <v>251</v>
      </c>
      <c r="G123" s="220" t="s">
        <v>252</v>
      </c>
      <c r="H123" s="221">
        <v>32</v>
      </c>
      <c r="I123" s="222"/>
      <c r="J123" s="223">
        <f>ROUND(I123*H123,2)</f>
        <v>0</v>
      </c>
      <c r="K123" s="224"/>
      <c r="L123" s="44"/>
      <c r="M123" s="225" t="s">
        <v>1</v>
      </c>
      <c r="N123" s="226" t="s">
        <v>42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173</v>
      </c>
      <c r="AT123" s="229" t="s">
        <v>165</v>
      </c>
      <c r="AU123" s="229" t="s">
        <v>85</v>
      </c>
      <c r="AY123" s="17" t="s">
        <v>164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85</v>
      </c>
      <c r="BK123" s="230">
        <f>ROUND(I123*H123,2)</f>
        <v>0</v>
      </c>
      <c r="BL123" s="17" t="s">
        <v>173</v>
      </c>
      <c r="BM123" s="229" t="s">
        <v>173</v>
      </c>
    </row>
    <row r="124" s="13" customFormat="1">
      <c r="A124" s="13"/>
      <c r="B124" s="243"/>
      <c r="C124" s="244"/>
      <c r="D124" s="231" t="s">
        <v>244</v>
      </c>
      <c r="E124" s="245" t="s">
        <v>1</v>
      </c>
      <c r="F124" s="246" t="s">
        <v>515</v>
      </c>
      <c r="G124" s="244"/>
      <c r="H124" s="247">
        <v>32</v>
      </c>
      <c r="I124" s="248"/>
      <c r="J124" s="244"/>
      <c r="K124" s="244"/>
      <c r="L124" s="249"/>
      <c r="M124" s="250"/>
      <c r="N124" s="251"/>
      <c r="O124" s="251"/>
      <c r="P124" s="251"/>
      <c r="Q124" s="251"/>
      <c r="R124" s="251"/>
      <c r="S124" s="251"/>
      <c r="T124" s="25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53" t="s">
        <v>244</v>
      </c>
      <c r="AU124" s="253" t="s">
        <v>85</v>
      </c>
      <c r="AV124" s="13" t="s">
        <v>87</v>
      </c>
      <c r="AW124" s="13" t="s">
        <v>34</v>
      </c>
      <c r="AX124" s="13" t="s">
        <v>77</v>
      </c>
      <c r="AY124" s="253" t="s">
        <v>164</v>
      </c>
    </row>
    <row r="125" s="14" customFormat="1">
      <c r="A125" s="14"/>
      <c r="B125" s="254"/>
      <c r="C125" s="255"/>
      <c r="D125" s="231" t="s">
        <v>244</v>
      </c>
      <c r="E125" s="256" t="s">
        <v>1</v>
      </c>
      <c r="F125" s="257" t="s">
        <v>246</v>
      </c>
      <c r="G125" s="255"/>
      <c r="H125" s="258">
        <v>32</v>
      </c>
      <c r="I125" s="259"/>
      <c r="J125" s="255"/>
      <c r="K125" s="255"/>
      <c r="L125" s="260"/>
      <c r="M125" s="261"/>
      <c r="N125" s="262"/>
      <c r="O125" s="262"/>
      <c r="P125" s="262"/>
      <c r="Q125" s="262"/>
      <c r="R125" s="262"/>
      <c r="S125" s="262"/>
      <c r="T125" s="26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64" t="s">
        <v>244</v>
      </c>
      <c r="AU125" s="264" t="s">
        <v>85</v>
      </c>
      <c r="AV125" s="14" t="s">
        <v>173</v>
      </c>
      <c r="AW125" s="14" t="s">
        <v>34</v>
      </c>
      <c r="AX125" s="14" t="s">
        <v>85</v>
      </c>
      <c r="AY125" s="264" t="s">
        <v>164</v>
      </c>
    </row>
    <row r="126" s="2" customFormat="1" ht="21.75" customHeight="1">
      <c r="A126" s="38"/>
      <c r="B126" s="39"/>
      <c r="C126" s="217" t="s">
        <v>177</v>
      </c>
      <c r="D126" s="217" t="s">
        <v>165</v>
      </c>
      <c r="E126" s="218" t="s">
        <v>254</v>
      </c>
      <c r="F126" s="219" t="s">
        <v>255</v>
      </c>
      <c r="G126" s="220" t="s">
        <v>256</v>
      </c>
      <c r="H126" s="221">
        <v>4</v>
      </c>
      <c r="I126" s="222"/>
      <c r="J126" s="223">
        <f>ROUND(I126*H126,2)</f>
        <v>0</v>
      </c>
      <c r="K126" s="224"/>
      <c r="L126" s="44"/>
      <c r="M126" s="225" t="s">
        <v>1</v>
      </c>
      <c r="N126" s="226" t="s">
        <v>42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173</v>
      </c>
      <c r="AT126" s="229" t="s">
        <v>165</v>
      </c>
      <c r="AU126" s="229" t="s">
        <v>85</v>
      </c>
      <c r="AY126" s="17" t="s">
        <v>164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85</v>
      </c>
      <c r="BK126" s="230">
        <f>ROUND(I126*H126,2)</f>
        <v>0</v>
      </c>
      <c r="BL126" s="17" t="s">
        <v>173</v>
      </c>
      <c r="BM126" s="229" t="s">
        <v>187</v>
      </c>
    </row>
    <row r="127" s="2" customFormat="1" ht="44.25" customHeight="1">
      <c r="A127" s="38"/>
      <c r="B127" s="39"/>
      <c r="C127" s="217" t="s">
        <v>173</v>
      </c>
      <c r="D127" s="217" t="s">
        <v>165</v>
      </c>
      <c r="E127" s="218" t="s">
        <v>264</v>
      </c>
      <c r="F127" s="219" t="s">
        <v>265</v>
      </c>
      <c r="G127" s="220" t="s">
        <v>243</v>
      </c>
      <c r="H127" s="221">
        <v>6.6680000000000001</v>
      </c>
      <c r="I127" s="222"/>
      <c r="J127" s="223">
        <f>ROUND(I127*H127,2)</f>
        <v>0</v>
      </c>
      <c r="K127" s="224"/>
      <c r="L127" s="44"/>
      <c r="M127" s="225" t="s">
        <v>1</v>
      </c>
      <c r="N127" s="226" t="s">
        <v>42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173</v>
      </c>
      <c r="AT127" s="229" t="s">
        <v>165</v>
      </c>
      <c r="AU127" s="229" t="s">
        <v>85</v>
      </c>
      <c r="AY127" s="17" t="s">
        <v>164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85</v>
      </c>
      <c r="BK127" s="230">
        <f>ROUND(I127*H127,2)</f>
        <v>0</v>
      </c>
      <c r="BL127" s="17" t="s">
        <v>173</v>
      </c>
      <c r="BM127" s="229" t="s">
        <v>196</v>
      </c>
    </row>
    <row r="128" s="2" customFormat="1" ht="62.7" customHeight="1">
      <c r="A128" s="38"/>
      <c r="B128" s="39"/>
      <c r="C128" s="217" t="s">
        <v>163</v>
      </c>
      <c r="D128" s="217" t="s">
        <v>165</v>
      </c>
      <c r="E128" s="218" t="s">
        <v>275</v>
      </c>
      <c r="F128" s="219" t="s">
        <v>276</v>
      </c>
      <c r="G128" s="220" t="s">
        <v>243</v>
      </c>
      <c r="H128" s="221">
        <v>2.9340000000000002</v>
      </c>
      <c r="I128" s="222"/>
      <c r="J128" s="223">
        <f>ROUND(I128*H128,2)</f>
        <v>0</v>
      </c>
      <c r="K128" s="224"/>
      <c r="L128" s="44"/>
      <c r="M128" s="225" t="s">
        <v>1</v>
      </c>
      <c r="N128" s="226" t="s">
        <v>42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173</v>
      </c>
      <c r="AT128" s="229" t="s">
        <v>165</v>
      </c>
      <c r="AU128" s="229" t="s">
        <v>85</v>
      </c>
      <c r="AY128" s="17" t="s">
        <v>164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85</v>
      </c>
      <c r="BK128" s="230">
        <f>ROUND(I128*H128,2)</f>
        <v>0</v>
      </c>
      <c r="BL128" s="17" t="s">
        <v>173</v>
      </c>
      <c r="BM128" s="229" t="s">
        <v>207</v>
      </c>
    </row>
    <row r="129" s="13" customFormat="1">
      <c r="A129" s="13"/>
      <c r="B129" s="243"/>
      <c r="C129" s="244"/>
      <c r="D129" s="231" t="s">
        <v>244</v>
      </c>
      <c r="E129" s="245" t="s">
        <v>1</v>
      </c>
      <c r="F129" s="246" t="s">
        <v>523</v>
      </c>
      <c r="G129" s="244"/>
      <c r="H129" s="247">
        <v>2.9340000000000002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3" t="s">
        <v>244</v>
      </c>
      <c r="AU129" s="253" t="s">
        <v>85</v>
      </c>
      <c r="AV129" s="13" t="s">
        <v>87</v>
      </c>
      <c r="AW129" s="13" t="s">
        <v>34</v>
      </c>
      <c r="AX129" s="13" t="s">
        <v>77</v>
      </c>
      <c r="AY129" s="253" t="s">
        <v>164</v>
      </c>
    </row>
    <row r="130" s="14" customFormat="1">
      <c r="A130" s="14"/>
      <c r="B130" s="254"/>
      <c r="C130" s="255"/>
      <c r="D130" s="231" t="s">
        <v>244</v>
      </c>
      <c r="E130" s="256" t="s">
        <v>1</v>
      </c>
      <c r="F130" s="257" t="s">
        <v>246</v>
      </c>
      <c r="G130" s="255"/>
      <c r="H130" s="258">
        <v>2.9340000000000002</v>
      </c>
      <c r="I130" s="259"/>
      <c r="J130" s="255"/>
      <c r="K130" s="255"/>
      <c r="L130" s="260"/>
      <c r="M130" s="261"/>
      <c r="N130" s="262"/>
      <c r="O130" s="262"/>
      <c r="P130" s="262"/>
      <c r="Q130" s="262"/>
      <c r="R130" s="262"/>
      <c r="S130" s="262"/>
      <c r="T130" s="26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4" t="s">
        <v>244</v>
      </c>
      <c r="AU130" s="264" t="s">
        <v>85</v>
      </c>
      <c r="AV130" s="14" t="s">
        <v>173</v>
      </c>
      <c r="AW130" s="14" t="s">
        <v>34</v>
      </c>
      <c r="AX130" s="14" t="s">
        <v>85</v>
      </c>
      <c r="AY130" s="264" t="s">
        <v>164</v>
      </c>
    </row>
    <row r="131" s="2" customFormat="1" ht="66.75" customHeight="1">
      <c r="A131" s="38"/>
      <c r="B131" s="39"/>
      <c r="C131" s="217" t="s">
        <v>187</v>
      </c>
      <c r="D131" s="217" t="s">
        <v>165</v>
      </c>
      <c r="E131" s="218" t="s">
        <v>278</v>
      </c>
      <c r="F131" s="219" t="s">
        <v>279</v>
      </c>
      <c r="G131" s="220" t="s">
        <v>243</v>
      </c>
      <c r="H131" s="221">
        <v>26.404</v>
      </c>
      <c r="I131" s="222"/>
      <c r="J131" s="223">
        <f>ROUND(I131*H131,2)</f>
        <v>0</v>
      </c>
      <c r="K131" s="224"/>
      <c r="L131" s="44"/>
      <c r="M131" s="225" t="s">
        <v>1</v>
      </c>
      <c r="N131" s="226" t="s">
        <v>42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173</v>
      </c>
      <c r="AT131" s="229" t="s">
        <v>165</v>
      </c>
      <c r="AU131" s="229" t="s">
        <v>85</v>
      </c>
      <c r="AY131" s="17" t="s">
        <v>164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85</v>
      </c>
      <c r="BK131" s="230">
        <f>ROUND(I131*H131,2)</f>
        <v>0</v>
      </c>
      <c r="BL131" s="17" t="s">
        <v>173</v>
      </c>
      <c r="BM131" s="229" t="s">
        <v>220</v>
      </c>
    </row>
    <row r="132" s="13" customFormat="1">
      <c r="A132" s="13"/>
      <c r="B132" s="243"/>
      <c r="C132" s="244"/>
      <c r="D132" s="231" t="s">
        <v>244</v>
      </c>
      <c r="E132" s="245" t="s">
        <v>1</v>
      </c>
      <c r="F132" s="246" t="s">
        <v>524</v>
      </c>
      <c r="G132" s="244"/>
      <c r="H132" s="247">
        <v>26.404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3" t="s">
        <v>244</v>
      </c>
      <c r="AU132" s="253" t="s">
        <v>85</v>
      </c>
      <c r="AV132" s="13" t="s">
        <v>87</v>
      </c>
      <c r="AW132" s="13" t="s">
        <v>34</v>
      </c>
      <c r="AX132" s="13" t="s">
        <v>77</v>
      </c>
      <c r="AY132" s="253" t="s">
        <v>164</v>
      </c>
    </row>
    <row r="133" s="14" customFormat="1">
      <c r="A133" s="14"/>
      <c r="B133" s="254"/>
      <c r="C133" s="255"/>
      <c r="D133" s="231" t="s">
        <v>244</v>
      </c>
      <c r="E133" s="256" t="s">
        <v>1</v>
      </c>
      <c r="F133" s="257" t="s">
        <v>246</v>
      </c>
      <c r="G133" s="255"/>
      <c r="H133" s="258">
        <v>26.404</v>
      </c>
      <c r="I133" s="259"/>
      <c r="J133" s="255"/>
      <c r="K133" s="255"/>
      <c r="L133" s="260"/>
      <c r="M133" s="261"/>
      <c r="N133" s="262"/>
      <c r="O133" s="262"/>
      <c r="P133" s="262"/>
      <c r="Q133" s="262"/>
      <c r="R133" s="262"/>
      <c r="S133" s="262"/>
      <c r="T133" s="26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4" t="s">
        <v>244</v>
      </c>
      <c r="AU133" s="264" t="s">
        <v>85</v>
      </c>
      <c r="AV133" s="14" t="s">
        <v>173</v>
      </c>
      <c r="AW133" s="14" t="s">
        <v>34</v>
      </c>
      <c r="AX133" s="14" t="s">
        <v>85</v>
      </c>
      <c r="AY133" s="264" t="s">
        <v>164</v>
      </c>
    </row>
    <row r="134" s="2" customFormat="1" ht="44.25" customHeight="1">
      <c r="A134" s="38"/>
      <c r="B134" s="39"/>
      <c r="C134" s="217" t="s">
        <v>192</v>
      </c>
      <c r="D134" s="217" t="s">
        <v>165</v>
      </c>
      <c r="E134" s="218" t="s">
        <v>294</v>
      </c>
      <c r="F134" s="219" t="s">
        <v>295</v>
      </c>
      <c r="G134" s="220" t="s">
        <v>296</v>
      </c>
      <c r="H134" s="221">
        <v>5.2809999999999997</v>
      </c>
      <c r="I134" s="222"/>
      <c r="J134" s="223">
        <f>ROUND(I134*H134,2)</f>
        <v>0</v>
      </c>
      <c r="K134" s="224"/>
      <c r="L134" s="44"/>
      <c r="M134" s="225" t="s">
        <v>1</v>
      </c>
      <c r="N134" s="226" t="s">
        <v>42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173</v>
      </c>
      <c r="AT134" s="229" t="s">
        <v>165</v>
      </c>
      <c r="AU134" s="229" t="s">
        <v>85</v>
      </c>
      <c r="AY134" s="17" t="s">
        <v>164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85</v>
      </c>
      <c r="BK134" s="230">
        <f>ROUND(I134*H134,2)</f>
        <v>0</v>
      </c>
      <c r="BL134" s="17" t="s">
        <v>173</v>
      </c>
      <c r="BM134" s="229" t="s">
        <v>228</v>
      </c>
    </row>
    <row r="135" s="13" customFormat="1">
      <c r="A135" s="13"/>
      <c r="B135" s="243"/>
      <c r="C135" s="244"/>
      <c r="D135" s="231" t="s">
        <v>244</v>
      </c>
      <c r="E135" s="245" t="s">
        <v>1</v>
      </c>
      <c r="F135" s="246" t="s">
        <v>525</v>
      </c>
      <c r="G135" s="244"/>
      <c r="H135" s="247">
        <v>5.2809999999999997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3" t="s">
        <v>244</v>
      </c>
      <c r="AU135" s="253" t="s">
        <v>85</v>
      </c>
      <c r="AV135" s="13" t="s">
        <v>87</v>
      </c>
      <c r="AW135" s="13" t="s">
        <v>34</v>
      </c>
      <c r="AX135" s="13" t="s">
        <v>85</v>
      </c>
      <c r="AY135" s="253" t="s">
        <v>164</v>
      </c>
    </row>
    <row r="136" s="2" customFormat="1" ht="44.25" customHeight="1">
      <c r="A136" s="38"/>
      <c r="B136" s="39"/>
      <c r="C136" s="217" t="s">
        <v>196</v>
      </c>
      <c r="D136" s="217" t="s">
        <v>165</v>
      </c>
      <c r="E136" s="218" t="s">
        <v>289</v>
      </c>
      <c r="F136" s="219" t="s">
        <v>290</v>
      </c>
      <c r="G136" s="220" t="s">
        <v>243</v>
      </c>
      <c r="H136" s="221">
        <v>2.9340000000000002</v>
      </c>
      <c r="I136" s="222"/>
      <c r="J136" s="223">
        <f>ROUND(I136*H136,2)</f>
        <v>0</v>
      </c>
      <c r="K136" s="224"/>
      <c r="L136" s="44"/>
      <c r="M136" s="225" t="s">
        <v>1</v>
      </c>
      <c r="N136" s="226" t="s">
        <v>42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173</v>
      </c>
      <c r="AT136" s="229" t="s">
        <v>165</v>
      </c>
      <c r="AU136" s="229" t="s">
        <v>85</v>
      </c>
      <c r="AY136" s="17" t="s">
        <v>164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85</v>
      </c>
      <c r="BK136" s="230">
        <f>ROUND(I136*H136,2)</f>
        <v>0</v>
      </c>
      <c r="BL136" s="17" t="s">
        <v>173</v>
      </c>
      <c r="BM136" s="229" t="s">
        <v>299</v>
      </c>
    </row>
    <row r="137" s="13" customFormat="1">
      <c r="A137" s="13"/>
      <c r="B137" s="243"/>
      <c r="C137" s="244"/>
      <c r="D137" s="231" t="s">
        <v>244</v>
      </c>
      <c r="E137" s="245" t="s">
        <v>1</v>
      </c>
      <c r="F137" s="246" t="s">
        <v>526</v>
      </c>
      <c r="G137" s="244"/>
      <c r="H137" s="247">
        <v>2.9340000000000002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3" t="s">
        <v>244</v>
      </c>
      <c r="AU137" s="253" t="s">
        <v>85</v>
      </c>
      <c r="AV137" s="13" t="s">
        <v>87</v>
      </c>
      <c r="AW137" s="13" t="s">
        <v>34</v>
      </c>
      <c r="AX137" s="13" t="s">
        <v>77</v>
      </c>
      <c r="AY137" s="253" t="s">
        <v>164</v>
      </c>
    </row>
    <row r="138" s="14" customFormat="1">
      <c r="A138" s="14"/>
      <c r="B138" s="254"/>
      <c r="C138" s="255"/>
      <c r="D138" s="231" t="s">
        <v>244</v>
      </c>
      <c r="E138" s="256" t="s">
        <v>1</v>
      </c>
      <c r="F138" s="257" t="s">
        <v>246</v>
      </c>
      <c r="G138" s="255"/>
      <c r="H138" s="258">
        <v>2.9340000000000002</v>
      </c>
      <c r="I138" s="259"/>
      <c r="J138" s="255"/>
      <c r="K138" s="255"/>
      <c r="L138" s="260"/>
      <c r="M138" s="261"/>
      <c r="N138" s="262"/>
      <c r="O138" s="262"/>
      <c r="P138" s="262"/>
      <c r="Q138" s="262"/>
      <c r="R138" s="262"/>
      <c r="S138" s="262"/>
      <c r="T138" s="26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4" t="s">
        <v>244</v>
      </c>
      <c r="AU138" s="264" t="s">
        <v>85</v>
      </c>
      <c r="AV138" s="14" t="s">
        <v>173</v>
      </c>
      <c r="AW138" s="14" t="s">
        <v>34</v>
      </c>
      <c r="AX138" s="14" t="s">
        <v>85</v>
      </c>
      <c r="AY138" s="264" t="s">
        <v>164</v>
      </c>
    </row>
    <row r="139" s="2" customFormat="1" ht="44.25" customHeight="1">
      <c r="A139" s="38"/>
      <c r="B139" s="39"/>
      <c r="C139" s="217" t="s">
        <v>202</v>
      </c>
      <c r="D139" s="217" t="s">
        <v>165</v>
      </c>
      <c r="E139" s="218" t="s">
        <v>300</v>
      </c>
      <c r="F139" s="219" t="s">
        <v>301</v>
      </c>
      <c r="G139" s="220" t="s">
        <v>243</v>
      </c>
      <c r="H139" s="221">
        <v>0.80000000000000004</v>
      </c>
      <c r="I139" s="222"/>
      <c r="J139" s="223">
        <f>ROUND(I139*H139,2)</f>
        <v>0</v>
      </c>
      <c r="K139" s="224"/>
      <c r="L139" s="44"/>
      <c r="M139" s="225" t="s">
        <v>1</v>
      </c>
      <c r="N139" s="226" t="s">
        <v>42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173</v>
      </c>
      <c r="AT139" s="229" t="s">
        <v>165</v>
      </c>
      <c r="AU139" s="229" t="s">
        <v>85</v>
      </c>
      <c r="AY139" s="17" t="s">
        <v>164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85</v>
      </c>
      <c r="BK139" s="230">
        <f>ROUND(I139*H139,2)</f>
        <v>0</v>
      </c>
      <c r="BL139" s="17" t="s">
        <v>173</v>
      </c>
      <c r="BM139" s="229" t="s">
        <v>263</v>
      </c>
    </row>
    <row r="140" s="12" customFormat="1" ht="25.92" customHeight="1">
      <c r="A140" s="12"/>
      <c r="B140" s="203"/>
      <c r="C140" s="204"/>
      <c r="D140" s="205" t="s">
        <v>76</v>
      </c>
      <c r="E140" s="206" t="s">
        <v>177</v>
      </c>
      <c r="F140" s="206" t="s">
        <v>312</v>
      </c>
      <c r="G140" s="204"/>
      <c r="H140" s="204"/>
      <c r="I140" s="207"/>
      <c r="J140" s="208">
        <f>BK140</f>
        <v>0</v>
      </c>
      <c r="K140" s="204"/>
      <c r="L140" s="209"/>
      <c r="M140" s="210"/>
      <c r="N140" s="211"/>
      <c r="O140" s="211"/>
      <c r="P140" s="212">
        <f>SUM(P141:P147)</f>
        <v>0</v>
      </c>
      <c r="Q140" s="211"/>
      <c r="R140" s="212">
        <f>SUM(R141:R147)</f>
        <v>4.9443220500000002</v>
      </c>
      <c r="S140" s="211"/>
      <c r="T140" s="213">
        <f>SUM(T141:T147)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4" t="s">
        <v>85</v>
      </c>
      <c r="AT140" s="215" t="s">
        <v>76</v>
      </c>
      <c r="AU140" s="215" t="s">
        <v>77</v>
      </c>
      <c r="AY140" s="214" t="s">
        <v>164</v>
      </c>
      <c r="BK140" s="216">
        <f>SUM(BK141:BK147)</f>
        <v>0</v>
      </c>
    </row>
    <row r="141" s="2" customFormat="1" ht="66.75" customHeight="1">
      <c r="A141" s="38"/>
      <c r="B141" s="39"/>
      <c r="C141" s="217" t="s">
        <v>207</v>
      </c>
      <c r="D141" s="217" t="s">
        <v>165</v>
      </c>
      <c r="E141" s="218" t="s">
        <v>323</v>
      </c>
      <c r="F141" s="219" t="s">
        <v>324</v>
      </c>
      <c r="G141" s="220" t="s">
        <v>243</v>
      </c>
      <c r="H141" s="221">
        <v>1.026</v>
      </c>
      <c r="I141" s="222"/>
      <c r="J141" s="223">
        <f>ROUND(I141*H141,2)</f>
        <v>0</v>
      </c>
      <c r="K141" s="224"/>
      <c r="L141" s="44"/>
      <c r="M141" s="225" t="s">
        <v>1</v>
      </c>
      <c r="N141" s="226" t="s">
        <v>42</v>
      </c>
      <c r="O141" s="91"/>
      <c r="P141" s="227">
        <f>O141*H141</f>
        <v>0</v>
      </c>
      <c r="Q141" s="227">
        <v>2.7919499999999999</v>
      </c>
      <c r="R141" s="227">
        <f>Q141*H141</f>
        <v>2.8645407000000001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173</v>
      </c>
      <c r="AT141" s="229" t="s">
        <v>165</v>
      </c>
      <c r="AU141" s="229" t="s">
        <v>85</v>
      </c>
      <c r="AY141" s="17" t="s">
        <v>164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85</v>
      </c>
      <c r="BK141" s="230">
        <f>ROUND(I141*H141,2)</f>
        <v>0</v>
      </c>
      <c r="BL141" s="17" t="s">
        <v>173</v>
      </c>
      <c r="BM141" s="229" t="s">
        <v>266</v>
      </c>
    </row>
    <row r="142" s="2" customFormat="1" ht="66.75" customHeight="1">
      <c r="A142" s="38"/>
      <c r="B142" s="39"/>
      <c r="C142" s="217" t="s">
        <v>213</v>
      </c>
      <c r="D142" s="217" t="s">
        <v>165</v>
      </c>
      <c r="E142" s="218" t="s">
        <v>326</v>
      </c>
      <c r="F142" s="219" t="s">
        <v>327</v>
      </c>
      <c r="G142" s="220" t="s">
        <v>243</v>
      </c>
      <c r="H142" s="221">
        <v>0.68999999999999995</v>
      </c>
      <c r="I142" s="222"/>
      <c r="J142" s="223">
        <f>ROUND(I142*H142,2)</f>
        <v>0</v>
      </c>
      <c r="K142" s="224"/>
      <c r="L142" s="44"/>
      <c r="M142" s="225" t="s">
        <v>1</v>
      </c>
      <c r="N142" s="226" t="s">
        <v>42</v>
      </c>
      <c r="O142" s="91"/>
      <c r="P142" s="227">
        <f>O142*H142</f>
        <v>0</v>
      </c>
      <c r="Q142" s="227">
        <v>2.8332299999999999</v>
      </c>
      <c r="R142" s="227">
        <f>Q142*H142</f>
        <v>1.9549286999999997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173</v>
      </c>
      <c r="AT142" s="229" t="s">
        <v>165</v>
      </c>
      <c r="AU142" s="229" t="s">
        <v>85</v>
      </c>
      <c r="AY142" s="17" t="s">
        <v>164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85</v>
      </c>
      <c r="BK142" s="230">
        <f>ROUND(I142*H142,2)</f>
        <v>0</v>
      </c>
      <c r="BL142" s="17" t="s">
        <v>173</v>
      </c>
      <c r="BM142" s="229" t="s">
        <v>336</v>
      </c>
    </row>
    <row r="143" s="2" customFormat="1" ht="76.35" customHeight="1">
      <c r="A143" s="38"/>
      <c r="B143" s="39"/>
      <c r="C143" s="217" t="s">
        <v>220</v>
      </c>
      <c r="D143" s="217" t="s">
        <v>165</v>
      </c>
      <c r="E143" s="218" t="s">
        <v>329</v>
      </c>
      <c r="F143" s="219" t="s">
        <v>330</v>
      </c>
      <c r="G143" s="220" t="s">
        <v>306</v>
      </c>
      <c r="H143" s="221">
        <v>4.75</v>
      </c>
      <c r="I143" s="222"/>
      <c r="J143" s="223">
        <f>ROUND(I143*H143,2)</f>
        <v>0</v>
      </c>
      <c r="K143" s="224"/>
      <c r="L143" s="44"/>
      <c r="M143" s="225" t="s">
        <v>1</v>
      </c>
      <c r="N143" s="226" t="s">
        <v>42</v>
      </c>
      <c r="O143" s="91"/>
      <c r="P143" s="227">
        <f>O143*H143</f>
        <v>0</v>
      </c>
      <c r="Q143" s="227">
        <v>0.00726</v>
      </c>
      <c r="R143" s="227">
        <f>Q143*H143</f>
        <v>0.034485000000000002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173</v>
      </c>
      <c r="AT143" s="229" t="s">
        <v>165</v>
      </c>
      <c r="AU143" s="229" t="s">
        <v>85</v>
      </c>
      <c r="AY143" s="17" t="s">
        <v>164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85</v>
      </c>
      <c r="BK143" s="230">
        <f>ROUND(I143*H143,2)</f>
        <v>0</v>
      </c>
      <c r="BL143" s="17" t="s">
        <v>173</v>
      </c>
      <c r="BM143" s="229" t="s">
        <v>269</v>
      </c>
    </row>
    <row r="144" s="2" customFormat="1" ht="76.35" customHeight="1">
      <c r="A144" s="38"/>
      <c r="B144" s="39"/>
      <c r="C144" s="217" t="s">
        <v>222</v>
      </c>
      <c r="D144" s="217" t="s">
        <v>165</v>
      </c>
      <c r="E144" s="218" t="s">
        <v>333</v>
      </c>
      <c r="F144" s="219" t="s">
        <v>334</v>
      </c>
      <c r="G144" s="220" t="s">
        <v>306</v>
      </c>
      <c r="H144" s="221">
        <v>4.75</v>
      </c>
      <c r="I144" s="222"/>
      <c r="J144" s="223">
        <f>ROUND(I144*H144,2)</f>
        <v>0</v>
      </c>
      <c r="K144" s="224"/>
      <c r="L144" s="44"/>
      <c r="M144" s="225" t="s">
        <v>1</v>
      </c>
      <c r="N144" s="226" t="s">
        <v>42</v>
      </c>
      <c r="O144" s="91"/>
      <c r="P144" s="227">
        <f>O144*H144</f>
        <v>0</v>
      </c>
      <c r="Q144" s="227">
        <v>0.00085999999999999998</v>
      </c>
      <c r="R144" s="227">
        <f>Q144*H144</f>
        <v>0.0040850000000000001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173</v>
      </c>
      <c r="AT144" s="229" t="s">
        <v>165</v>
      </c>
      <c r="AU144" s="229" t="s">
        <v>85</v>
      </c>
      <c r="AY144" s="17" t="s">
        <v>164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85</v>
      </c>
      <c r="BK144" s="230">
        <f>ROUND(I144*H144,2)</f>
        <v>0</v>
      </c>
      <c r="BL144" s="17" t="s">
        <v>173</v>
      </c>
      <c r="BM144" s="229" t="s">
        <v>356</v>
      </c>
    </row>
    <row r="145" s="2" customFormat="1" ht="90" customHeight="1">
      <c r="A145" s="38"/>
      <c r="B145" s="39"/>
      <c r="C145" s="217" t="s">
        <v>228</v>
      </c>
      <c r="D145" s="217" t="s">
        <v>165</v>
      </c>
      <c r="E145" s="218" t="s">
        <v>341</v>
      </c>
      <c r="F145" s="219" t="s">
        <v>342</v>
      </c>
      <c r="G145" s="220" t="s">
        <v>296</v>
      </c>
      <c r="H145" s="221">
        <v>0.083000000000000004</v>
      </c>
      <c r="I145" s="222"/>
      <c r="J145" s="223">
        <f>ROUND(I145*H145,2)</f>
        <v>0</v>
      </c>
      <c r="K145" s="224"/>
      <c r="L145" s="44"/>
      <c r="M145" s="225" t="s">
        <v>1</v>
      </c>
      <c r="N145" s="226" t="s">
        <v>42</v>
      </c>
      <c r="O145" s="91"/>
      <c r="P145" s="227">
        <f>O145*H145</f>
        <v>0</v>
      </c>
      <c r="Q145" s="227">
        <v>1.03955</v>
      </c>
      <c r="R145" s="227">
        <f>Q145*H145</f>
        <v>0.086282650000000002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173</v>
      </c>
      <c r="AT145" s="229" t="s">
        <v>165</v>
      </c>
      <c r="AU145" s="229" t="s">
        <v>85</v>
      </c>
      <c r="AY145" s="17" t="s">
        <v>164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85</v>
      </c>
      <c r="BK145" s="230">
        <f>ROUND(I145*H145,2)</f>
        <v>0</v>
      </c>
      <c r="BL145" s="17" t="s">
        <v>173</v>
      </c>
      <c r="BM145" s="229" t="s">
        <v>297</v>
      </c>
    </row>
    <row r="146" s="13" customFormat="1">
      <c r="A146" s="13"/>
      <c r="B146" s="243"/>
      <c r="C146" s="244"/>
      <c r="D146" s="231" t="s">
        <v>244</v>
      </c>
      <c r="E146" s="245" t="s">
        <v>1</v>
      </c>
      <c r="F146" s="246" t="s">
        <v>527</v>
      </c>
      <c r="G146" s="244"/>
      <c r="H146" s="247">
        <v>0.083000000000000004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3" t="s">
        <v>244</v>
      </c>
      <c r="AU146" s="253" t="s">
        <v>85</v>
      </c>
      <c r="AV146" s="13" t="s">
        <v>87</v>
      </c>
      <c r="AW146" s="13" t="s">
        <v>34</v>
      </c>
      <c r="AX146" s="13" t="s">
        <v>77</v>
      </c>
      <c r="AY146" s="253" t="s">
        <v>164</v>
      </c>
    </row>
    <row r="147" s="14" customFormat="1">
      <c r="A147" s="14"/>
      <c r="B147" s="254"/>
      <c r="C147" s="255"/>
      <c r="D147" s="231" t="s">
        <v>244</v>
      </c>
      <c r="E147" s="256" t="s">
        <v>1</v>
      </c>
      <c r="F147" s="257" t="s">
        <v>246</v>
      </c>
      <c r="G147" s="255"/>
      <c r="H147" s="258">
        <v>0.083000000000000004</v>
      </c>
      <c r="I147" s="259"/>
      <c r="J147" s="255"/>
      <c r="K147" s="255"/>
      <c r="L147" s="260"/>
      <c r="M147" s="261"/>
      <c r="N147" s="262"/>
      <c r="O147" s="262"/>
      <c r="P147" s="262"/>
      <c r="Q147" s="262"/>
      <c r="R147" s="262"/>
      <c r="S147" s="262"/>
      <c r="T147" s="26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4" t="s">
        <v>244</v>
      </c>
      <c r="AU147" s="264" t="s">
        <v>85</v>
      </c>
      <c r="AV147" s="14" t="s">
        <v>173</v>
      </c>
      <c r="AW147" s="14" t="s">
        <v>34</v>
      </c>
      <c r="AX147" s="14" t="s">
        <v>85</v>
      </c>
      <c r="AY147" s="264" t="s">
        <v>164</v>
      </c>
    </row>
    <row r="148" s="12" customFormat="1" ht="25.92" customHeight="1">
      <c r="A148" s="12"/>
      <c r="B148" s="203"/>
      <c r="C148" s="204"/>
      <c r="D148" s="205" t="s">
        <v>76</v>
      </c>
      <c r="E148" s="206" t="s">
        <v>173</v>
      </c>
      <c r="F148" s="206" t="s">
        <v>346</v>
      </c>
      <c r="G148" s="204"/>
      <c r="H148" s="204"/>
      <c r="I148" s="207"/>
      <c r="J148" s="208">
        <f>BK148</f>
        <v>0</v>
      </c>
      <c r="K148" s="204"/>
      <c r="L148" s="209"/>
      <c r="M148" s="210"/>
      <c r="N148" s="211"/>
      <c r="O148" s="211"/>
      <c r="P148" s="212">
        <f>SUM(P149:P151)</f>
        <v>0</v>
      </c>
      <c r="Q148" s="211"/>
      <c r="R148" s="212">
        <f>SUM(R149:R151)</f>
        <v>9.0854400000000002</v>
      </c>
      <c r="S148" s="211"/>
      <c r="T148" s="213">
        <f>SUM(T149:T151)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4" t="s">
        <v>85</v>
      </c>
      <c r="AT148" s="215" t="s">
        <v>76</v>
      </c>
      <c r="AU148" s="215" t="s">
        <v>77</v>
      </c>
      <c r="AY148" s="214" t="s">
        <v>164</v>
      </c>
      <c r="BK148" s="216">
        <f>SUM(BK149:BK151)</f>
        <v>0</v>
      </c>
    </row>
    <row r="149" s="2" customFormat="1" ht="21.75" customHeight="1">
      <c r="A149" s="38"/>
      <c r="B149" s="39"/>
      <c r="C149" s="217" t="s">
        <v>8</v>
      </c>
      <c r="D149" s="217" t="s">
        <v>165</v>
      </c>
      <c r="E149" s="218" t="s">
        <v>366</v>
      </c>
      <c r="F149" s="219" t="s">
        <v>367</v>
      </c>
      <c r="G149" s="220" t="s">
        <v>243</v>
      </c>
      <c r="H149" s="221">
        <v>4</v>
      </c>
      <c r="I149" s="222"/>
      <c r="J149" s="223">
        <f>ROUND(I149*H149,2)</f>
        <v>0</v>
      </c>
      <c r="K149" s="224"/>
      <c r="L149" s="44"/>
      <c r="M149" s="225" t="s">
        <v>1</v>
      </c>
      <c r="N149" s="226" t="s">
        <v>42</v>
      </c>
      <c r="O149" s="91"/>
      <c r="P149" s="227">
        <f>O149*H149</f>
        <v>0</v>
      </c>
      <c r="Q149" s="227">
        <v>2.27136</v>
      </c>
      <c r="R149" s="227">
        <f>Q149*H149</f>
        <v>9.0854400000000002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173</v>
      </c>
      <c r="AT149" s="229" t="s">
        <v>165</v>
      </c>
      <c r="AU149" s="229" t="s">
        <v>85</v>
      </c>
      <c r="AY149" s="17" t="s">
        <v>164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85</v>
      </c>
      <c r="BK149" s="230">
        <f>ROUND(I149*H149,2)</f>
        <v>0</v>
      </c>
      <c r="BL149" s="17" t="s">
        <v>173</v>
      </c>
      <c r="BM149" s="229" t="s">
        <v>291</v>
      </c>
    </row>
    <row r="150" s="2" customFormat="1">
      <c r="A150" s="38"/>
      <c r="B150" s="39"/>
      <c r="C150" s="40"/>
      <c r="D150" s="231" t="s">
        <v>175</v>
      </c>
      <c r="E150" s="40"/>
      <c r="F150" s="232" t="s">
        <v>369</v>
      </c>
      <c r="G150" s="40"/>
      <c r="H150" s="40"/>
      <c r="I150" s="233"/>
      <c r="J150" s="40"/>
      <c r="K150" s="40"/>
      <c r="L150" s="44"/>
      <c r="M150" s="234"/>
      <c r="N150" s="23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175</v>
      </c>
      <c r="AU150" s="17" t="s">
        <v>85</v>
      </c>
    </row>
    <row r="151" s="2" customFormat="1" ht="21.75" customHeight="1">
      <c r="A151" s="38"/>
      <c r="B151" s="39"/>
      <c r="C151" s="217" t="s">
        <v>299</v>
      </c>
      <c r="D151" s="217" t="s">
        <v>165</v>
      </c>
      <c r="E151" s="218" t="s">
        <v>372</v>
      </c>
      <c r="F151" s="219" t="s">
        <v>373</v>
      </c>
      <c r="G151" s="220" t="s">
        <v>306</v>
      </c>
      <c r="H151" s="221">
        <v>8</v>
      </c>
      <c r="I151" s="222"/>
      <c r="J151" s="223">
        <f>ROUND(I151*H151,2)</f>
        <v>0</v>
      </c>
      <c r="K151" s="224"/>
      <c r="L151" s="44"/>
      <c r="M151" s="225" t="s">
        <v>1</v>
      </c>
      <c r="N151" s="226" t="s">
        <v>42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173</v>
      </c>
      <c r="AT151" s="229" t="s">
        <v>165</v>
      </c>
      <c r="AU151" s="229" t="s">
        <v>85</v>
      </c>
      <c r="AY151" s="17" t="s">
        <v>164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85</v>
      </c>
      <c r="BK151" s="230">
        <f>ROUND(I151*H151,2)</f>
        <v>0</v>
      </c>
      <c r="BL151" s="17" t="s">
        <v>173</v>
      </c>
      <c r="BM151" s="229" t="s">
        <v>302</v>
      </c>
    </row>
    <row r="152" s="12" customFormat="1" ht="25.92" customHeight="1">
      <c r="A152" s="12"/>
      <c r="B152" s="203"/>
      <c r="C152" s="204"/>
      <c r="D152" s="205" t="s">
        <v>76</v>
      </c>
      <c r="E152" s="206" t="s">
        <v>413</v>
      </c>
      <c r="F152" s="206" t="s">
        <v>414</v>
      </c>
      <c r="G152" s="204"/>
      <c r="H152" s="204"/>
      <c r="I152" s="207"/>
      <c r="J152" s="208">
        <f>BK152</f>
        <v>0</v>
      </c>
      <c r="K152" s="204"/>
      <c r="L152" s="209"/>
      <c r="M152" s="210"/>
      <c r="N152" s="211"/>
      <c r="O152" s="211"/>
      <c r="P152" s="212">
        <f>P153</f>
        <v>0</v>
      </c>
      <c r="Q152" s="211"/>
      <c r="R152" s="212">
        <f>R153</f>
        <v>0</v>
      </c>
      <c r="S152" s="211"/>
      <c r="T152" s="213">
        <f>T153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4" t="s">
        <v>85</v>
      </c>
      <c r="AT152" s="215" t="s">
        <v>76</v>
      </c>
      <c r="AU152" s="215" t="s">
        <v>77</v>
      </c>
      <c r="AY152" s="214" t="s">
        <v>164</v>
      </c>
      <c r="BK152" s="216">
        <f>BK153</f>
        <v>0</v>
      </c>
    </row>
    <row r="153" s="2" customFormat="1" ht="21.75" customHeight="1">
      <c r="A153" s="38"/>
      <c r="B153" s="39"/>
      <c r="C153" s="217" t="s">
        <v>303</v>
      </c>
      <c r="D153" s="217" t="s">
        <v>165</v>
      </c>
      <c r="E153" s="218" t="s">
        <v>416</v>
      </c>
      <c r="F153" s="219" t="s">
        <v>417</v>
      </c>
      <c r="G153" s="220" t="s">
        <v>296</v>
      </c>
      <c r="H153" s="221">
        <v>14.167</v>
      </c>
      <c r="I153" s="222"/>
      <c r="J153" s="223">
        <f>ROUND(I153*H153,2)</f>
        <v>0</v>
      </c>
      <c r="K153" s="224"/>
      <c r="L153" s="44"/>
      <c r="M153" s="238" t="s">
        <v>1</v>
      </c>
      <c r="N153" s="239" t="s">
        <v>42</v>
      </c>
      <c r="O153" s="240"/>
      <c r="P153" s="241">
        <f>O153*H153</f>
        <v>0</v>
      </c>
      <c r="Q153" s="241">
        <v>0</v>
      </c>
      <c r="R153" s="241">
        <f>Q153*H153</f>
        <v>0</v>
      </c>
      <c r="S153" s="241">
        <v>0</v>
      </c>
      <c r="T153" s="24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173</v>
      </c>
      <c r="AT153" s="229" t="s">
        <v>165</v>
      </c>
      <c r="AU153" s="229" t="s">
        <v>85</v>
      </c>
      <c r="AY153" s="17" t="s">
        <v>164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85</v>
      </c>
      <c r="BK153" s="230">
        <f>ROUND(I153*H153,2)</f>
        <v>0</v>
      </c>
      <c r="BL153" s="17" t="s">
        <v>173</v>
      </c>
      <c r="BM153" s="229" t="s">
        <v>307</v>
      </c>
    </row>
    <row r="154" s="2" customFormat="1" ht="6.96" customHeight="1">
      <c r="A154" s="38"/>
      <c r="B154" s="66"/>
      <c r="C154" s="67"/>
      <c r="D154" s="67"/>
      <c r="E154" s="67"/>
      <c r="F154" s="67"/>
      <c r="G154" s="67"/>
      <c r="H154" s="67"/>
      <c r="I154" s="67"/>
      <c r="J154" s="67"/>
      <c r="K154" s="67"/>
      <c r="L154" s="44"/>
      <c r="M154" s="38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</row>
  </sheetData>
  <sheetProtection sheet="1" autoFilter="0" formatColumns="0" formatRows="0" objects="1" scenarios="1" spinCount="100000" saltValue="scRI7tsMdCqKHbHRKdMOlTYk66ThC7nq2W6zKIN19OENgiA7D+SHVxwvQWjq/sBXT2KrUHgJ5vwpNG31iOjzFA==" hashValue="JepeWOVHRostwK4GuJGMiM86bvVSHM27ZmmHHNYgEh4BFkLKkhz8nufr82lS+Rd2VPIQLYuZ27SB2qiUiM/4Pw==" algorithmName="SHA-512" password="CC35"/>
  <autoFilter ref="C119:K153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Šefčíková Jana</dc:creator>
  <cp:lastModifiedBy>Šefčíková Jana</cp:lastModifiedBy>
  <dcterms:created xsi:type="dcterms:W3CDTF">2023-04-06T07:04:21Z</dcterms:created>
  <dcterms:modified xsi:type="dcterms:W3CDTF">2023-04-06T07:04:38Z</dcterms:modified>
</cp:coreProperties>
</file>